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tan i struktura IX 07" sheetId="1" r:id="rId1"/>
    <sheet name="Gminy IX 07" sheetId="2" r:id="rId2"/>
    <sheet name="Wykresy IX 07" sheetId="3" r:id="rId3"/>
    <sheet name="Zał. III kw. 07" sheetId="4" r:id="rId4"/>
  </sheets>
  <externalReferences>
    <externalReference r:id="rId7"/>
  </externalReferences>
  <definedNames>
    <definedName name="_xlnm.Print_Area" localSheetId="1">'Gminy IX 07'!$B$2:$O$47</definedName>
    <definedName name="_xlnm.Print_Area" localSheetId="0">'Stan i struktura IX 07'!$B$2:$S$68</definedName>
    <definedName name="_xlnm.Print_Area" localSheetId="2">'Wykresy IX 07'!$L$2:$AC$46</definedName>
    <definedName name="_xlnm.Print_Area" localSheetId="3">'Zał. III kw. 07'!$B$2:$S$39</definedName>
  </definedNames>
  <calcPr fullCalcOnLoad="1"/>
</workbook>
</file>

<file path=xl/sharedStrings.xml><?xml version="1.0" encoding="utf-8"?>
<sst xmlns="http://schemas.openxmlformats.org/spreadsheetml/2006/main" count="461" uniqueCount="270">
  <si>
    <t xml:space="preserve">INFORMACJA O STANIE I STRUKTURZE BEZROBOCIA W WOJ. LUBUSKIM WE WRZEŚNIU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</si>
  <si>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</si>
  <si>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</si>
  <si>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</si>
  <si>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</si>
  <si>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</si>
  <si>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</si>
  <si>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</si>
  <si>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</si>
  <si>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</si>
  <si>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</si>
  <si>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</si>
  <si>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</si>
  <si>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</si>
  <si>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</si>
  <si>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</si>
  <si>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</si>
  <si>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</si>
  <si>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</si>
  <si>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</si>
  <si>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</si>
  <si>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2007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</si>
  <si>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</si>
  <si>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</si>
  <si>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</si>
  <si>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</si>
  <si>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</si>
  <si>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</si>
  <si>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</si>
  <si>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</si>
  <si>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</si>
  <si>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</si>
  <si>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</si>
  <si>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</si>
  <si>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</si>
  <si>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</si>
  <si>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</si>
  <si>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</si>
  <si>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</si>
  <si>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</si>
  <si>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</si>
  <si>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</si>
  <si>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</si>
  <si>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</si>
  <si>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</si>
  <si>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</si>
  <si>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</si>
  <si>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</si>
  <si>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</si>
  <si>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</si>
  <si>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</si>
  <si>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</si>
  <si>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</si>
  <si>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</si>
  <si>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</si>
  <si>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</si>
  <si>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</si>
  <si>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</si>
  <si>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</si>
  <si>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</si>
  <si>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</si>
  <si>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</si>
  <si>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</si>
  <si>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</si>
  <si>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</si>
  <si>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</si>
  <si>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</si>
  <si>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</si>
  <si>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</si>
  <si>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</si>
  <si>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</si>
  <si>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</si>
  <si>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</si>
  <si>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</si>
  <si>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</si>
  <si>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</si>
  <si>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</si>
  <si>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</si>
  <si>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</si>
  <si>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</si>
  <si>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</si>
  <si>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</si>
  <si>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</si>
  <si>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</si>
  <si>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jest podawany przez GUS z miesięcznym opóżnieniem</t>
  </si>
  <si>
    <t>Tabela I</t>
  </si>
  <si>
    <t>Tabela II</t>
  </si>
  <si>
    <t>Ogółem</t>
  </si>
  <si>
    <t>Subsydiowane</t>
  </si>
  <si>
    <t>Z sektora publicznego</t>
  </si>
  <si>
    <t>IV 2006</t>
  </si>
  <si>
    <t>V 2006</t>
  </si>
  <si>
    <t>VI 2006</t>
  </si>
  <si>
    <t>VII 2006</t>
  </si>
  <si>
    <t>VIII 2006</t>
  </si>
  <si>
    <t>IX 2006</t>
  </si>
  <si>
    <t>IV 2007</t>
  </si>
  <si>
    <t>V 2007</t>
  </si>
  <si>
    <t xml:space="preserve">VI 2007 </t>
  </si>
  <si>
    <t xml:space="preserve">VII 2007 </t>
  </si>
  <si>
    <t xml:space="preserve">VIII 2007 </t>
  </si>
  <si>
    <t xml:space="preserve">IX 2007 </t>
  </si>
  <si>
    <t>Tabela III</t>
  </si>
  <si>
    <t xml:space="preserve">Bezrobotni </t>
  </si>
  <si>
    <t>Młodzież do 25 roku życia</t>
  </si>
  <si>
    <t>X 2006</t>
  </si>
  <si>
    <t>XI 2006</t>
  </si>
  <si>
    <t>XII 2006</t>
  </si>
  <si>
    <t>I 2007</t>
  </si>
  <si>
    <t>II 2007</t>
  </si>
  <si>
    <t>III 2007</t>
  </si>
  <si>
    <t>VI 2007</t>
  </si>
  <si>
    <t>VII 2007</t>
  </si>
  <si>
    <t>VIII 2007</t>
  </si>
  <si>
    <t>IX 2007</t>
  </si>
  <si>
    <t>Tabela IV</t>
  </si>
  <si>
    <t>Praca niesubsydiowana</t>
  </si>
  <si>
    <t>Prace interwencyjne</t>
  </si>
  <si>
    <t>Roboty publiczne</t>
  </si>
  <si>
    <t>Inna praca</t>
  </si>
  <si>
    <t>Szkolenia, staże, przygotowanie zawodowe</t>
  </si>
  <si>
    <t>Praca społecznie użyteczna</t>
  </si>
  <si>
    <t>Niepotwierdzenie gotowości do pracy</t>
  </si>
  <si>
    <t>Dobrowolna rezygnacja ze statusu bezrobotnego</t>
  </si>
  <si>
    <t>Nabycie praw emerytalnycu lub rentowych</t>
  </si>
  <si>
    <t>Inne</t>
  </si>
  <si>
    <t>Liczba  bezrobotnych w układzie Powiatowych Urzędów Pracy i gmin woj. lubuskiego zarejestrowanych</t>
  </si>
  <si>
    <t>na koniec września 2007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</si>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</sst>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9.5"/>
      <name val="Arial CE"/>
      <family val="2"/>
    </font>
    <font>
      <sz val="8.75"/>
      <name val="Arial CE"/>
      <family val="2"/>
    </font>
    <font>
      <b/>
      <sz val="11"/>
      <name val="Arial"/>
      <family val="2"/>
    </font>
    <font>
      <sz val="10"/>
      <name val="Arial"/>
      <family val="0"/>
    </font>
    <font>
      <sz val="8.5"/>
      <name val="Arial"/>
      <family val="2"/>
    </font>
    <font>
      <sz val="15"/>
      <name val="Arial"/>
      <family val="0"/>
    </font>
    <font>
      <sz val="8.75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1" fontId="19" fillId="3" borderId="14" xfId="0" applyNumberFormat="1" applyFont="1" applyFill="1" applyBorder="1" applyAlignment="1">
      <alignment horizontal="center" vertical="center" wrapText="1"/>
    </xf>
    <xf numFmtId="1" fontId="19" fillId="3" borderId="15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right" vertical="top" wrapText="1"/>
    </xf>
    <xf numFmtId="0" fontId="36" fillId="0" borderId="35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19" applyNumberFormat="1" applyBorder="1" applyAlignment="1">
      <alignment horizontal="right"/>
    </xf>
    <xf numFmtId="0" fontId="13" fillId="4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45" fillId="0" borderId="37" xfId="0" applyFont="1" applyBorder="1" applyAlignment="1">
      <alignment horizontal="center"/>
    </xf>
    <xf numFmtId="0" fontId="45" fillId="0" borderId="40" xfId="0" applyFont="1" applyBorder="1" applyAlignment="1" applyProtection="1">
      <alignment horizontal="left"/>
      <protection/>
    </xf>
    <xf numFmtId="167" fontId="45" fillId="0" borderId="40" xfId="0" applyNumberFormat="1" applyFont="1" applyBorder="1" applyAlignment="1" applyProtection="1">
      <alignment/>
      <protection/>
    </xf>
    <xf numFmtId="167" fontId="45" fillId="0" borderId="44" xfId="0" applyNumberFormat="1" applyFont="1" applyBorder="1" applyAlignment="1" applyProtection="1">
      <alignment/>
      <protection/>
    </xf>
    <xf numFmtId="0" fontId="59" fillId="5" borderId="37" xfId="0" applyFont="1" applyFill="1" applyBorder="1" applyAlignment="1">
      <alignment horizontal="center"/>
    </xf>
    <xf numFmtId="0" fontId="59" fillId="5" borderId="40" xfId="0" applyFont="1" applyFill="1" applyBorder="1" applyAlignment="1" applyProtection="1">
      <alignment horizontal="left"/>
      <protection/>
    </xf>
    <xf numFmtId="167" fontId="59" fillId="5" borderId="44" xfId="0" applyNumberFormat="1" applyFont="1" applyFill="1" applyBorder="1" applyAlignment="1" applyProtection="1">
      <alignment horizontal="right"/>
      <protection/>
    </xf>
    <xf numFmtId="0" fontId="45" fillId="0" borderId="45" xfId="0" applyFont="1" applyBorder="1" applyAlignment="1">
      <alignment horizontal="center"/>
    </xf>
    <xf numFmtId="0" fontId="45" fillId="0" borderId="22" xfId="0" applyFont="1" applyBorder="1" applyAlignment="1" applyProtection="1">
      <alignment horizontal="left"/>
      <protection/>
    </xf>
    <xf numFmtId="167" fontId="45" fillId="0" borderId="22" xfId="0" applyNumberFormat="1" applyFont="1" applyBorder="1" applyAlignment="1" applyProtection="1">
      <alignment/>
      <protection/>
    </xf>
    <xf numFmtId="167" fontId="45" fillId="0" borderId="46" xfId="0" applyNumberFormat="1" applyFont="1" applyBorder="1" applyAlignment="1" applyProtection="1">
      <alignment/>
      <protection/>
    </xf>
    <xf numFmtId="0" fontId="59" fillId="5" borderId="40" xfId="0" applyFont="1" applyFill="1" applyBorder="1" applyAlignment="1" applyProtection="1">
      <alignment horizontal="center"/>
      <protection/>
    </xf>
    <xf numFmtId="0" fontId="45" fillId="0" borderId="38" xfId="0" applyFont="1" applyBorder="1" applyAlignment="1">
      <alignment horizontal="center"/>
    </xf>
    <xf numFmtId="0" fontId="45" fillId="0" borderId="27" xfId="0" applyFont="1" applyBorder="1" applyAlignment="1" applyProtection="1">
      <alignment horizontal="left"/>
      <protection/>
    </xf>
    <xf numFmtId="167" fontId="45" fillId="0" borderId="27" xfId="0" applyNumberFormat="1" applyFont="1" applyBorder="1" applyAlignment="1" applyProtection="1">
      <alignment/>
      <protection/>
    </xf>
    <xf numFmtId="167" fontId="45" fillId="0" borderId="47" xfId="0" applyNumberFormat="1" applyFont="1" applyBorder="1" applyAlignment="1" applyProtection="1">
      <alignment/>
      <protection/>
    </xf>
    <xf numFmtId="0" fontId="45" fillId="0" borderId="48" xfId="0" applyFont="1" applyBorder="1" applyAlignment="1">
      <alignment horizontal="center"/>
    </xf>
    <xf numFmtId="0" fontId="45" fillId="0" borderId="48" xfId="0" applyFont="1" applyBorder="1" applyAlignment="1" applyProtection="1">
      <alignment horizontal="left"/>
      <protection/>
    </xf>
    <xf numFmtId="167" fontId="45" fillId="0" borderId="48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9" fillId="5" borderId="40" xfId="0" applyNumberFormat="1" applyFont="1" applyFill="1" applyBorder="1" applyAlignment="1" applyProtection="1">
      <alignment/>
      <protection/>
    </xf>
    <xf numFmtId="167" fontId="59" fillId="5" borderId="44" xfId="0" applyNumberFormat="1" applyFont="1" applyFill="1" applyBorder="1" applyAlignment="1" applyProtection="1">
      <alignment/>
      <protection/>
    </xf>
    <xf numFmtId="0" fontId="45" fillId="0" borderId="49" xfId="0" applyFont="1" applyBorder="1" applyAlignment="1">
      <alignment horizontal="center"/>
    </xf>
    <xf numFmtId="0" fontId="45" fillId="0" borderId="42" xfId="0" applyFont="1" applyBorder="1" applyAlignment="1" applyProtection="1">
      <alignment horizontal="left"/>
      <protection/>
    </xf>
    <xf numFmtId="167" fontId="45" fillId="0" borderId="42" xfId="0" applyNumberFormat="1" applyFont="1" applyBorder="1" applyAlignment="1" applyProtection="1">
      <alignment/>
      <protection/>
    </xf>
    <xf numFmtId="167" fontId="45" fillId="0" borderId="50" xfId="0" applyNumberFormat="1" applyFont="1" applyBorder="1" applyAlignment="1" applyProtection="1">
      <alignment/>
      <protection/>
    </xf>
    <xf numFmtId="0" fontId="45" fillId="6" borderId="51" xfId="0" applyFont="1" applyFill="1" applyBorder="1" applyAlignment="1">
      <alignment horizontal="center"/>
    </xf>
    <xf numFmtId="0" fontId="45" fillId="6" borderId="6" xfId="0" applyFont="1" applyFill="1" applyBorder="1" applyAlignment="1" applyProtection="1">
      <alignment horizontal="left"/>
      <protection/>
    </xf>
    <xf numFmtId="167" fontId="45" fillId="6" borderId="6" xfId="0" applyNumberFormat="1" applyFont="1" applyFill="1" applyBorder="1" applyAlignment="1" applyProtection="1">
      <alignment/>
      <protection/>
    </xf>
    <xf numFmtId="167" fontId="45" fillId="6" borderId="52" xfId="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 horizontal="center"/>
    </xf>
    <xf numFmtId="0" fontId="59" fillId="5" borderId="45" xfId="0" applyFont="1" applyFill="1" applyBorder="1" applyAlignment="1">
      <alignment horizontal="center"/>
    </xf>
    <xf numFmtId="0" fontId="59" fillId="5" borderId="22" xfId="0" applyFont="1" applyFill="1" applyBorder="1" applyAlignment="1" applyProtection="1">
      <alignment horizontal="left"/>
      <protection/>
    </xf>
    <xf numFmtId="167" fontId="59" fillId="5" borderId="22" xfId="0" applyNumberFormat="1" applyFont="1" applyFill="1" applyBorder="1" applyAlignment="1" applyProtection="1">
      <alignment/>
      <protection/>
    </xf>
    <xf numFmtId="167" fontId="59" fillId="5" borderId="46" xfId="0" applyNumberFormat="1" applyFont="1" applyFill="1" applyBorder="1" applyAlignment="1" applyProtection="1">
      <alignment/>
      <protection/>
    </xf>
    <xf numFmtId="167" fontId="45" fillId="0" borderId="21" xfId="0" applyNumberFormat="1" applyFont="1" applyBorder="1" applyAlignment="1" applyProtection="1">
      <alignment horizontal="center"/>
      <protection/>
    </xf>
    <xf numFmtId="167" fontId="45" fillId="0" borderId="53" xfId="0" applyNumberFormat="1" applyFont="1" applyBorder="1" applyAlignment="1" applyProtection="1">
      <alignment/>
      <protection/>
    </xf>
    <xf numFmtId="0" fontId="45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7" fontId="45" fillId="0" borderId="55" xfId="0" applyNumberFormat="1" applyFont="1" applyBorder="1" applyAlignment="1" applyProtection="1">
      <alignment/>
      <protection/>
    </xf>
    <xf numFmtId="167" fontId="45" fillId="0" borderId="56" xfId="0" applyNumberFormat="1" applyFont="1" applyBorder="1" applyAlignment="1" applyProtection="1">
      <alignment/>
      <protection/>
    </xf>
    <xf numFmtId="0" fontId="45" fillId="0" borderId="57" xfId="0" applyFont="1" applyBorder="1" applyAlignment="1">
      <alignment horizontal="center"/>
    </xf>
    <xf numFmtId="0" fontId="45" fillId="0" borderId="58" xfId="0" applyFont="1" applyBorder="1" applyAlignment="1" applyProtection="1">
      <alignment horizontal="left"/>
      <protection/>
    </xf>
    <xf numFmtId="167" fontId="45" fillId="0" borderId="58" xfId="0" applyNumberFormat="1" applyFont="1" applyBorder="1" applyAlignment="1" applyProtection="1">
      <alignment/>
      <protection/>
    </xf>
    <xf numFmtId="167" fontId="45" fillId="0" borderId="59" xfId="0" applyNumberFormat="1" applyFont="1" applyBorder="1" applyAlignment="1" applyProtection="1">
      <alignment/>
      <protection/>
    </xf>
    <xf numFmtId="0" fontId="59" fillId="0" borderId="0" xfId="0" applyFont="1" applyBorder="1" applyAlignment="1" applyProtection="1">
      <alignment horizontal="left"/>
      <protection/>
    </xf>
    <xf numFmtId="167" fontId="45" fillId="0" borderId="0" xfId="0" applyNumberFormat="1" applyFont="1" applyBorder="1" applyAlignment="1" applyProtection="1">
      <alignment/>
      <protection/>
    </xf>
    <xf numFmtId="167" fontId="59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48" xfId="0" applyBorder="1" applyAlignment="1">
      <alignment horizontal="center" vertical="center"/>
    </xf>
    <xf numFmtId="0" fontId="45" fillId="0" borderId="0" xfId="0" applyFont="1" applyBorder="1" applyAlignment="1" applyProtection="1">
      <alignment horizontal="left"/>
      <protection/>
    </xf>
    <xf numFmtId="0" fontId="15" fillId="0" borderId="45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9" fillId="0" borderId="49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2" fillId="0" borderId="49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8" fillId="0" borderId="28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 indent="2"/>
    </xf>
    <xf numFmtId="0" fontId="31" fillId="0" borderId="19" xfId="0" applyFont="1" applyFill="1" applyBorder="1" applyAlignment="1">
      <alignment horizontal="left" vertical="center" wrapText="1" indent="2"/>
    </xf>
    <xf numFmtId="0" fontId="6" fillId="7" borderId="60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8" fillId="2" borderId="64" xfId="0" applyFont="1" applyFill="1" applyBorder="1" applyAlignment="1">
      <alignment vertical="center" wrapText="1"/>
    </xf>
    <xf numFmtId="0" fontId="18" fillId="2" borderId="65" xfId="0" applyFont="1" applyFill="1" applyBorder="1" applyAlignment="1">
      <alignment vertical="center" wrapText="1"/>
    </xf>
    <xf numFmtId="0" fontId="20" fillId="0" borderId="66" xfId="0" applyFont="1" applyFill="1" applyBorder="1" applyAlignment="1">
      <alignment vertical="center" wrapText="1"/>
    </xf>
    <xf numFmtId="0" fontId="20" fillId="0" borderId="67" xfId="0" applyFont="1" applyFill="1" applyBorder="1" applyAlignment="1">
      <alignment vertical="center" wrapText="1"/>
    </xf>
    <xf numFmtId="0" fontId="20" fillId="0" borderId="61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61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 indent="1"/>
    </xf>
    <xf numFmtId="0" fontId="20" fillId="0" borderId="68" xfId="0" applyFont="1" applyFill="1" applyBorder="1" applyAlignment="1">
      <alignment horizontal="left" vertical="center" wrapText="1" indent="1"/>
    </xf>
    <xf numFmtId="0" fontId="20" fillId="0" borderId="26" xfId="0" applyFont="1" applyFill="1" applyBorder="1" applyAlignment="1">
      <alignment horizontal="left" vertical="center" wrapText="1" indent="1"/>
    </xf>
    <xf numFmtId="0" fontId="25" fillId="0" borderId="6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41" fillId="0" borderId="23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13" fillId="4" borderId="4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39" fillId="0" borderId="31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41" fillId="0" borderId="2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left" vertical="center" wrapText="1"/>
    </xf>
    <xf numFmtId="0" fontId="41" fillId="0" borderId="70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1" fillId="0" borderId="70" xfId="0" applyFont="1" applyBorder="1" applyAlignment="1">
      <alignment vertical="center" wrapText="1"/>
    </xf>
    <xf numFmtId="0" fontId="56" fillId="0" borderId="71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56" fillId="0" borderId="75" xfId="0" applyFont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wrapText="1"/>
    </xf>
    <xf numFmtId="167" fontId="58" fillId="0" borderId="81" xfId="0" applyNumberFormat="1" applyFont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 wrapText="1"/>
    </xf>
    <xf numFmtId="167" fontId="62" fillId="2" borderId="81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83" xfId="0" applyFont="1" applyFill="1" applyBorder="1" applyAlignment="1" applyProtection="1">
      <alignment horizontal="center" vertical="center" wrapText="1"/>
      <protection locked="0"/>
    </xf>
    <xf numFmtId="0" fontId="60" fillId="0" borderId="82" xfId="0" applyFont="1" applyBorder="1" applyAlignment="1">
      <alignment horizontal="center" vertical="center" wrapText="1"/>
    </xf>
    <xf numFmtId="0" fontId="54" fillId="2" borderId="6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54" fillId="2" borderId="84" xfId="0" applyFont="1" applyFill="1" applyBorder="1" applyAlignment="1">
      <alignment horizontal="center" vertical="center" wrapText="1"/>
    </xf>
    <xf numFmtId="0" fontId="54" fillId="2" borderId="85" xfId="0" applyFont="1" applyFill="1" applyBorder="1" applyAlignment="1">
      <alignment horizontal="center" vertical="center" wrapText="1"/>
    </xf>
    <xf numFmtId="167" fontId="45" fillId="2" borderId="78" xfId="0" applyNumberFormat="1" applyFont="1" applyFill="1" applyBorder="1" applyAlignment="1" applyProtection="1">
      <alignment horizontal="center" vertical="center" wrapText="1"/>
      <protection/>
    </xf>
    <xf numFmtId="0" fontId="0" fillId="2" borderId="86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3" fillId="7" borderId="0" xfId="0" applyFont="1" applyFill="1" applyAlignment="1">
      <alignment/>
    </xf>
    <xf numFmtId="0" fontId="59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left" vertical="center"/>
    </xf>
    <xf numFmtId="0" fontId="0" fillId="7" borderId="0" xfId="0" applyFill="1" applyAlignment="1">
      <alignment/>
    </xf>
    <xf numFmtId="0" fontId="6" fillId="7" borderId="0" xfId="0" applyFont="1" applyFill="1" applyAlignment="1">
      <alignment horizontal="center"/>
    </xf>
    <xf numFmtId="0" fontId="6" fillId="7" borderId="60" xfId="0" applyFont="1" applyFill="1" applyBorder="1" applyAlignment="1">
      <alignment horizontal="center" vertical="center" wrapText="1"/>
    </xf>
    <xf numFmtId="0" fontId="0" fillId="7" borderId="60" xfId="0" applyFill="1" applyBorder="1" applyAlignment="1">
      <alignment/>
    </xf>
    <xf numFmtId="0" fontId="12" fillId="0" borderId="88" xfId="0" applyFont="1" applyFill="1" applyBorder="1" applyAlignment="1">
      <alignment horizontal="center" vertical="center" wrapText="1"/>
    </xf>
    <xf numFmtId="0" fontId="63" fillId="4" borderId="48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/>
    </xf>
    <xf numFmtId="0" fontId="64" fillId="0" borderId="89" xfId="0" applyFont="1" applyBorder="1" applyAlignment="1">
      <alignment horizontal="left" vertical="center" wrapText="1"/>
    </xf>
    <xf numFmtId="0" fontId="64" fillId="0" borderId="48" xfId="0" applyFont="1" applyBorder="1" applyAlignment="1">
      <alignment horizontal="left" vertical="center" wrapText="1"/>
    </xf>
    <xf numFmtId="0" fontId="64" fillId="0" borderId="90" xfId="0" applyFont="1" applyBorder="1" applyAlignment="1">
      <alignment horizontal="left" vertical="center" wrapText="1"/>
    </xf>
    <xf numFmtId="0" fontId="15" fillId="0" borderId="69" xfId="0" applyFont="1" applyBorder="1" applyAlignment="1">
      <alignment/>
    </xf>
    <xf numFmtId="0" fontId="65" fillId="0" borderId="19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5" fillId="0" borderId="17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6" fillId="0" borderId="40" xfId="0" applyFont="1" applyFill="1" applyBorder="1" applyAlignment="1">
      <alignment horizontal="center"/>
    </xf>
    <xf numFmtId="0" fontId="66" fillId="0" borderId="41" xfId="0" applyFont="1" applyFill="1" applyBorder="1" applyAlignment="1">
      <alignment horizontal="center"/>
    </xf>
    <xf numFmtId="0" fontId="65" fillId="0" borderId="20" xfId="0" applyFont="1" applyBorder="1" applyAlignment="1">
      <alignment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/>
    </xf>
    <xf numFmtId="0" fontId="65" fillId="0" borderId="53" xfId="0" applyFont="1" applyBorder="1" applyAlignment="1">
      <alignment vertical="center" wrapText="1"/>
    </xf>
    <xf numFmtId="0" fontId="65" fillId="0" borderId="70" xfId="0" applyFont="1" applyBorder="1" applyAlignment="1">
      <alignment vertical="center" wrapText="1"/>
    </xf>
    <xf numFmtId="0" fontId="22" fillId="0" borderId="7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63" fillId="4" borderId="2" xfId="0" applyFont="1" applyFill="1" applyBorder="1" applyAlignment="1">
      <alignment horizontal="center"/>
    </xf>
    <xf numFmtId="0" fontId="63" fillId="4" borderId="60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53" xfId="0" applyFont="1" applyFill="1" applyBorder="1" applyAlignment="1">
      <alignment horizontal="left" vertical="center" wrapText="1"/>
    </xf>
    <xf numFmtId="0" fontId="65" fillId="0" borderId="70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center"/>
    </xf>
    <xf numFmtId="0" fontId="65" fillId="0" borderId="28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>
      <alignment horizontal="left" vertical="center" wrapText="1"/>
    </xf>
    <xf numFmtId="0" fontId="63" fillId="4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63" fillId="0" borderId="89" xfId="0" applyFont="1" applyBorder="1" applyAlignment="1">
      <alignment horizontal="left" vertical="center" wrapText="1"/>
    </xf>
    <xf numFmtId="0" fontId="63" fillId="0" borderId="48" xfId="0" applyFont="1" applyBorder="1" applyAlignment="1">
      <alignment horizontal="left" vertical="center" wrapText="1"/>
    </xf>
    <xf numFmtId="0" fontId="63" fillId="0" borderId="90" xfId="0" applyFont="1" applyBorder="1" applyAlignment="1">
      <alignment horizontal="left" vertical="center" wrapText="1"/>
    </xf>
    <xf numFmtId="0" fontId="29" fillId="0" borderId="69" xfId="0" applyFont="1" applyBorder="1" applyAlignment="1">
      <alignment/>
    </xf>
    <xf numFmtId="1" fontId="19" fillId="0" borderId="1" xfId="0" applyNumberFormat="1" applyFont="1" applyFill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65" fillId="0" borderId="20" xfId="0" applyFont="1" applyFill="1" applyBorder="1" applyAlignment="1">
      <alignment vertical="center" wrapText="1"/>
    </xf>
    <xf numFmtId="0" fontId="65" fillId="0" borderId="19" xfId="0" applyFont="1" applyFill="1" applyBorder="1" applyAlignment="1">
      <alignment vertical="center" wrapText="1"/>
    </xf>
    <xf numFmtId="0" fontId="29" fillId="0" borderId="57" xfId="0" applyFont="1" applyBorder="1" applyAlignment="1">
      <alignment/>
    </xf>
    <xf numFmtId="0" fontId="65" fillId="0" borderId="39" xfId="0" applyFont="1" applyBorder="1" applyAlignment="1">
      <alignment vertical="center" wrapText="1"/>
    </xf>
    <xf numFmtId="0" fontId="65" fillId="0" borderId="26" xfId="0" applyFont="1" applyBorder="1" applyAlignment="1">
      <alignment vertical="center" wrapText="1"/>
    </xf>
    <xf numFmtId="1" fontId="22" fillId="0" borderId="26" xfId="0" applyNumberFormat="1" applyFont="1" applyFill="1" applyBorder="1" applyAlignment="1">
      <alignment horizontal="center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/>
    </xf>
    <xf numFmtId="0" fontId="63" fillId="0" borderId="89" xfId="0" applyFont="1" applyFill="1" applyBorder="1" applyAlignment="1">
      <alignment horizontal="left"/>
    </xf>
    <xf numFmtId="0" fontId="63" fillId="0" borderId="48" xfId="0" applyFont="1" applyFill="1" applyBorder="1" applyAlignment="1">
      <alignment horizontal="left"/>
    </xf>
    <xf numFmtId="0" fontId="63" fillId="0" borderId="90" xfId="0" applyFont="1" applyFill="1" applyBorder="1" applyAlignment="1">
      <alignment horizontal="left"/>
    </xf>
    <xf numFmtId="1" fontId="22" fillId="0" borderId="22" xfId="0" applyNumberFormat="1" applyFont="1" applyFill="1" applyBorder="1" applyAlignment="1">
      <alignment horizontal="center" vertical="center" wrapText="1"/>
    </xf>
    <xf numFmtId="1" fontId="22" fillId="0" borderId="23" xfId="0" applyNumberFormat="1" applyFont="1" applyFill="1" applyBorder="1" applyAlignment="1">
      <alignment horizontal="center" vertical="center" wrapText="1"/>
    </xf>
    <xf numFmtId="1" fontId="22" fillId="0" borderId="70" xfId="0" applyNumberFormat="1" applyFont="1" applyFill="1" applyBorder="1" applyAlignment="1">
      <alignment horizontal="center" vertical="center" wrapText="1"/>
    </xf>
    <xf numFmtId="1" fontId="22" fillId="0" borderId="53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" fontId="22" fillId="0" borderId="23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2" fillId="0" borderId="42" xfId="0" applyFont="1" applyFill="1" applyBorder="1" applyAlignment="1">
      <alignment horizontal="center" vertical="center" wrapText="1"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center"/>
    </xf>
    <xf numFmtId="0" fontId="65" fillId="0" borderId="28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2" fillId="0" borderId="27" xfId="0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3" fillId="0" borderId="33" xfId="0" applyFont="1" applyBorder="1" applyAlignment="1">
      <alignment horizontal="center" vertical="center"/>
    </xf>
    <xf numFmtId="0" fontId="63" fillId="0" borderId="33" xfId="0" applyFont="1" applyBorder="1" applyAlignment="1">
      <alignment horizontal="left" vertical="center"/>
    </xf>
    <xf numFmtId="0" fontId="63" fillId="0" borderId="2" xfId="0" applyFont="1" applyBorder="1" applyAlignment="1">
      <alignment horizontal="left" vertical="center"/>
    </xf>
    <xf numFmtId="0" fontId="63" fillId="0" borderId="4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right" vertical="center"/>
    </xf>
    <xf numFmtId="0" fontId="6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Zmiany liczby bezrobotnych 
w okresie I 2001-IX 2007 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95"/>
          <c:w val="0.960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'Wykresy IX 07'!$C$2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'Wykresy IX 07'!$B$3:$B$14</c:f>
              <c:numCache/>
            </c:numRef>
          </c:cat>
          <c:val>
            <c:numRef>
              <c:f>'Wykresy IX 07'!$C$3:$C$14</c:f>
              <c:numCache/>
            </c:numRef>
          </c:val>
          <c:smooth val="0"/>
        </c:ser>
        <c:ser>
          <c:idx val="1"/>
          <c:order val="1"/>
          <c:tx>
            <c:strRef>
              <c:f>'Wykresy IX 07'!$D$2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IX 07'!$B$3:$B$14</c:f>
              <c:numCache/>
            </c:numRef>
          </c:cat>
          <c:val>
            <c:numRef>
              <c:f>'Wykresy IX 07'!$D$3:$D$14</c:f>
              <c:numCache/>
            </c:numRef>
          </c:val>
          <c:smooth val="0"/>
        </c:ser>
        <c:ser>
          <c:idx val="2"/>
          <c:order val="2"/>
          <c:tx>
            <c:strRef>
              <c:f>'Wykresy IX 07'!$E$2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IX 07'!$B$3:$B$14</c:f>
              <c:numCache/>
            </c:numRef>
          </c:cat>
          <c:val>
            <c:numRef>
              <c:f>'Wykresy IX 07'!$E$3:$E$14</c:f>
              <c:numCache/>
            </c:numRef>
          </c:val>
          <c:smooth val="0"/>
        </c:ser>
        <c:ser>
          <c:idx val="3"/>
          <c:order val="3"/>
          <c:tx>
            <c:strRef>
              <c:f>'Wykresy IX 07'!$F$2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IX 07'!$B$3:$B$14</c:f>
              <c:numCache/>
            </c:numRef>
          </c:cat>
          <c:val>
            <c:numRef>
              <c:f>'Wykresy IX 07'!$F$3:$F$14</c:f>
              <c:numCache/>
            </c:numRef>
          </c:val>
          <c:smooth val="0"/>
        </c:ser>
        <c:ser>
          <c:idx val="4"/>
          <c:order val="4"/>
          <c:tx>
            <c:strRef>
              <c:f>'Wykresy IX 07'!$G$2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IX 07'!$B$3:$B$14</c:f>
              <c:numCache/>
            </c:numRef>
          </c:cat>
          <c:val>
            <c:numRef>
              <c:f>'Wykresy IX 07'!$G$3:$G$14</c:f>
              <c:numCache/>
            </c:numRef>
          </c:val>
          <c:smooth val="0"/>
        </c:ser>
        <c:ser>
          <c:idx val="5"/>
          <c:order val="5"/>
          <c:tx>
            <c:strRef>
              <c:f>'Wykresy IX 07'!$H$2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IX 07'!$B$3:$B$14</c:f>
              <c:numCache/>
            </c:numRef>
          </c:cat>
          <c:val>
            <c:numRef>
              <c:f>'Wykresy IX 07'!$H$3:$H$14</c:f>
              <c:numCache/>
            </c:numRef>
          </c:val>
          <c:smooth val="0"/>
        </c:ser>
        <c:ser>
          <c:idx val="6"/>
          <c:order val="6"/>
          <c:tx>
            <c:strRef>
              <c:f>'Wykresy IX 07'!$I$2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'Wykresy IX 07'!$B$3:$B$14</c:f>
              <c:numCache/>
            </c:numRef>
          </c:cat>
          <c:val>
            <c:numRef>
              <c:f>'Wykresy IX 07'!$I$3:$I$14</c:f>
              <c:numCache/>
            </c:numRef>
          </c:val>
          <c:smooth val="0"/>
        </c:ser>
        <c:marker val="1"/>
        <c:axId val="29835970"/>
        <c:axId val="8827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  <c:min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835970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3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Oferty pracy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'Wykresy IX 07'!$D$16</c:f>
              <c:strCache>
                <c:ptCount val="1"/>
                <c:pt idx="0">
                  <c:v>Ogółem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07'!$C$17:$C$28</c:f>
              <c:strCache/>
            </c:strRef>
          </c:cat>
          <c:val>
            <c:numRef>
              <c:f>'Wykresy IX 07'!$D$17:$D$28</c:f>
              <c:numCache/>
            </c:numRef>
          </c:val>
        </c:ser>
        <c:ser>
          <c:idx val="1"/>
          <c:order val="1"/>
          <c:tx>
            <c:strRef>
              <c:f>'Wykresy IX 07'!$E$16</c:f>
              <c:strCache>
                <c:ptCount val="1"/>
                <c:pt idx="0">
                  <c:v>Subsydiowane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07'!$C$17:$C$28</c:f>
              <c:strCache/>
            </c:strRef>
          </c:cat>
          <c:val>
            <c:numRef>
              <c:f>'Wykresy IX 07'!$E$17:$E$28</c:f>
              <c:numCache/>
            </c:numRef>
          </c:val>
        </c:ser>
        <c:ser>
          <c:idx val="2"/>
          <c:order val="2"/>
          <c:tx>
            <c:strRef>
              <c:f>'Wykresy IX 07'!$F$16</c:f>
              <c:strCache>
                <c:ptCount val="1"/>
                <c:pt idx="0">
                  <c:v>Z sektora publicznego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07'!$C$17:$C$28</c:f>
              <c:strCache/>
            </c:strRef>
          </c:cat>
          <c:val>
            <c:numRef>
              <c:f>'Wykresy IX 07'!$F$17:$F$28</c:f>
              <c:numCache/>
            </c:numRef>
          </c:val>
        </c:ser>
        <c:gapWidth val="80"/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94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Struktura odpływu z ewidencji bezrobotnych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Pt>
            <c:idx val="5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IX 07'!$D$46:$D$55</c:f>
              <c:strCache/>
            </c:strRef>
          </c:cat>
          <c:val>
            <c:numRef>
              <c:f>'Wykresy IX 07'!$E$46:$E$55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Bezrobotni ogółem, w tym młodzież do 25 roku życia</a:t>
            </a:r>
          </a:p>
        </c:rich>
      </c:tx>
      <c:layout/>
      <c:spPr>
        <a:noFill/>
        <a:ln>
          <a:noFill/>
        </a:ln>
      </c:spPr>
    </c:title>
    <c:view3D>
      <c:rotX val="44"/>
      <c:rotY val="44"/>
      <c:depthPercent val="100"/>
      <c:rAngAx val="1"/>
    </c:view3D>
    <c:plotArea>
      <c:layout>
        <c:manualLayout>
          <c:xMode val="edge"/>
          <c:yMode val="edge"/>
          <c:x val="0"/>
          <c:y val="0.11425"/>
          <c:w val="1"/>
          <c:h val="0.79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'Wykresy IX 07'!$D$30</c:f>
              <c:strCache>
                <c:ptCount val="1"/>
                <c:pt idx="0">
                  <c:v>Bezrobotni 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07'!$C$31:$C$43</c:f>
              <c:strCache/>
            </c:strRef>
          </c:cat>
          <c:val>
            <c:numRef>
              <c:f>'Wykresy IX 07'!$D$31:$D$43</c:f>
              <c:numCache/>
            </c:numRef>
          </c:val>
          <c:shape val="cylinder"/>
        </c:ser>
        <c:ser>
          <c:idx val="1"/>
          <c:order val="1"/>
          <c:tx>
            <c:strRef>
              <c:f>'Wykresy IX 07'!$E$30</c:f>
              <c:strCache>
                <c:ptCount val="1"/>
                <c:pt idx="0">
                  <c:v>Młodzież do 25 roku życia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07'!$C$31:$C$43</c:f>
              <c:strCache/>
            </c:strRef>
          </c:cat>
          <c:val>
            <c:numRef>
              <c:f>'Wykresy IX 07'!$E$31:$E$43</c:f>
              <c:numCache/>
            </c:numRef>
          </c:val>
          <c:shape val="cylinder"/>
        </c:ser>
        <c:overlap val="100"/>
        <c:shape val="cylinder"/>
        <c:axId val="64352566"/>
        <c:axId val="42302183"/>
      </c:bar3D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35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3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2</xdr:row>
      <xdr:rowOff>0</xdr:rowOff>
    </xdr:from>
    <xdr:to>
      <xdr:col>19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886700" y="352425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676275</xdr:colOff>
      <xdr:row>24</xdr:row>
      <xdr:rowOff>0</xdr:rowOff>
    </xdr:from>
    <xdr:to>
      <xdr:col>19</xdr:col>
      <xdr:colOff>676275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7886700" y="4543425"/>
        <a:ext cx="54864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23</xdr:row>
      <xdr:rowOff>180975</xdr:rowOff>
    </xdr:from>
    <xdr:to>
      <xdr:col>29</xdr:col>
      <xdr:colOff>76200</xdr:colOff>
      <xdr:row>44</xdr:row>
      <xdr:rowOff>180975</xdr:rowOff>
    </xdr:to>
    <xdr:graphicFrame>
      <xdr:nvGraphicFramePr>
        <xdr:cNvPr id="3" name="Chart 3"/>
        <xdr:cNvGraphicFramePr/>
      </xdr:nvGraphicFramePr>
      <xdr:xfrm>
        <a:off x="13668375" y="4533900"/>
        <a:ext cx="54864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266700</xdr:colOff>
      <xdr:row>2</xdr:row>
      <xdr:rowOff>0</xdr:rowOff>
    </xdr:from>
    <xdr:to>
      <xdr:col>29</xdr:col>
      <xdr:colOff>76200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13649325" y="352425"/>
        <a:ext cx="55054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97425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  <sheetName val="Stan i struktura IV 07"/>
      <sheetName val="Stan i struktura V 07"/>
      <sheetName val="Stan i struktura VI 07"/>
      <sheetName val="Stan i struktura VII 07"/>
      <sheetName val="Stan i struktura VIII 07"/>
      <sheetName val="Stan i struktura IX 07"/>
    </sheetNames>
    <sheetDataSet>
      <sheetData sheetId="7">
        <row r="6">
          <cell r="E6">
            <v>4020</v>
          </cell>
          <cell r="F6">
            <v>2422</v>
          </cell>
          <cell r="G6">
            <v>4959</v>
          </cell>
          <cell r="H6">
            <v>3886</v>
          </cell>
          <cell r="I6">
            <v>6219</v>
          </cell>
          <cell r="J6">
            <v>2962</v>
          </cell>
          <cell r="K6">
            <v>3886</v>
          </cell>
          <cell r="L6">
            <v>1861</v>
          </cell>
          <cell r="M6">
            <v>1805</v>
          </cell>
          <cell r="N6">
            <v>1769</v>
          </cell>
          <cell r="O6">
            <v>4497</v>
          </cell>
          <cell r="P6">
            <v>4208</v>
          </cell>
          <cell r="Q6">
            <v>6080</v>
          </cell>
          <cell r="R6">
            <v>6292</v>
          </cell>
          <cell r="S6">
            <v>54866</v>
          </cell>
        </row>
        <row r="46">
          <cell r="E46">
            <v>3626</v>
          </cell>
          <cell r="F46">
            <v>1553</v>
          </cell>
          <cell r="G46">
            <v>2662</v>
          </cell>
          <cell r="H46">
            <v>1246</v>
          </cell>
          <cell r="I46">
            <v>2579</v>
          </cell>
          <cell r="J46">
            <v>1390</v>
          </cell>
          <cell r="K46">
            <v>2179</v>
          </cell>
          <cell r="L46">
            <v>883</v>
          </cell>
          <cell r="M46">
            <v>2450</v>
          </cell>
          <cell r="N46">
            <v>884</v>
          </cell>
          <cell r="O46">
            <v>3720</v>
          </cell>
          <cell r="P46">
            <v>2133</v>
          </cell>
          <cell r="Q46">
            <v>2890</v>
          </cell>
          <cell r="R46">
            <v>10352</v>
          </cell>
          <cell r="S46">
            <v>38547</v>
          </cell>
        </row>
        <row r="49">
          <cell r="E49">
            <v>87</v>
          </cell>
          <cell r="F49">
            <v>167</v>
          </cell>
          <cell r="G49">
            <v>58</v>
          </cell>
          <cell r="H49">
            <v>21</v>
          </cell>
          <cell r="I49">
            <v>137</v>
          </cell>
          <cell r="J49">
            <v>60</v>
          </cell>
          <cell r="K49">
            <v>185</v>
          </cell>
          <cell r="L49">
            <v>87</v>
          </cell>
          <cell r="M49">
            <v>73</v>
          </cell>
          <cell r="N49">
            <v>16</v>
          </cell>
          <cell r="O49">
            <v>391</v>
          </cell>
          <cell r="P49">
            <v>87</v>
          </cell>
          <cell r="Q49">
            <v>721</v>
          </cell>
          <cell r="R49">
            <v>350</v>
          </cell>
          <cell r="S49">
            <v>2440</v>
          </cell>
        </row>
        <row r="51">
          <cell r="E51">
            <v>0</v>
          </cell>
          <cell r="F51">
            <v>20</v>
          </cell>
          <cell r="G51">
            <v>167</v>
          </cell>
          <cell r="H51">
            <v>97</v>
          </cell>
          <cell r="I51">
            <v>205</v>
          </cell>
          <cell r="J51">
            <v>121</v>
          </cell>
          <cell r="K51">
            <v>127</v>
          </cell>
          <cell r="L51">
            <v>48</v>
          </cell>
          <cell r="M51">
            <v>19</v>
          </cell>
          <cell r="N51">
            <v>30</v>
          </cell>
          <cell r="O51">
            <v>14</v>
          </cell>
          <cell r="P51">
            <v>195</v>
          </cell>
          <cell r="Q51">
            <v>100</v>
          </cell>
          <cell r="R51">
            <v>14</v>
          </cell>
          <cell r="S51">
            <v>1157</v>
          </cell>
        </row>
        <row r="53">
          <cell r="E53">
            <v>53</v>
          </cell>
          <cell r="F53">
            <v>38</v>
          </cell>
          <cell r="G53">
            <v>71</v>
          </cell>
          <cell r="H53">
            <v>77</v>
          </cell>
          <cell r="I53">
            <v>52</v>
          </cell>
          <cell r="J53">
            <v>37</v>
          </cell>
          <cell r="K53">
            <v>44</v>
          </cell>
          <cell r="L53">
            <v>36</v>
          </cell>
          <cell r="M53">
            <v>36</v>
          </cell>
          <cell r="N53">
            <v>50</v>
          </cell>
          <cell r="O53">
            <v>39</v>
          </cell>
          <cell r="P53">
            <v>36</v>
          </cell>
          <cell r="Q53">
            <v>60</v>
          </cell>
          <cell r="R53">
            <v>128</v>
          </cell>
          <cell r="S53">
            <v>757</v>
          </cell>
        </row>
        <row r="55">
          <cell r="E55">
            <v>102</v>
          </cell>
          <cell r="F55">
            <v>44</v>
          </cell>
          <cell r="G55">
            <v>61</v>
          </cell>
          <cell r="H55">
            <v>6</v>
          </cell>
          <cell r="I55">
            <v>20</v>
          </cell>
          <cell r="J55">
            <v>95</v>
          </cell>
          <cell r="K55">
            <v>13</v>
          </cell>
          <cell r="L55">
            <v>115</v>
          </cell>
          <cell r="M55">
            <v>37</v>
          </cell>
          <cell r="N55">
            <v>41</v>
          </cell>
          <cell r="O55">
            <v>31</v>
          </cell>
          <cell r="P55">
            <v>13</v>
          </cell>
          <cell r="Q55">
            <v>133</v>
          </cell>
          <cell r="R55">
            <v>135</v>
          </cell>
          <cell r="S55">
            <v>846</v>
          </cell>
        </row>
        <row r="57">
          <cell r="E57">
            <v>2</v>
          </cell>
          <cell r="F57">
            <v>2</v>
          </cell>
          <cell r="G57">
            <v>0</v>
          </cell>
          <cell r="H57">
            <v>0</v>
          </cell>
          <cell r="I57">
            <v>3</v>
          </cell>
          <cell r="J57">
            <v>0</v>
          </cell>
          <cell r="K57">
            <v>0</v>
          </cell>
          <cell r="L57">
            <v>0</v>
          </cell>
          <cell r="M57">
            <v>21</v>
          </cell>
          <cell r="N57">
            <v>0</v>
          </cell>
          <cell r="O57">
            <v>0</v>
          </cell>
          <cell r="P57">
            <v>13</v>
          </cell>
          <cell r="Q57">
            <v>28</v>
          </cell>
          <cell r="R57">
            <v>10</v>
          </cell>
          <cell r="S57">
            <v>79</v>
          </cell>
        </row>
        <row r="59">
          <cell r="E59">
            <v>284</v>
          </cell>
          <cell r="F59">
            <v>79</v>
          </cell>
          <cell r="G59">
            <v>356</v>
          </cell>
          <cell r="H59">
            <v>207</v>
          </cell>
          <cell r="I59">
            <v>352</v>
          </cell>
          <cell r="J59">
            <v>179</v>
          </cell>
          <cell r="K59">
            <v>202</v>
          </cell>
          <cell r="L59">
            <v>130</v>
          </cell>
          <cell r="M59">
            <v>115</v>
          </cell>
          <cell r="N59">
            <v>122</v>
          </cell>
          <cell r="O59">
            <v>107</v>
          </cell>
          <cell r="P59">
            <v>117</v>
          </cell>
          <cell r="Q59">
            <v>190</v>
          </cell>
          <cell r="R59">
            <v>329</v>
          </cell>
          <cell r="S59">
            <v>2769</v>
          </cell>
        </row>
        <row r="61">
          <cell r="E61">
            <v>375</v>
          </cell>
          <cell r="F61">
            <v>194</v>
          </cell>
          <cell r="G61">
            <v>371</v>
          </cell>
          <cell r="H61">
            <v>246</v>
          </cell>
          <cell r="I61">
            <v>264</v>
          </cell>
          <cell r="J61">
            <v>237</v>
          </cell>
          <cell r="K61">
            <v>301</v>
          </cell>
          <cell r="L61">
            <v>180</v>
          </cell>
          <cell r="M61">
            <v>166</v>
          </cell>
          <cell r="N61">
            <v>60</v>
          </cell>
          <cell r="O61">
            <v>293</v>
          </cell>
          <cell r="P61">
            <v>269</v>
          </cell>
          <cell r="Q61">
            <v>214</v>
          </cell>
          <cell r="R61">
            <v>500</v>
          </cell>
          <cell r="S61">
            <v>3670</v>
          </cell>
        </row>
        <row r="63">
          <cell r="E63">
            <v>203</v>
          </cell>
          <cell r="F63">
            <v>93</v>
          </cell>
          <cell r="G63">
            <v>140</v>
          </cell>
          <cell r="H63">
            <v>143</v>
          </cell>
          <cell r="I63">
            <v>210</v>
          </cell>
          <cell r="J63">
            <v>102</v>
          </cell>
          <cell r="K63">
            <v>155</v>
          </cell>
          <cell r="L63">
            <v>64</v>
          </cell>
          <cell r="M63">
            <v>5</v>
          </cell>
          <cell r="N63">
            <v>18</v>
          </cell>
          <cell r="O63">
            <v>55</v>
          </cell>
          <cell r="P63">
            <v>56</v>
          </cell>
          <cell r="Q63">
            <v>162</v>
          </cell>
          <cell r="R63">
            <v>212</v>
          </cell>
          <cell r="S63">
            <v>1618</v>
          </cell>
        </row>
        <row r="65">
          <cell r="E65">
            <v>69</v>
          </cell>
          <cell r="F65">
            <v>263</v>
          </cell>
          <cell r="G65">
            <v>50</v>
          </cell>
          <cell r="H65">
            <v>137</v>
          </cell>
          <cell r="I65">
            <v>246</v>
          </cell>
          <cell r="J65">
            <v>70</v>
          </cell>
          <cell r="K65">
            <v>43</v>
          </cell>
          <cell r="L65">
            <v>29</v>
          </cell>
          <cell r="M65">
            <v>1338</v>
          </cell>
          <cell r="N65">
            <v>104</v>
          </cell>
          <cell r="O65">
            <v>466</v>
          </cell>
          <cell r="P65">
            <v>117</v>
          </cell>
          <cell r="Q65">
            <v>470</v>
          </cell>
          <cell r="R65">
            <v>7122</v>
          </cell>
          <cell r="S65">
            <v>10524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88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91" t="s">
        <v>19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3"/>
    </row>
    <row r="5" spans="2:20" ht="24.75" customHeight="1" thickBot="1" thickTop="1">
      <c r="B5" s="15" t="s">
        <v>20</v>
      </c>
      <c r="C5" s="208" t="s">
        <v>21</v>
      </c>
      <c r="D5" s="209"/>
      <c r="E5" s="16">
        <v>7.6</v>
      </c>
      <c r="F5" s="16">
        <v>11.7</v>
      </c>
      <c r="G5" s="16">
        <v>27.6</v>
      </c>
      <c r="H5" s="16">
        <v>18.5</v>
      </c>
      <c r="I5" s="16">
        <v>22.7</v>
      </c>
      <c r="J5" s="16">
        <v>16.8</v>
      </c>
      <c r="K5" s="16">
        <v>22.8</v>
      </c>
      <c r="L5" s="16">
        <v>13.9</v>
      </c>
      <c r="M5" s="16">
        <v>8</v>
      </c>
      <c r="N5" s="16">
        <v>13.1</v>
      </c>
      <c r="O5" s="16">
        <v>8.1</v>
      </c>
      <c r="P5" s="16">
        <v>15.5</v>
      </c>
      <c r="Q5" s="16">
        <v>23.9</v>
      </c>
      <c r="R5" s="17">
        <v>18.8</v>
      </c>
      <c r="S5" s="18">
        <v>15</v>
      </c>
      <c r="T5" t="s">
        <v>22</v>
      </c>
    </row>
    <row r="6" spans="2:19" s="6" customFormat="1" ht="26.25" customHeight="1" thickBot="1" thickTop="1">
      <c r="B6" s="19" t="s">
        <v>23</v>
      </c>
      <c r="C6" s="210" t="s">
        <v>24</v>
      </c>
      <c r="D6" s="211"/>
      <c r="E6" s="20">
        <v>3789</v>
      </c>
      <c r="F6" s="21">
        <v>2282</v>
      </c>
      <c r="G6" s="21">
        <v>4975</v>
      </c>
      <c r="H6" s="21">
        <v>3858</v>
      </c>
      <c r="I6" s="21">
        <v>6218</v>
      </c>
      <c r="J6" s="21">
        <v>2849</v>
      </c>
      <c r="K6" s="21">
        <v>3767</v>
      </c>
      <c r="L6" s="21">
        <v>1875</v>
      </c>
      <c r="M6" s="21">
        <v>1770</v>
      </c>
      <c r="N6" s="21">
        <v>1826</v>
      </c>
      <c r="O6" s="21">
        <v>4394</v>
      </c>
      <c r="P6" s="21">
        <v>4120</v>
      </c>
      <c r="Q6" s="21">
        <v>6105</v>
      </c>
      <c r="R6" s="22">
        <v>5944</v>
      </c>
      <c r="S6" s="23">
        <f>SUM(E6:R6)</f>
        <v>53772</v>
      </c>
    </row>
    <row r="7" spans="2:20" s="6" customFormat="1" ht="24" customHeight="1" thickBot="1" thickTop="1">
      <c r="B7" s="24"/>
      <c r="C7" s="212" t="s">
        <v>25</v>
      </c>
      <c r="D7" s="213"/>
      <c r="E7" s="25">
        <f>'[1]Stan i struktura VIII 07'!E6</f>
        <v>4020</v>
      </c>
      <c r="F7" s="26">
        <f>'[1]Stan i struktura VIII 07'!F6</f>
        <v>2422</v>
      </c>
      <c r="G7" s="26">
        <f>'[1]Stan i struktura VIII 07'!G6</f>
        <v>4959</v>
      </c>
      <c r="H7" s="26">
        <f>'[1]Stan i struktura VIII 07'!H6</f>
        <v>3886</v>
      </c>
      <c r="I7" s="26">
        <f>'[1]Stan i struktura VIII 07'!I6</f>
        <v>6219</v>
      </c>
      <c r="J7" s="26">
        <f>'[1]Stan i struktura VIII 07'!J6</f>
        <v>2962</v>
      </c>
      <c r="K7" s="26">
        <f>'[1]Stan i struktura VIII 07'!K6</f>
        <v>3886</v>
      </c>
      <c r="L7" s="26">
        <f>'[1]Stan i struktura VIII 07'!L6</f>
        <v>1861</v>
      </c>
      <c r="M7" s="26">
        <f>'[1]Stan i struktura VIII 07'!M6</f>
        <v>1805</v>
      </c>
      <c r="N7" s="26">
        <f>'[1]Stan i struktura VIII 07'!N6</f>
        <v>1769</v>
      </c>
      <c r="O7" s="26">
        <f>'[1]Stan i struktura VIII 07'!O6</f>
        <v>4497</v>
      </c>
      <c r="P7" s="26">
        <f>'[1]Stan i struktura VIII 07'!P6</f>
        <v>4208</v>
      </c>
      <c r="Q7" s="26">
        <f>'[1]Stan i struktura VIII 07'!Q6</f>
        <v>6080</v>
      </c>
      <c r="R7" s="27">
        <f>'[1]Stan i struktura VIII 07'!R6</f>
        <v>6292</v>
      </c>
      <c r="S7" s="28">
        <f>'[1]Stan i struktura VIII 07'!S6</f>
        <v>54866</v>
      </c>
      <c r="T7" s="29"/>
    </row>
    <row r="8" spans="2:20" ht="24" customHeight="1" thickBot="1" thickTop="1">
      <c r="B8" s="30"/>
      <c r="C8" s="201" t="s">
        <v>26</v>
      </c>
      <c r="D8" s="202"/>
      <c r="E8" s="31">
        <f aca="true" t="shared" si="0" ref="E8:S8">E6-E7</f>
        <v>-231</v>
      </c>
      <c r="F8" s="31">
        <f t="shared" si="0"/>
        <v>-140</v>
      </c>
      <c r="G8" s="31">
        <f t="shared" si="0"/>
        <v>16</v>
      </c>
      <c r="H8" s="31">
        <f t="shared" si="0"/>
        <v>-28</v>
      </c>
      <c r="I8" s="31">
        <f t="shared" si="0"/>
        <v>-1</v>
      </c>
      <c r="J8" s="31">
        <f t="shared" si="0"/>
        <v>-113</v>
      </c>
      <c r="K8" s="31">
        <f t="shared" si="0"/>
        <v>-119</v>
      </c>
      <c r="L8" s="31">
        <f t="shared" si="0"/>
        <v>14</v>
      </c>
      <c r="M8" s="31">
        <f t="shared" si="0"/>
        <v>-35</v>
      </c>
      <c r="N8" s="31">
        <f t="shared" si="0"/>
        <v>57</v>
      </c>
      <c r="O8" s="31">
        <f t="shared" si="0"/>
        <v>-103</v>
      </c>
      <c r="P8" s="31">
        <f t="shared" si="0"/>
        <v>-88</v>
      </c>
      <c r="Q8" s="31">
        <f t="shared" si="0"/>
        <v>25</v>
      </c>
      <c r="R8" s="32">
        <f t="shared" si="0"/>
        <v>-348</v>
      </c>
      <c r="S8" s="33">
        <f t="shared" si="0"/>
        <v>-1094</v>
      </c>
      <c r="T8" s="34"/>
    </row>
    <row r="9" spans="2:20" ht="24" customHeight="1" thickBot="1" thickTop="1">
      <c r="B9" s="35"/>
      <c r="C9" s="199" t="s">
        <v>27</v>
      </c>
      <c r="D9" s="200"/>
      <c r="E9" s="36">
        <f aca="true" t="shared" si="1" ref="E9:S9">E6/E7*100</f>
        <v>94.25373134328359</v>
      </c>
      <c r="F9" s="36">
        <f t="shared" si="1"/>
        <v>94.21965317919076</v>
      </c>
      <c r="G9" s="36">
        <f t="shared" si="1"/>
        <v>100.3226456946965</v>
      </c>
      <c r="H9" s="36">
        <f t="shared" si="1"/>
        <v>99.27946474523932</v>
      </c>
      <c r="I9" s="36">
        <f t="shared" si="1"/>
        <v>99.98392024441229</v>
      </c>
      <c r="J9" s="36">
        <f t="shared" si="1"/>
        <v>96.1850101282917</v>
      </c>
      <c r="K9" s="36">
        <f t="shared" si="1"/>
        <v>96.9377251672671</v>
      </c>
      <c r="L9" s="36">
        <f t="shared" si="1"/>
        <v>100.75228371843095</v>
      </c>
      <c r="M9" s="36">
        <f t="shared" si="1"/>
        <v>98.06094182825484</v>
      </c>
      <c r="N9" s="36">
        <f t="shared" si="1"/>
        <v>103.22215941209723</v>
      </c>
      <c r="O9" s="36">
        <f t="shared" si="1"/>
        <v>97.7095841672226</v>
      </c>
      <c r="P9" s="36">
        <f t="shared" si="1"/>
        <v>97.90874524714829</v>
      </c>
      <c r="Q9" s="36">
        <f t="shared" si="1"/>
        <v>100.4111842105263</v>
      </c>
      <c r="R9" s="37">
        <f t="shared" si="1"/>
        <v>94.46916719643991</v>
      </c>
      <c r="S9" s="38">
        <f t="shared" si="1"/>
        <v>98.0060511063318</v>
      </c>
      <c r="T9" s="34"/>
    </row>
    <row r="10" spans="2:20" s="6" customFormat="1" ht="24" customHeight="1" thickBot="1" thickTop="1">
      <c r="B10" s="39" t="s">
        <v>28</v>
      </c>
      <c r="C10" s="220" t="s">
        <v>29</v>
      </c>
      <c r="D10" s="221"/>
      <c r="E10" s="40">
        <v>771</v>
      </c>
      <c r="F10" s="41">
        <v>400</v>
      </c>
      <c r="G10" s="42">
        <v>650</v>
      </c>
      <c r="H10" s="42">
        <v>511</v>
      </c>
      <c r="I10" s="42">
        <v>966</v>
      </c>
      <c r="J10" s="42">
        <v>393</v>
      </c>
      <c r="K10" s="42">
        <v>545</v>
      </c>
      <c r="L10" s="42">
        <v>328</v>
      </c>
      <c r="M10" s="43">
        <v>510</v>
      </c>
      <c r="N10" s="43">
        <v>362</v>
      </c>
      <c r="O10" s="43">
        <v>757</v>
      </c>
      <c r="P10" s="43">
        <v>673</v>
      </c>
      <c r="Q10" s="43">
        <v>1013</v>
      </c>
      <c r="R10" s="43">
        <v>1881</v>
      </c>
      <c r="S10" s="44">
        <f>SUM(E10:R10)</f>
        <v>9760</v>
      </c>
      <c r="T10" s="29"/>
    </row>
    <row r="11" spans="2:20" ht="24" customHeight="1" thickBot="1" thickTop="1">
      <c r="B11" s="45"/>
      <c r="C11" s="201" t="s">
        <v>30</v>
      </c>
      <c r="D11" s="202"/>
      <c r="E11" s="46">
        <f aca="true" t="shared" si="2" ref="E11:S11">E76/E10*100</f>
        <v>17.509727626459142</v>
      </c>
      <c r="F11" s="46">
        <f t="shared" si="2"/>
        <v>19.25</v>
      </c>
      <c r="G11" s="46">
        <f t="shared" si="2"/>
        <v>16.76923076923077</v>
      </c>
      <c r="H11" s="46">
        <f t="shared" si="2"/>
        <v>23.679060665362034</v>
      </c>
      <c r="I11" s="46">
        <f t="shared" si="2"/>
        <v>16.873706004140786</v>
      </c>
      <c r="J11" s="46">
        <f t="shared" si="2"/>
        <v>21.119592875318066</v>
      </c>
      <c r="K11" s="46">
        <f t="shared" si="2"/>
        <v>17.98165137614679</v>
      </c>
      <c r="L11" s="46">
        <f t="shared" si="2"/>
        <v>23.170731707317074</v>
      </c>
      <c r="M11" s="46">
        <f t="shared" si="2"/>
        <v>14.705882352941178</v>
      </c>
      <c r="N11" s="46">
        <f t="shared" si="2"/>
        <v>26.519337016574585</v>
      </c>
      <c r="O11" s="46">
        <f t="shared" si="2"/>
        <v>20.47556142668428</v>
      </c>
      <c r="P11" s="46">
        <f t="shared" si="2"/>
        <v>23.922734026745914</v>
      </c>
      <c r="Q11" s="46">
        <f t="shared" si="2"/>
        <v>16.48568608094768</v>
      </c>
      <c r="R11" s="47">
        <f t="shared" si="2"/>
        <v>10.738968633705475</v>
      </c>
      <c r="S11" s="48">
        <f t="shared" si="2"/>
        <v>17.602459016393443</v>
      </c>
      <c r="T11" s="34"/>
    </row>
    <row r="12" spans="2:20" ht="24.75" customHeight="1" thickBot="1" thickTop="1">
      <c r="B12" s="49" t="s">
        <v>31</v>
      </c>
      <c r="C12" s="203" t="s">
        <v>32</v>
      </c>
      <c r="D12" s="204"/>
      <c r="E12" s="40">
        <v>1002</v>
      </c>
      <c r="F12" s="42">
        <v>540</v>
      </c>
      <c r="G12" s="42">
        <v>634</v>
      </c>
      <c r="H12" s="42">
        <v>539</v>
      </c>
      <c r="I12" s="42">
        <v>967</v>
      </c>
      <c r="J12" s="42">
        <v>506</v>
      </c>
      <c r="K12" s="42">
        <v>664</v>
      </c>
      <c r="L12" s="42">
        <v>314</v>
      </c>
      <c r="M12" s="43">
        <v>545</v>
      </c>
      <c r="N12" s="43">
        <v>305</v>
      </c>
      <c r="O12" s="43">
        <v>860</v>
      </c>
      <c r="P12" s="43">
        <v>761</v>
      </c>
      <c r="Q12" s="43">
        <v>988</v>
      </c>
      <c r="R12" s="43">
        <v>2229</v>
      </c>
      <c r="S12" s="44">
        <f>SUM(E12:R12)</f>
        <v>10854</v>
      </c>
      <c r="T12" s="34"/>
    </row>
    <row r="13" spans="2:20" ht="24" customHeight="1" thickBot="1" thickTop="1">
      <c r="B13" s="45" t="s">
        <v>22</v>
      </c>
      <c r="C13" s="214" t="s">
        <v>33</v>
      </c>
      <c r="D13" s="215"/>
      <c r="E13" s="50">
        <v>321</v>
      </c>
      <c r="F13" s="51">
        <v>190</v>
      </c>
      <c r="G13" s="51">
        <v>306</v>
      </c>
      <c r="H13" s="51">
        <v>316</v>
      </c>
      <c r="I13" s="51">
        <v>432</v>
      </c>
      <c r="J13" s="51">
        <v>192</v>
      </c>
      <c r="K13" s="51">
        <v>275</v>
      </c>
      <c r="L13" s="51">
        <v>136</v>
      </c>
      <c r="M13" s="52">
        <v>138</v>
      </c>
      <c r="N13" s="52">
        <v>134</v>
      </c>
      <c r="O13" s="52">
        <v>308</v>
      </c>
      <c r="P13" s="52">
        <v>302</v>
      </c>
      <c r="Q13" s="52">
        <v>509</v>
      </c>
      <c r="R13" s="52">
        <v>570</v>
      </c>
      <c r="S13" s="53">
        <f>SUM(E13:R13)</f>
        <v>4129</v>
      </c>
      <c r="T13" s="34"/>
    </row>
    <row r="14" spans="2:20" s="6" customFormat="1" ht="24" customHeight="1" thickBot="1" thickTop="1">
      <c r="B14" s="19" t="s">
        <v>22</v>
      </c>
      <c r="C14" s="216" t="s">
        <v>34</v>
      </c>
      <c r="D14" s="217"/>
      <c r="E14" s="50">
        <v>285</v>
      </c>
      <c r="F14" s="51">
        <v>143</v>
      </c>
      <c r="G14" s="51">
        <v>237</v>
      </c>
      <c r="H14" s="51">
        <v>290</v>
      </c>
      <c r="I14" s="51">
        <v>380</v>
      </c>
      <c r="J14" s="51">
        <v>136</v>
      </c>
      <c r="K14" s="51">
        <v>229</v>
      </c>
      <c r="L14" s="51">
        <v>108</v>
      </c>
      <c r="M14" s="52">
        <v>113</v>
      </c>
      <c r="N14" s="52">
        <v>116</v>
      </c>
      <c r="O14" s="52">
        <v>249</v>
      </c>
      <c r="P14" s="52">
        <v>238</v>
      </c>
      <c r="Q14" s="52">
        <v>273</v>
      </c>
      <c r="R14" s="52">
        <v>357</v>
      </c>
      <c r="S14" s="53">
        <f>SUM(E14:R14)</f>
        <v>3154</v>
      </c>
      <c r="T14" s="29"/>
    </row>
    <row r="15" spans="2:20" s="6" customFormat="1" ht="24" customHeight="1" thickBot="1" thickTop="1">
      <c r="B15" s="54" t="s">
        <v>22</v>
      </c>
      <c r="C15" s="218" t="s">
        <v>35</v>
      </c>
      <c r="D15" s="219"/>
      <c r="E15" s="55">
        <v>390</v>
      </c>
      <c r="F15" s="56">
        <v>182</v>
      </c>
      <c r="G15" s="56">
        <v>141</v>
      </c>
      <c r="H15" s="56">
        <v>59</v>
      </c>
      <c r="I15" s="56">
        <v>231</v>
      </c>
      <c r="J15" s="56">
        <v>184</v>
      </c>
      <c r="K15" s="56">
        <v>172</v>
      </c>
      <c r="L15" s="56">
        <v>58</v>
      </c>
      <c r="M15" s="57">
        <v>92</v>
      </c>
      <c r="N15" s="57">
        <v>100</v>
      </c>
      <c r="O15" s="57">
        <v>312</v>
      </c>
      <c r="P15" s="57">
        <v>243</v>
      </c>
      <c r="Q15" s="57">
        <v>192</v>
      </c>
      <c r="R15" s="57">
        <v>283</v>
      </c>
      <c r="S15" s="53">
        <f>SUM(E15:R15)</f>
        <v>2639</v>
      </c>
      <c r="T15" s="29"/>
    </row>
    <row r="16" spans="2:19" ht="30" customHeight="1" thickBot="1">
      <c r="B16" s="191" t="s">
        <v>36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4"/>
    </row>
    <row r="17" spans="2:19" ht="24" customHeight="1" thickBot="1" thickTop="1">
      <c r="B17" s="225" t="s">
        <v>20</v>
      </c>
      <c r="C17" s="205" t="s">
        <v>37</v>
      </c>
      <c r="D17" s="206"/>
      <c r="E17" s="58">
        <v>2066</v>
      </c>
      <c r="F17" s="59">
        <v>1446</v>
      </c>
      <c r="G17" s="59">
        <v>2985</v>
      </c>
      <c r="H17" s="59">
        <v>2351</v>
      </c>
      <c r="I17" s="59">
        <v>3656</v>
      </c>
      <c r="J17" s="59">
        <v>1592</v>
      </c>
      <c r="K17" s="59">
        <v>2160</v>
      </c>
      <c r="L17" s="59">
        <v>1026</v>
      </c>
      <c r="M17" s="60">
        <v>1021</v>
      </c>
      <c r="N17" s="60">
        <v>1137</v>
      </c>
      <c r="O17" s="60">
        <v>2594</v>
      </c>
      <c r="P17" s="60">
        <v>2722</v>
      </c>
      <c r="Q17" s="60">
        <v>3583</v>
      </c>
      <c r="R17" s="60">
        <v>3671</v>
      </c>
      <c r="S17" s="53">
        <f>SUM(E17:R17)</f>
        <v>32010</v>
      </c>
    </row>
    <row r="18" spans="2:19" ht="24" customHeight="1" thickBot="1" thickTop="1">
      <c r="B18" s="222"/>
      <c r="C18" s="172" t="s">
        <v>38</v>
      </c>
      <c r="D18" s="173"/>
      <c r="E18" s="61">
        <f aca="true" t="shared" si="3" ref="E18:S18">E17/E6*100</f>
        <v>54.52626022697281</v>
      </c>
      <c r="F18" s="61">
        <f t="shared" si="3"/>
        <v>63.36546888694128</v>
      </c>
      <c r="G18" s="61">
        <f t="shared" si="3"/>
        <v>60</v>
      </c>
      <c r="H18" s="61">
        <f t="shared" si="3"/>
        <v>60.938310005184036</v>
      </c>
      <c r="I18" s="61">
        <f t="shared" si="3"/>
        <v>58.79704084914763</v>
      </c>
      <c r="J18" s="61">
        <f t="shared" si="3"/>
        <v>55.879255879255886</v>
      </c>
      <c r="K18" s="61">
        <f t="shared" si="3"/>
        <v>57.34005840191133</v>
      </c>
      <c r="L18" s="61">
        <f t="shared" si="3"/>
        <v>54.72</v>
      </c>
      <c r="M18" s="61">
        <f t="shared" si="3"/>
        <v>57.683615819209045</v>
      </c>
      <c r="N18" s="61">
        <f t="shared" si="3"/>
        <v>62.26725082146769</v>
      </c>
      <c r="O18" s="61">
        <f t="shared" si="3"/>
        <v>59.03504779244424</v>
      </c>
      <c r="P18" s="61">
        <f t="shared" si="3"/>
        <v>66.06796116504854</v>
      </c>
      <c r="Q18" s="61">
        <f t="shared" si="3"/>
        <v>58.68959868959869</v>
      </c>
      <c r="R18" s="62">
        <f t="shared" si="3"/>
        <v>61.75975773889637</v>
      </c>
      <c r="S18" s="63">
        <f t="shared" si="3"/>
        <v>59.52912296362419</v>
      </c>
    </row>
    <row r="19" spans="2:19" ht="24" customHeight="1" thickBot="1" thickTop="1">
      <c r="B19" s="223" t="s">
        <v>23</v>
      </c>
      <c r="C19" s="207" t="s">
        <v>39</v>
      </c>
      <c r="D19" s="202"/>
      <c r="E19" s="50">
        <v>0</v>
      </c>
      <c r="F19" s="51">
        <v>1500</v>
      </c>
      <c r="G19" s="51">
        <v>2479</v>
      </c>
      <c r="H19" s="51">
        <v>2545</v>
      </c>
      <c r="I19" s="51">
        <v>2372</v>
      </c>
      <c r="J19" s="51">
        <v>990</v>
      </c>
      <c r="K19" s="51">
        <v>2083</v>
      </c>
      <c r="L19" s="51">
        <v>1193</v>
      </c>
      <c r="M19" s="52">
        <v>1109</v>
      </c>
      <c r="N19" s="52">
        <v>874</v>
      </c>
      <c r="O19" s="52">
        <v>0</v>
      </c>
      <c r="P19" s="52">
        <v>2778</v>
      </c>
      <c r="Q19" s="52">
        <v>2611</v>
      </c>
      <c r="R19" s="52">
        <v>2667</v>
      </c>
      <c r="S19" s="64">
        <f>SUM(E19:R19)</f>
        <v>23201</v>
      </c>
    </row>
    <row r="20" spans="2:19" ht="24" customHeight="1" thickBot="1" thickTop="1">
      <c r="B20" s="222"/>
      <c r="C20" s="172" t="s">
        <v>38</v>
      </c>
      <c r="D20" s="173"/>
      <c r="E20" s="61">
        <f aca="true" t="shared" si="4" ref="E20:S20">E19/E6*100</f>
        <v>0</v>
      </c>
      <c r="F20" s="61">
        <f t="shared" si="4"/>
        <v>65.73181419807187</v>
      </c>
      <c r="G20" s="61">
        <f t="shared" si="4"/>
        <v>49.82914572864321</v>
      </c>
      <c r="H20" s="61">
        <f t="shared" si="4"/>
        <v>65.966822187662</v>
      </c>
      <c r="I20" s="61">
        <f t="shared" si="4"/>
        <v>38.14731424895465</v>
      </c>
      <c r="J20" s="61">
        <f t="shared" si="4"/>
        <v>34.74903474903475</v>
      </c>
      <c r="K20" s="61">
        <f t="shared" si="4"/>
        <v>55.29599150517653</v>
      </c>
      <c r="L20" s="61">
        <f t="shared" si="4"/>
        <v>63.626666666666665</v>
      </c>
      <c r="M20" s="61">
        <f t="shared" si="4"/>
        <v>62.655367231638415</v>
      </c>
      <c r="N20" s="61">
        <f t="shared" si="4"/>
        <v>47.86418400876232</v>
      </c>
      <c r="O20" s="61">
        <f t="shared" si="4"/>
        <v>0</v>
      </c>
      <c r="P20" s="61">
        <f t="shared" si="4"/>
        <v>67.42718446601941</v>
      </c>
      <c r="Q20" s="61">
        <f t="shared" si="4"/>
        <v>42.76822276822277</v>
      </c>
      <c r="R20" s="62">
        <f t="shared" si="4"/>
        <v>44.86877523553163</v>
      </c>
      <c r="S20" s="63">
        <f t="shared" si="4"/>
        <v>43.14699099903295</v>
      </c>
    </row>
    <row r="21" spans="2:19" s="6" customFormat="1" ht="23.25" customHeight="1" thickBot="1" thickTop="1">
      <c r="B21" s="170" t="s">
        <v>28</v>
      </c>
      <c r="C21" s="195" t="s">
        <v>40</v>
      </c>
      <c r="D21" s="196"/>
      <c r="E21" s="50">
        <v>617</v>
      </c>
      <c r="F21" s="51">
        <v>330</v>
      </c>
      <c r="G21" s="51">
        <v>799</v>
      </c>
      <c r="H21" s="51">
        <v>792</v>
      </c>
      <c r="I21" s="51">
        <v>886</v>
      </c>
      <c r="J21" s="51">
        <v>628</v>
      </c>
      <c r="K21" s="51">
        <v>814</v>
      </c>
      <c r="L21" s="51">
        <v>344</v>
      </c>
      <c r="M21" s="52">
        <v>198</v>
      </c>
      <c r="N21" s="52">
        <v>190</v>
      </c>
      <c r="O21" s="52">
        <v>579</v>
      </c>
      <c r="P21" s="52">
        <v>446</v>
      </c>
      <c r="Q21" s="52">
        <v>959</v>
      </c>
      <c r="R21" s="52">
        <v>1007</v>
      </c>
      <c r="S21" s="53">
        <f>SUM(E21:R21)</f>
        <v>8589</v>
      </c>
    </row>
    <row r="22" spans="2:19" ht="24" customHeight="1" thickBot="1" thickTop="1">
      <c r="B22" s="222"/>
      <c r="C22" s="172" t="s">
        <v>38</v>
      </c>
      <c r="D22" s="173"/>
      <c r="E22" s="61">
        <f aca="true" t="shared" si="5" ref="E22:S22">E21/E6*100</f>
        <v>16.283979941937186</v>
      </c>
      <c r="F22" s="61">
        <f t="shared" si="5"/>
        <v>14.46099912357581</v>
      </c>
      <c r="G22" s="61">
        <f t="shared" si="5"/>
        <v>16.060301507537687</v>
      </c>
      <c r="H22" s="61">
        <f t="shared" si="5"/>
        <v>20.52877138413686</v>
      </c>
      <c r="I22" s="61">
        <f t="shared" si="5"/>
        <v>14.248954647796719</v>
      </c>
      <c r="J22" s="61">
        <f t="shared" si="5"/>
        <v>22.042822042822046</v>
      </c>
      <c r="K22" s="61">
        <f t="shared" si="5"/>
        <v>21.608707194053622</v>
      </c>
      <c r="L22" s="61">
        <f t="shared" si="5"/>
        <v>18.346666666666668</v>
      </c>
      <c r="M22" s="61">
        <f t="shared" si="5"/>
        <v>11.186440677966102</v>
      </c>
      <c r="N22" s="61">
        <f t="shared" si="5"/>
        <v>10.405257393209201</v>
      </c>
      <c r="O22" s="61">
        <f t="shared" si="5"/>
        <v>13.177059626763768</v>
      </c>
      <c r="P22" s="61">
        <f t="shared" si="5"/>
        <v>10.825242718446603</v>
      </c>
      <c r="Q22" s="61">
        <f t="shared" si="5"/>
        <v>15.708435708435708</v>
      </c>
      <c r="R22" s="62">
        <f t="shared" si="5"/>
        <v>16.941453566621803</v>
      </c>
      <c r="S22" s="63">
        <f t="shared" si="5"/>
        <v>15.97299709886186</v>
      </c>
    </row>
    <row r="23" spans="2:19" s="6" customFormat="1" ht="24" customHeight="1" thickBot="1" thickTop="1">
      <c r="B23" s="170" t="s">
        <v>31</v>
      </c>
      <c r="C23" s="197" t="s">
        <v>41</v>
      </c>
      <c r="D23" s="198"/>
      <c r="E23" s="50">
        <v>38</v>
      </c>
      <c r="F23" s="51">
        <v>41</v>
      </c>
      <c r="G23" s="51">
        <v>103</v>
      </c>
      <c r="H23" s="51">
        <v>172</v>
      </c>
      <c r="I23" s="51">
        <v>120</v>
      </c>
      <c r="J23" s="51">
        <v>25</v>
      </c>
      <c r="K23" s="51">
        <v>47</v>
      </c>
      <c r="L23" s="51">
        <v>8</v>
      </c>
      <c r="M23" s="52">
        <v>8</v>
      </c>
      <c r="N23" s="52">
        <v>18</v>
      </c>
      <c r="O23" s="52">
        <v>124</v>
      </c>
      <c r="P23" s="52">
        <v>51</v>
      </c>
      <c r="Q23" s="52">
        <v>237</v>
      </c>
      <c r="R23" s="52">
        <v>131</v>
      </c>
      <c r="S23" s="53">
        <f>SUM(E23:R23)</f>
        <v>1123</v>
      </c>
    </row>
    <row r="24" spans="2:19" ht="24" customHeight="1" thickBot="1" thickTop="1">
      <c r="B24" s="222"/>
      <c r="C24" s="172" t="s">
        <v>38</v>
      </c>
      <c r="D24" s="173"/>
      <c r="E24" s="61">
        <f aca="true" t="shared" si="6" ref="E24:S24">E23/E6*100</f>
        <v>1.0029031406703617</v>
      </c>
      <c r="F24" s="61">
        <f t="shared" si="6"/>
        <v>1.7966695880806312</v>
      </c>
      <c r="G24" s="61">
        <f t="shared" si="6"/>
        <v>2.07035175879397</v>
      </c>
      <c r="H24" s="61">
        <f t="shared" si="6"/>
        <v>4.458268532918611</v>
      </c>
      <c r="I24" s="61">
        <f t="shared" si="6"/>
        <v>1.9298809906722418</v>
      </c>
      <c r="J24" s="61">
        <f t="shared" si="6"/>
        <v>0.8775008775008775</v>
      </c>
      <c r="K24" s="61">
        <f t="shared" si="6"/>
        <v>1.2476771967082558</v>
      </c>
      <c r="L24" s="61">
        <f t="shared" si="6"/>
        <v>0.4266666666666667</v>
      </c>
      <c r="M24" s="61">
        <f t="shared" si="6"/>
        <v>0.4519774011299435</v>
      </c>
      <c r="N24" s="61">
        <f t="shared" si="6"/>
        <v>0.9857612267250823</v>
      </c>
      <c r="O24" s="61">
        <f t="shared" si="6"/>
        <v>2.822030040964952</v>
      </c>
      <c r="P24" s="61">
        <f t="shared" si="6"/>
        <v>1.237864077669903</v>
      </c>
      <c r="Q24" s="61">
        <f t="shared" si="6"/>
        <v>3.882063882063882</v>
      </c>
      <c r="R24" s="62">
        <f t="shared" si="6"/>
        <v>2.203903095558547</v>
      </c>
      <c r="S24" s="63">
        <f t="shared" si="6"/>
        <v>2.0884475191549505</v>
      </c>
    </row>
    <row r="25" spans="2:19" s="6" customFormat="1" ht="24" customHeight="1" thickBot="1" thickTop="1">
      <c r="B25" s="170" t="s">
        <v>42</v>
      </c>
      <c r="C25" s="195" t="s">
        <v>43</v>
      </c>
      <c r="D25" s="196"/>
      <c r="E25" s="65">
        <v>155</v>
      </c>
      <c r="F25" s="52">
        <v>79</v>
      </c>
      <c r="G25" s="52">
        <v>163</v>
      </c>
      <c r="H25" s="52">
        <v>162</v>
      </c>
      <c r="I25" s="52">
        <v>211</v>
      </c>
      <c r="J25" s="52">
        <v>86</v>
      </c>
      <c r="K25" s="52">
        <v>103</v>
      </c>
      <c r="L25" s="52">
        <v>95</v>
      </c>
      <c r="M25" s="52">
        <v>81</v>
      </c>
      <c r="N25" s="52">
        <v>128</v>
      </c>
      <c r="O25" s="52">
        <v>144</v>
      </c>
      <c r="P25" s="52">
        <v>156</v>
      </c>
      <c r="Q25" s="52">
        <v>216</v>
      </c>
      <c r="R25" s="52">
        <v>248</v>
      </c>
      <c r="S25" s="53">
        <f>SUM(E25:R25)</f>
        <v>2027</v>
      </c>
    </row>
    <row r="26" spans="2:19" ht="24" customHeight="1" thickBot="1" thickTop="1">
      <c r="B26" s="222"/>
      <c r="C26" s="172" t="s">
        <v>38</v>
      </c>
      <c r="D26" s="173"/>
      <c r="E26" s="61">
        <f aca="true" t="shared" si="7" ref="E26:S26">E25/E6*100</f>
        <v>4.09078912641858</v>
      </c>
      <c r="F26" s="61">
        <f t="shared" si="7"/>
        <v>3.461875547765118</v>
      </c>
      <c r="G26" s="61">
        <f t="shared" si="7"/>
        <v>3.276381909547739</v>
      </c>
      <c r="H26" s="61">
        <f t="shared" si="7"/>
        <v>4.199066874027993</v>
      </c>
      <c r="I26" s="61">
        <f t="shared" si="7"/>
        <v>3.393374075265359</v>
      </c>
      <c r="J26" s="61">
        <f t="shared" si="7"/>
        <v>3.018603018603019</v>
      </c>
      <c r="K26" s="61">
        <f t="shared" si="7"/>
        <v>2.734271303424476</v>
      </c>
      <c r="L26" s="61">
        <f t="shared" si="7"/>
        <v>5.066666666666666</v>
      </c>
      <c r="M26" s="61">
        <f t="shared" si="7"/>
        <v>4.576271186440678</v>
      </c>
      <c r="N26" s="61">
        <f t="shared" si="7"/>
        <v>7.0098576122672505</v>
      </c>
      <c r="O26" s="61">
        <f t="shared" si="7"/>
        <v>3.2771961766044604</v>
      </c>
      <c r="P26" s="61">
        <f t="shared" si="7"/>
        <v>3.7864077669902914</v>
      </c>
      <c r="Q26" s="61">
        <f t="shared" si="7"/>
        <v>3.5380835380835385</v>
      </c>
      <c r="R26" s="62">
        <f t="shared" si="7"/>
        <v>4.172274562584119</v>
      </c>
      <c r="S26" s="63">
        <f t="shared" si="7"/>
        <v>3.7696198765156583</v>
      </c>
    </row>
    <row r="27" spans="2:19" ht="30" customHeight="1" thickBot="1" thickTop="1">
      <c r="B27" s="191" t="s">
        <v>44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24"/>
    </row>
    <row r="28" spans="2:19" ht="24" customHeight="1" thickBot="1" thickTop="1">
      <c r="B28" s="223" t="s">
        <v>20</v>
      </c>
      <c r="C28" s="207" t="s">
        <v>45</v>
      </c>
      <c r="D28" s="202"/>
      <c r="E28" s="50">
        <v>598</v>
      </c>
      <c r="F28" s="51">
        <v>429</v>
      </c>
      <c r="G28" s="51">
        <v>1008</v>
      </c>
      <c r="H28" s="51">
        <v>800</v>
      </c>
      <c r="I28" s="51">
        <v>1151</v>
      </c>
      <c r="J28" s="51">
        <v>511</v>
      </c>
      <c r="K28" s="51">
        <v>656</v>
      </c>
      <c r="L28" s="51">
        <v>407</v>
      </c>
      <c r="M28" s="52">
        <v>353</v>
      </c>
      <c r="N28" s="52">
        <v>453</v>
      </c>
      <c r="O28" s="52">
        <v>461</v>
      </c>
      <c r="P28" s="52">
        <v>756</v>
      </c>
      <c r="Q28" s="52">
        <v>1254</v>
      </c>
      <c r="R28" s="52">
        <v>1194</v>
      </c>
      <c r="S28" s="53">
        <f>SUM(E28:R28)</f>
        <v>10031</v>
      </c>
    </row>
    <row r="29" spans="2:19" ht="24" customHeight="1" thickBot="1" thickTop="1">
      <c r="B29" s="222"/>
      <c r="C29" s="172" t="s">
        <v>38</v>
      </c>
      <c r="D29" s="173"/>
      <c r="E29" s="61">
        <f aca="true" t="shared" si="8" ref="E29:S29">E28/E6*100</f>
        <v>15.782528371602005</v>
      </c>
      <c r="F29" s="61">
        <f t="shared" si="8"/>
        <v>18.799298860648552</v>
      </c>
      <c r="G29" s="61">
        <f t="shared" si="8"/>
        <v>20.26130653266332</v>
      </c>
      <c r="H29" s="61">
        <f t="shared" si="8"/>
        <v>20.736132711249354</v>
      </c>
      <c r="I29" s="61">
        <f t="shared" si="8"/>
        <v>18.510775168864587</v>
      </c>
      <c r="J29" s="61">
        <f t="shared" si="8"/>
        <v>17.936117936117938</v>
      </c>
      <c r="K29" s="61">
        <f t="shared" si="8"/>
        <v>17.41438810724715</v>
      </c>
      <c r="L29" s="61">
        <f t="shared" si="8"/>
        <v>21.706666666666667</v>
      </c>
      <c r="M29" s="61">
        <f t="shared" si="8"/>
        <v>19.943502824858758</v>
      </c>
      <c r="N29" s="61">
        <f t="shared" si="8"/>
        <v>24.808324205914566</v>
      </c>
      <c r="O29" s="61">
        <f t="shared" si="8"/>
        <v>10.491579426490668</v>
      </c>
      <c r="P29" s="61">
        <f t="shared" si="8"/>
        <v>18.349514563106798</v>
      </c>
      <c r="Q29" s="61">
        <f t="shared" si="8"/>
        <v>20.54054054054054</v>
      </c>
      <c r="R29" s="62">
        <f t="shared" si="8"/>
        <v>20.087483176312247</v>
      </c>
      <c r="S29" s="63">
        <f t="shared" si="8"/>
        <v>18.654690173324408</v>
      </c>
    </row>
    <row r="30" spans="2:19" ht="24" customHeight="1" thickBot="1" thickTop="1">
      <c r="B30" s="170" t="s">
        <v>23</v>
      </c>
      <c r="C30" s="195" t="s">
        <v>46</v>
      </c>
      <c r="D30" s="196"/>
      <c r="E30" s="50">
        <v>1130</v>
      </c>
      <c r="F30" s="51">
        <v>552</v>
      </c>
      <c r="G30" s="51">
        <v>953</v>
      </c>
      <c r="H30" s="51">
        <v>819</v>
      </c>
      <c r="I30" s="51">
        <v>1298</v>
      </c>
      <c r="J30" s="51">
        <v>682</v>
      </c>
      <c r="K30" s="51">
        <v>823</v>
      </c>
      <c r="L30" s="51">
        <v>414</v>
      </c>
      <c r="M30" s="52">
        <v>403</v>
      </c>
      <c r="N30" s="52">
        <v>365</v>
      </c>
      <c r="O30" s="52">
        <v>1188</v>
      </c>
      <c r="P30" s="52">
        <v>876</v>
      </c>
      <c r="Q30" s="52">
        <v>1184</v>
      </c>
      <c r="R30" s="52">
        <v>1187</v>
      </c>
      <c r="S30" s="53">
        <f>SUM(E30:R30)</f>
        <v>11874</v>
      </c>
    </row>
    <row r="31" spans="2:19" ht="24" customHeight="1" thickBot="1" thickTop="1">
      <c r="B31" s="222"/>
      <c r="C31" s="172" t="s">
        <v>38</v>
      </c>
      <c r="D31" s="173"/>
      <c r="E31" s="61">
        <f aca="true" t="shared" si="9" ref="E31:S31">E30/E6*100</f>
        <v>29.82317234098707</v>
      </c>
      <c r="F31" s="61">
        <f t="shared" si="9"/>
        <v>24.189307624890446</v>
      </c>
      <c r="G31" s="61">
        <f t="shared" si="9"/>
        <v>19.155778894472363</v>
      </c>
      <c r="H31" s="61">
        <f t="shared" si="9"/>
        <v>21.228615863141524</v>
      </c>
      <c r="I31" s="61">
        <f t="shared" si="9"/>
        <v>20.87487938243808</v>
      </c>
      <c r="J31" s="61">
        <f t="shared" si="9"/>
        <v>23.93822393822394</v>
      </c>
      <c r="K31" s="61">
        <f t="shared" si="9"/>
        <v>21.847624104061588</v>
      </c>
      <c r="L31" s="61">
        <f t="shared" si="9"/>
        <v>22.08</v>
      </c>
      <c r="M31" s="61">
        <f t="shared" si="9"/>
        <v>22.768361581920903</v>
      </c>
      <c r="N31" s="61">
        <f t="shared" si="9"/>
        <v>19.98904709748083</v>
      </c>
      <c r="O31" s="61">
        <f t="shared" si="9"/>
        <v>27.036868456986802</v>
      </c>
      <c r="P31" s="61">
        <f t="shared" si="9"/>
        <v>21.262135922330096</v>
      </c>
      <c r="Q31" s="61">
        <f t="shared" si="9"/>
        <v>19.393939393939394</v>
      </c>
      <c r="R31" s="62">
        <f t="shared" si="9"/>
        <v>19.96971736204576</v>
      </c>
      <c r="S31" s="63">
        <f t="shared" si="9"/>
        <v>22.082124525775495</v>
      </c>
    </row>
    <row r="32" spans="2:19" ht="24" customHeight="1" thickBot="1" thickTop="1">
      <c r="B32" s="170" t="s">
        <v>28</v>
      </c>
      <c r="C32" s="195" t="s">
        <v>47</v>
      </c>
      <c r="D32" s="196"/>
      <c r="E32" s="50">
        <v>1549</v>
      </c>
      <c r="F32" s="51">
        <v>1154</v>
      </c>
      <c r="G32" s="51">
        <v>3284</v>
      </c>
      <c r="H32" s="51">
        <v>2272</v>
      </c>
      <c r="I32" s="51">
        <v>4198</v>
      </c>
      <c r="J32" s="51">
        <v>1618</v>
      </c>
      <c r="K32" s="51">
        <v>2381</v>
      </c>
      <c r="L32" s="51">
        <v>972</v>
      </c>
      <c r="M32" s="52">
        <v>1068</v>
      </c>
      <c r="N32" s="52">
        <v>953</v>
      </c>
      <c r="O32" s="52">
        <v>2491</v>
      </c>
      <c r="P32" s="52">
        <v>2480</v>
      </c>
      <c r="Q32" s="52">
        <v>3987</v>
      </c>
      <c r="R32" s="52">
        <v>3707</v>
      </c>
      <c r="S32" s="53">
        <f>SUM(E32:R32)</f>
        <v>32114</v>
      </c>
    </row>
    <row r="33" spans="2:19" ht="24" customHeight="1" thickBot="1" thickTop="1">
      <c r="B33" s="222"/>
      <c r="C33" s="172" t="s">
        <v>38</v>
      </c>
      <c r="D33" s="173"/>
      <c r="E33" s="66">
        <f aca="true" t="shared" si="10" ref="E33:S33">E32/E6*100</f>
        <v>40.88149907627343</v>
      </c>
      <c r="F33" s="66">
        <f t="shared" si="10"/>
        <v>50.569675723049954</v>
      </c>
      <c r="G33" s="66">
        <f t="shared" si="10"/>
        <v>66.01005025125627</v>
      </c>
      <c r="H33" s="66">
        <f t="shared" si="10"/>
        <v>58.89061689994816</v>
      </c>
      <c r="I33" s="66">
        <f t="shared" si="10"/>
        <v>67.51366999035059</v>
      </c>
      <c r="J33" s="66">
        <f t="shared" si="10"/>
        <v>56.79185679185679</v>
      </c>
      <c r="K33" s="66">
        <f t="shared" si="10"/>
        <v>63.20679585877356</v>
      </c>
      <c r="L33" s="66">
        <f t="shared" si="10"/>
        <v>51.839999999999996</v>
      </c>
      <c r="M33" s="66">
        <f t="shared" si="10"/>
        <v>60.33898305084746</v>
      </c>
      <c r="N33" s="66">
        <f t="shared" si="10"/>
        <v>52.190580503833516</v>
      </c>
      <c r="O33" s="66">
        <f t="shared" si="10"/>
        <v>56.690942193900774</v>
      </c>
      <c r="P33" s="66">
        <f t="shared" si="10"/>
        <v>60.19417475728155</v>
      </c>
      <c r="Q33" s="66">
        <f t="shared" si="10"/>
        <v>65.3071253071253</v>
      </c>
      <c r="R33" s="67">
        <f t="shared" si="10"/>
        <v>62.36541049798115</v>
      </c>
      <c r="S33" s="68">
        <f t="shared" si="10"/>
        <v>59.722532172878076</v>
      </c>
    </row>
    <row r="34" spans="2:19" ht="24" customHeight="1" thickBot="1" thickTop="1">
      <c r="B34" s="170" t="s">
        <v>31</v>
      </c>
      <c r="C34" s="195" t="s">
        <v>48</v>
      </c>
      <c r="D34" s="196"/>
      <c r="E34" s="65">
        <v>1269</v>
      </c>
      <c r="F34" s="52">
        <v>962</v>
      </c>
      <c r="G34" s="52">
        <v>1574</v>
      </c>
      <c r="H34" s="52">
        <v>1151</v>
      </c>
      <c r="I34" s="52">
        <v>1798</v>
      </c>
      <c r="J34" s="52">
        <v>949</v>
      </c>
      <c r="K34" s="52">
        <v>1498</v>
      </c>
      <c r="L34" s="52">
        <v>596</v>
      </c>
      <c r="M34" s="52">
        <v>586</v>
      </c>
      <c r="N34" s="52">
        <v>418</v>
      </c>
      <c r="O34" s="52">
        <v>1377</v>
      </c>
      <c r="P34" s="52">
        <v>1424</v>
      </c>
      <c r="Q34" s="52">
        <v>1859</v>
      </c>
      <c r="R34" s="52">
        <v>1682</v>
      </c>
      <c r="S34" s="53">
        <f>SUM(E34:R34)</f>
        <v>17143</v>
      </c>
    </row>
    <row r="35" spans="2:19" ht="24" customHeight="1" thickBot="1" thickTop="1">
      <c r="B35" s="171"/>
      <c r="C35" s="172" t="s">
        <v>38</v>
      </c>
      <c r="D35" s="173"/>
      <c r="E35" s="66">
        <f aca="true" t="shared" si="11" ref="E35:S35">E34/E6*100</f>
        <v>33.4916864608076</v>
      </c>
      <c r="F35" s="66">
        <f t="shared" si="11"/>
        <v>42.15600350569676</v>
      </c>
      <c r="G35" s="66">
        <f t="shared" si="11"/>
        <v>31.63819095477387</v>
      </c>
      <c r="H35" s="66">
        <f t="shared" si="11"/>
        <v>29.834110938310005</v>
      </c>
      <c r="I35" s="66">
        <f t="shared" si="11"/>
        <v>28.916050176905756</v>
      </c>
      <c r="J35" s="66">
        <f t="shared" si="11"/>
        <v>33.30993330993331</v>
      </c>
      <c r="K35" s="66">
        <f t="shared" si="11"/>
        <v>39.76639235465888</v>
      </c>
      <c r="L35" s="66">
        <f t="shared" si="11"/>
        <v>31.78666666666667</v>
      </c>
      <c r="M35" s="66">
        <f t="shared" si="11"/>
        <v>33.10734463276836</v>
      </c>
      <c r="N35" s="66">
        <f t="shared" si="11"/>
        <v>22.89156626506024</v>
      </c>
      <c r="O35" s="66">
        <f t="shared" si="11"/>
        <v>31.338188438780158</v>
      </c>
      <c r="P35" s="66">
        <f t="shared" si="11"/>
        <v>34.56310679611651</v>
      </c>
      <c r="Q35" s="66">
        <f t="shared" si="11"/>
        <v>30.45045045045045</v>
      </c>
      <c r="R35" s="67">
        <f t="shared" si="11"/>
        <v>28.297442799461642</v>
      </c>
      <c r="S35" s="68">
        <f t="shared" si="11"/>
        <v>31.88090455999405</v>
      </c>
    </row>
    <row r="36" spans="2:19" ht="24" customHeight="1" thickBot="1" thickTop="1">
      <c r="B36" s="170" t="s">
        <v>42</v>
      </c>
      <c r="C36" s="174" t="s">
        <v>49</v>
      </c>
      <c r="D36" s="175"/>
      <c r="E36" s="65">
        <v>251</v>
      </c>
      <c r="F36" s="52">
        <v>220</v>
      </c>
      <c r="G36" s="52">
        <v>422</v>
      </c>
      <c r="H36" s="52">
        <v>242</v>
      </c>
      <c r="I36" s="52">
        <v>455</v>
      </c>
      <c r="J36" s="52">
        <v>242</v>
      </c>
      <c r="K36" s="52">
        <v>241</v>
      </c>
      <c r="L36" s="52">
        <v>166</v>
      </c>
      <c r="M36" s="52">
        <v>146</v>
      </c>
      <c r="N36" s="52">
        <v>116</v>
      </c>
      <c r="O36" s="52">
        <v>209</v>
      </c>
      <c r="P36" s="52">
        <v>287</v>
      </c>
      <c r="Q36" s="52">
        <v>443</v>
      </c>
      <c r="R36" s="52">
        <v>431</v>
      </c>
      <c r="S36" s="53">
        <f>SUM(E36:R36)</f>
        <v>3871</v>
      </c>
    </row>
    <row r="37" spans="2:19" ht="24" customHeight="1" thickBot="1" thickTop="1">
      <c r="B37" s="171"/>
      <c r="C37" s="172" t="s">
        <v>38</v>
      </c>
      <c r="D37" s="173"/>
      <c r="E37" s="66">
        <f aca="true" t="shared" si="12" ref="E37:S37">E36/E6*100</f>
        <v>6.624439166006862</v>
      </c>
      <c r="F37" s="66">
        <f t="shared" si="12"/>
        <v>9.640666082383873</v>
      </c>
      <c r="G37" s="66">
        <f t="shared" si="12"/>
        <v>8.482412060301508</v>
      </c>
      <c r="H37" s="66">
        <f t="shared" si="12"/>
        <v>6.272680145152928</v>
      </c>
      <c r="I37" s="66">
        <f t="shared" si="12"/>
        <v>7.317465422965584</v>
      </c>
      <c r="J37" s="66">
        <f t="shared" si="12"/>
        <v>8.494208494208493</v>
      </c>
      <c r="K37" s="66">
        <f t="shared" si="12"/>
        <v>6.397663923546588</v>
      </c>
      <c r="L37" s="66">
        <f t="shared" si="12"/>
        <v>8.853333333333333</v>
      </c>
      <c r="M37" s="66">
        <f t="shared" si="12"/>
        <v>8.248587570621469</v>
      </c>
      <c r="N37" s="66">
        <f t="shared" si="12"/>
        <v>6.352683461117197</v>
      </c>
      <c r="O37" s="66">
        <f t="shared" si="12"/>
        <v>4.756486117432863</v>
      </c>
      <c r="P37" s="66">
        <f t="shared" si="12"/>
        <v>6.966019417475729</v>
      </c>
      <c r="Q37" s="66">
        <f t="shared" si="12"/>
        <v>7.256347256347256</v>
      </c>
      <c r="R37" s="67">
        <f t="shared" si="12"/>
        <v>7.251009421265141</v>
      </c>
      <c r="S37" s="68">
        <f t="shared" si="12"/>
        <v>7.198913932901882</v>
      </c>
    </row>
    <row r="38" spans="2:19" s="72" customFormat="1" ht="24" customHeight="1" thickBot="1" thickTop="1">
      <c r="B38" s="176" t="s">
        <v>50</v>
      </c>
      <c r="C38" s="255" t="s">
        <v>51</v>
      </c>
      <c r="D38" s="256"/>
      <c r="E38" s="69">
        <v>503</v>
      </c>
      <c r="F38" s="70">
        <v>148</v>
      </c>
      <c r="G38" s="70">
        <v>81</v>
      </c>
      <c r="H38" s="70">
        <v>104</v>
      </c>
      <c r="I38" s="70">
        <v>269</v>
      </c>
      <c r="J38" s="70">
        <v>134</v>
      </c>
      <c r="K38" s="70">
        <v>103</v>
      </c>
      <c r="L38" s="70">
        <v>73</v>
      </c>
      <c r="M38" s="70">
        <v>112</v>
      </c>
      <c r="N38" s="70">
        <v>97</v>
      </c>
      <c r="O38" s="70">
        <v>285</v>
      </c>
      <c r="P38" s="70">
        <v>206</v>
      </c>
      <c r="Q38" s="70">
        <v>171</v>
      </c>
      <c r="R38" s="70">
        <v>288</v>
      </c>
      <c r="S38" s="71">
        <f>SUM(E38:R38)</f>
        <v>2574</v>
      </c>
    </row>
    <row r="39" spans="2:19" s="6" customFormat="1" ht="24" customHeight="1" thickBot="1" thickTop="1">
      <c r="B39" s="177"/>
      <c r="C39" s="234" t="s">
        <v>38</v>
      </c>
      <c r="D39" s="235"/>
      <c r="E39" s="73">
        <f aca="true" t="shared" si="13" ref="E39:S39">E38/E6*100</f>
        <v>13.275270519926103</v>
      </c>
      <c r="F39" s="74">
        <f t="shared" si="13"/>
        <v>6.4855390008764235</v>
      </c>
      <c r="G39" s="74">
        <f t="shared" si="13"/>
        <v>1.628140703517588</v>
      </c>
      <c r="H39" s="74">
        <f t="shared" si="13"/>
        <v>2.695697252462416</v>
      </c>
      <c r="I39" s="74">
        <f t="shared" si="13"/>
        <v>4.326149887423609</v>
      </c>
      <c r="J39" s="74">
        <f t="shared" si="13"/>
        <v>4.703404703404703</v>
      </c>
      <c r="K39" s="74">
        <f t="shared" si="13"/>
        <v>2.734271303424476</v>
      </c>
      <c r="L39" s="74">
        <f t="shared" si="13"/>
        <v>3.8933333333333335</v>
      </c>
      <c r="M39" s="74">
        <f t="shared" si="13"/>
        <v>6.3276836158192085</v>
      </c>
      <c r="N39" s="74">
        <f t="shared" si="13"/>
        <v>5.312157721796276</v>
      </c>
      <c r="O39" s="73">
        <f t="shared" si="13"/>
        <v>6.486117432862995</v>
      </c>
      <c r="P39" s="74">
        <f t="shared" si="13"/>
        <v>5</v>
      </c>
      <c r="Q39" s="74">
        <f t="shared" si="13"/>
        <v>2.800982800982801</v>
      </c>
      <c r="R39" s="75">
        <f t="shared" si="13"/>
        <v>4.8452220726783315</v>
      </c>
      <c r="S39" s="68">
        <f t="shared" si="13"/>
        <v>4.786877929033698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53" t="s">
        <v>52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91" t="s">
        <v>55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30"/>
    </row>
    <row r="44" spans="2:19" s="6" customFormat="1" ht="36" customHeight="1" thickBot="1" thickTop="1">
      <c r="B44" s="82" t="s">
        <v>20</v>
      </c>
      <c r="C44" s="184" t="s">
        <v>56</v>
      </c>
      <c r="D44" s="185"/>
      <c r="E44" s="58">
        <v>425</v>
      </c>
      <c r="F44" s="58">
        <v>119</v>
      </c>
      <c r="G44" s="58">
        <v>348</v>
      </c>
      <c r="H44" s="58">
        <v>121</v>
      </c>
      <c r="I44" s="58">
        <v>304</v>
      </c>
      <c r="J44" s="58">
        <v>188</v>
      </c>
      <c r="K44" s="58">
        <v>243</v>
      </c>
      <c r="L44" s="58">
        <v>84</v>
      </c>
      <c r="M44" s="58">
        <v>280</v>
      </c>
      <c r="N44" s="58">
        <v>39</v>
      </c>
      <c r="O44" s="58">
        <v>383</v>
      </c>
      <c r="P44" s="58">
        <v>367</v>
      </c>
      <c r="Q44" s="58">
        <v>426</v>
      </c>
      <c r="R44" s="83">
        <v>1526</v>
      </c>
      <c r="S44" s="84">
        <f>SUM(E44:R44)</f>
        <v>4853</v>
      </c>
    </row>
    <row r="45" spans="2:19" s="6" customFormat="1" ht="36.75" customHeight="1" thickBot="1" thickTop="1">
      <c r="B45" s="85"/>
      <c r="C45" s="186" t="s">
        <v>57</v>
      </c>
      <c r="D45" s="187"/>
      <c r="E45" s="86">
        <v>130</v>
      </c>
      <c r="F45" s="51">
        <v>89</v>
      </c>
      <c r="G45" s="51">
        <v>126</v>
      </c>
      <c r="H45" s="51">
        <v>58</v>
      </c>
      <c r="I45" s="51">
        <v>113</v>
      </c>
      <c r="J45" s="51">
        <v>128</v>
      </c>
      <c r="K45" s="51">
        <v>101</v>
      </c>
      <c r="L45" s="51">
        <v>51</v>
      </c>
      <c r="M45" s="52">
        <v>246</v>
      </c>
      <c r="N45" s="52">
        <v>17</v>
      </c>
      <c r="O45" s="52">
        <v>191</v>
      </c>
      <c r="P45" s="52">
        <v>161</v>
      </c>
      <c r="Q45" s="52">
        <v>355</v>
      </c>
      <c r="R45" s="52">
        <v>1273</v>
      </c>
      <c r="S45" s="84">
        <f>SUM(E45:R45)</f>
        <v>3039</v>
      </c>
    </row>
    <row r="46" spans="2:22" s="6" customFormat="1" ht="36" customHeight="1" thickBot="1" thickTop="1">
      <c r="B46" s="87" t="s">
        <v>23</v>
      </c>
      <c r="C46" s="182" t="s">
        <v>58</v>
      </c>
      <c r="D46" s="183"/>
      <c r="E46" s="88">
        <f>E44+'[1]Stan i struktura VIII 07'!E46</f>
        <v>4051</v>
      </c>
      <c r="F46" s="88">
        <f>F44+'[1]Stan i struktura VIII 07'!F46</f>
        <v>1672</v>
      </c>
      <c r="G46" s="88">
        <f>G44+'[1]Stan i struktura VIII 07'!G46</f>
        <v>3010</v>
      </c>
      <c r="H46" s="88">
        <f>H44+'[1]Stan i struktura VIII 07'!H46</f>
        <v>1367</v>
      </c>
      <c r="I46" s="88">
        <f>I44+'[1]Stan i struktura VIII 07'!I46</f>
        <v>2883</v>
      </c>
      <c r="J46" s="88">
        <f>J44+'[1]Stan i struktura VIII 07'!J46</f>
        <v>1578</v>
      </c>
      <c r="K46" s="88">
        <f>K44+'[1]Stan i struktura VIII 07'!K46</f>
        <v>2422</v>
      </c>
      <c r="L46" s="88">
        <f>L44+'[1]Stan i struktura VIII 07'!L46</f>
        <v>967</v>
      </c>
      <c r="M46" s="88">
        <f>M44+'[1]Stan i struktura VIII 07'!M46</f>
        <v>2730</v>
      </c>
      <c r="N46" s="88">
        <f>N44+'[1]Stan i struktura VIII 07'!N46</f>
        <v>923</v>
      </c>
      <c r="O46" s="88">
        <f>O44+'[1]Stan i struktura VIII 07'!O46</f>
        <v>4103</v>
      </c>
      <c r="P46" s="88">
        <f>P44+'[1]Stan i struktura VIII 07'!P46</f>
        <v>2500</v>
      </c>
      <c r="Q46" s="88">
        <f>Q44+'[1]Stan i struktura VIII 07'!Q46</f>
        <v>3316</v>
      </c>
      <c r="R46" s="89">
        <f>R44+'[1]Stan i struktura VIII 07'!R46</f>
        <v>11878</v>
      </c>
      <c r="S46" s="90">
        <f>S44+'[1]Stan i struktura VIII 07'!S46</f>
        <v>43400</v>
      </c>
      <c r="V46" s="6">
        <f>SUM(E46:R46)</f>
        <v>43400</v>
      </c>
    </row>
    <row r="47" spans="2:19" s="6" customFormat="1" ht="34.5" customHeight="1" thickBot="1">
      <c r="B47" s="228" t="s">
        <v>59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30"/>
    </row>
    <row r="48" spans="2:19" s="6" customFormat="1" ht="32.25" customHeight="1" thickBot="1" thickTop="1">
      <c r="B48" s="231" t="s">
        <v>20</v>
      </c>
      <c r="C48" s="232" t="s">
        <v>60</v>
      </c>
      <c r="D48" s="233"/>
      <c r="E48" s="59">
        <v>9</v>
      </c>
      <c r="F48" s="59">
        <v>27</v>
      </c>
      <c r="G48" s="59">
        <v>6</v>
      </c>
      <c r="H48" s="59">
        <v>3</v>
      </c>
      <c r="I48" s="59">
        <v>22</v>
      </c>
      <c r="J48" s="59">
        <v>7</v>
      </c>
      <c r="K48" s="59">
        <v>40</v>
      </c>
      <c r="L48" s="59">
        <v>5</v>
      </c>
      <c r="M48" s="59">
        <v>5</v>
      </c>
      <c r="N48" s="59">
        <v>2</v>
      </c>
      <c r="O48" s="59">
        <v>25</v>
      </c>
      <c r="P48" s="59">
        <v>10</v>
      </c>
      <c r="Q48" s="59">
        <v>142</v>
      </c>
      <c r="R48" s="60">
        <v>134</v>
      </c>
      <c r="S48" s="91">
        <f>SUM(E48:R48)</f>
        <v>437</v>
      </c>
    </row>
    <row r="49" spans="2:22" ht="32.25" customHeight="1" thickBot="1" thickTop="1">
      <c r="B49" s="222"/>
      <c r="C49" s="226" t="s">
        <v>61</v>
      </c>
      <c r="D49" s="227"/>
      <c r="E49" s="92">
        <f>E48+'[1]Stan i struktura VIII 07'!E49</f>
        <v>96</v>
      </c>
      <c r="F49" s="92">
        <f>F48+'[1]Stan i struktura VIII 07'!F49</f>
        <v>194</v>
      </c>
      <c r="G49" s="92">
        <f>G48+'[1]Stan i struktura VIII 07'!G49</f>
        <v>64</v>
      </c>
      <c r="H49" s="92">
        <f>H48+'[1]Stan i struktura VIII 07'!H49</f>
        <v>24</v>
      </c>
      <c r="I49" s="92">
        <f>I48+'[1]Stan i struktura VIII 07'!I49</f>
        <v>159</v>
      </c>
      <c r="J49" s="92">
        <f>J48+'[1]Stan i struktura VIII 07'!J49</f>
        <v>67</v>
      </c>
      <c r="K49" s="92">
        <f>K48+'[1]Stan i struktura VIII 07'!K49</f>
        <v>225</v>
      </c>
      <c r="L49" s="92">
        <f>L48+'[1]Stan i struktura VIII 07'!L49</f>
        <v>92</v>
      </c>
      <c r="M49" s="92">
        <f>M48+'[1]Stan i struktura VIII 07'!M49</f>
        <v>78</v>
      </c>
      <c r="N49" s="92">
        <f>N48+'[1]Stan i struktura VIII 07'!N49</f>
        <v>18</v>
      </c>
      <c r="O49" s="92">
        <f>O48+'[1]Stan i struktura VIII 07'!O49</f>
        <v>416</v>
      </c>
      <c r="P49" s="92">
        <f>P48+'[1]Stan i struktura VIII 07'!P49</f>
        <v>97</v>
      </c>
      <c r="Q49" s="92">
        <f>Q48+'[1]Stan i struktura VIII 07'!Q49</f>
        <v>863</v>
      </c>
      <c r="R49" s="93">
        <f>R48+'[1]Stan i struktura VIII 07'!R49</f>
        <v>484</v>
      </c>
      <c r="S49" s="90">
        <f>S48+'[1]Stan i struktura VIII 07'!S49</f>
        <v>2877</v>
      </c>
      <c r="V49" s="6">
        <f>SUM(E49:R49)</f>
        <v>2877</v>
      </c>
    </row>
    <row r="50" spans="2:19" s="6" customFormat="1" ht="32.25" customHeight="1" thickBot="1" thickTop="1">
      <c r="B50" s="242" t="s">
        <v>23</v>
      </c>
      <c r="C50" s="245" t="s">
        <v>62</v>
      </c>
      <c r="D50" s="246"/>
      <c r="E50" s="94">
        <v>1</v>
      </c>
      <c r="F50" s="94">
        <v>10</v>
      </c>
      <c r="G50" s="94">
        <v>39</v>
      </c>
      <c r="H50" s="94">
        <v>1</v>
      </c>
      <c r="I50" s="94">
        <v>15</v>
      </c>
      <c r="J50" s="94">
        <v>21</v>
      </c>
      <c r="K50" s="94">
        <v>2</v>
      </c>
      <c r="L50" s="94">
        <v>9</v>
      </c>
      <c r="M50" s="94">
        <v>0</v>
      </c>
      <c r="N50" s="94">
        <v>1</v>
      </c>
      <c r="O50" s="94">
        <v>18</v>
      </c>
      <c r="P50" s="94">
        <v>40</v>
      </c>
      <c r="Q50" s="94">
        <v>56</v>
      </c>
      <c r="R50" s="95">
        <v>50</v>
      </c>
      <c r="S50" s="91">
        <f>SUM(E50:R50)</f>
        <v>263</v>
      </c>
    </row>
    <row r="51" spans="2:22" ht="32.25" customHeight="1" thickBot="1" thickTop="1">
      <c r="B51" s="222"/>
      <c r="C51" s="226" t="s">
        <v>63</v>
      </c>
      <c r="D51" s="227"/>
      <c r="E51" s="92">
        <f>E50+'[1]Stan i struktura VIII 07'!E51</f>
        <v>1</v>
      </c>
      <c r="F51" s="92">
        <f>F50+'[1]Stan i struktura VIII 07'!F51</f>
        <v>30</v>
      </c>
      <c r="G51" s="92">
        <f>G50+'[1]Stan i struktura VIII 07'!G51</f>
        <v>206</v>
      </c>
      <c r="H51" s="92">
        <f>H50+'[1]Stan i struktura VIII 07'!H51</f>
        <v>98</v>
      </c>
      <c r="I51" s="92">
        <f>I50+'[1]Stan i struktura VIII 07'!I51</f>
        <v>220</v>
      </c>
      <c r="J51" s="92">
        <f>J50+'[1]Stan i struktura VIII 07'!J51</f>
        <v>142</v>
      </c>
      <c r="K51" s="92">
        <f>K50+'[1]Stan i struktura VIII 07'!K51</f>
        <v>129</v>
      </c>
      <c r="L51" s="92">
        <f>L50+'[1]Stan i struktura VIII 07'!L51</f>
        <v>57</v>
      </c>
      <c r="M51" s="92">
        <f>M50+'[1]Stan i struktura VIII 07'!M51</f>
        <v>19</v>
      </c>
      <c r="N51" s="92">
        <f>N50+'[1]Stan i struktura VIII 07'!N51</f>
        <v>31</v>
      </c>
      <c r="O51" s="92">
        <f>O50+'[1]Stan i struktura VIII 07'!O51</f>
        <v>32</v>
      </c>
      <c r="P51" s="92">
        <f>P50+'[1]Stan i struktura VIII 07'!P51</f>
        <v>235</v>
      </c>
      <c r="Q51" s="92">
        <f>Q50+'[1]Stan i struktura VIII 07'!Q51</f>
        <v>156</v>
      </c>
      <c r="R51" s="93">
        <f>R50+'[1]Stan i struktura VIII 07'!R51</f>
        <v>64</v>
      </c>
      <c r="S51" s="90">
        <f>S50+'[1]Stan i struktura VIII 07'!S51</f>
        <v>1420</v>
      </c>
      <c r="V51" s="6">
        <f>SUM(E51:R51)</f>
        <v>1420</v>
      </c>
    </row>
    <row r="52" spans="2:19" s="6" customFormat="1" ht="31.5" customHeight="1" thickBot="1" thickTop="1">
      <c r="B52" s="180" t="s">
        <v>28</v>
      </c>
      <c r="C52" s="251" t="s">
        <v>64</v>
      </c>
      <c r="D52" s="252"/>
      <c r="E52" s="50">
        <v>5</v>
      </c>
      <c r="F52" s="51">
        <v>4</v>
      </c>
      <c r="G52" s="51">
        <v>23</v>
      </c>
      <c r="H52" s="51">
        <v>15</v>
      </c>
      <c r="I52" s="52">
        <v>9</v>
      </c>
      <c r="J52" s="51">
        <v>7</v>
      </c>
      <c r="K52" s="52">
        <v>0</v>
      </c>
      <c r="L52" s="51">
        <v>6</v>
      </c>
      <c r="M52" s="52">
        <v>2</v>
      </c>
      <c r="N52" s="52">
        <v>13</v>
      </c>
      <c r="O52" s="52">
        <v>7</v>
      </c>
      <c r="P52" s="51">
        <v>7</v>
      </c>
      <c r="Q52" s="96">
        <v>11</v>
      </c>
      <c r="R52" s="52">
        <v>14</v>
      </c>
      <c r="S52" s="91">
        <f>SUM(E52:R52)</f>
        <v>123</v>
      </c>
    </row>
    <row r="53" spans="2:22" ht="32.25" customHeight="1" thickBot="1" thickTop="1">
      <c r="B53" s="222"/>
      <c r="C53" s="226" t="s">
        <v>65</v>
      </c>
      <c r="D53" s="227"/>
      <c r="E53" s="92">
        <f>E52+'[1]Stan i struktura VIII 07'!E53</f>
        <v>58</v>
      </c>
      <c r="F53" s="92">
        <f>F52+'[1]Stan i struktura VIII 07'!F53</f>
        <v>42</v>
      </c>
      <c r="G53" s="92">
        <f>G52+'[1]Stan i struktura VIII 07'!G53</f>
        <v>94</v>
      </c>
      <c r="H53" s="92">
        <f>H52+'[1]Stan i struktura VIII 07'!H53</f>
        <v>92</v>
      </c>
      <c r="I53" s="92">
        <f>I52+'[1]Stan i struktura VIII 07'!I53</f>
        <v>61</v>
      </c>
      <c r="J53" s="92">
        <f>J52+'[1]Stan i struktura VIII 07'!J53</f>
        <v>44</v>
      </c>
      <c r="K53" s="92">
        <f>K52+'[1]Stan i struktura VIII 07'!K53</f>
        <v>44</v>
      </c>
      <c r="L53" s="92">
        <f>L52+'[1]Stan i struktura VIII 07'!L53</f>
        <v>42</v>
      </c>
      <c r="M53" s="92">
        <f>M52+'[1]Stan i struktura VIII 07'!M53</f>
        <v>38</v>
      </c>
      <c r="N53" s="92">
        <f>N52+'[1]Stan i struktura VIII 07'!N53</f>
        <v>63</v>
      </c>
      <c r="O53" s="92">
        <f>O52+'[1]Stan i struktura VIII 07'!O53</f>
        <v>46</v>
      </c>
      <c r="P53" s="92">
        <f>P52+'[1]Stan i struktura VIII 07'!P53</f>
        <v>43</v>
      </c>
      <c r="Q53" s="92">
        <f>Q52+'[1]Stan i struktura VIII 07'!Q53</f>
        <v>71</v>
      </c>
      <c r="R53" s="93">
        <f>R52+'[1]Stan i struktura VIII 07'!R53</f>
        <v>142</v>
      </c>
      <c r="S53" s="90">
        <f>S52+'[1]Stan i struktura VIII 07'!S53</f>
        <v>880</v>
      </c>
      <c r="V53" s="6">
        <f>SUM(E53:R53)</f>
        <v>880</v>
      </c>
    </row>
    <row r="54" spans="2:19" s="6" customFormat="1" ht="32.25" customHeight="1" thickBot="1" thickTop="1">
      <c r="B54" s="180" t="s">
        <v>31</v>
      </c>
      <c r="C54" s="251" t="s">
        <v>66</v>
      </c>
      <c r="D54" s="252"/>
      <c r="E54" s="50">
        <v>21</v>
      </c>
      <c r="F54" s="51">
        <v>6</v>
      </c>
      <c r="G54" s="51">
        <v>1</v>
      </c>
      <c r="H54" s="51">
        <v>7</v>
      </c>
      <c r="I54" s="52">
        <v>6</v>
      </c>
      <c r="J54" s="51">
        <v>21</v>
      </c>
      <c r="K54" s="52">
        <v>4</v>
      </c>
      <c r="L54" s="51">
        <v>8</v>
      </c>
      <c r="M54" s="52">
        <v>12</v>
      </c>
      <c r="N54" s="52">
        <v>2</v>
      </c>
      <c r="O54" s="52">
        <v>9</v>
      </c>
      <c r="P54" s="51">
        <v>6</v>
      </c>
      <c r="Q54" s="96">
        <v>25</v>
      </c>
      <c r="R54" s="52">
        <v>15</v>
      </c>
      <c r="S54" s="91">
        <f>SUM(E54:R54)</f>
        <v>143</v>
      </c>
    </row>
    <row r="55" spans="2:22" s="6" customFormat="1" ht="32.25" customHeight="1" thickBot="1" thickTop="1">
      <c r="B55" s="222"/>
      <c r="C55" s="243" t="s">
        <v>67</v>
      </c>
      <c r="D55" s="244"/>
      <c r="E55" s="92">
        <f>E54+'[1]Stan i struktura VIII 07'!E55</f>
        <v>123</v>
      </c>
      <c r="F55" s="92">
        <f>F54+'[1]Stan i struktura VIII 07'!F55</f>
        <v>50</v>
      </c>
      <c r="G55" s="92">
        <f>G54+'[1]Stan i struktura VIII 07'!G55</f>
        <v>62</v>
      </c>
      <c r="H55" s="92">
        <f>H54+'[1]Stan i struktura VIII 07'!H55</f>
        <v>13</v>
      </c>
      <c r="I55" s="92">
        <f>I54+'[1]Stan i struktura VIII 07'!I55</f>
        <v>26</v>
      </c>
      <c r="J55" s="92">
        <f>J54+'[1]Stan i struktura VIII 07'!J55</f>
        <v>116</v>
      </c>
      <c r="K55" s="92">
        <f>K54+'[1]Stan i struktura VIII 07'!K55</f>
        <v>17</v>
      </c>
      <c r="L55" s="92">
        <f>L54+'[1]Stan i struktura VIII 07'!L55</f>
        <v>123</v>
      </c>
      <c r="M55" s="92">
        <f>M54+'[1]Stan i struktura VIII 07'!M55</f>
        <v>49</v>
      </c>
      <c r="N55" s="92">
        <f>N54+'[1]Stan i struktura VIII 07'!N55</f>
        <v>43</v>
      </c>
      <c r="O55" s="92">
        <f>O54+'[1]Stan i struktura VIII 07'!O55</f>
        <v>40</v>
      </c>
      <c r="P55" s="92">
        <f>P54+'[1]Stan i struktura VIII 07'!P55</f>
        <v>19</v>
      </c>
      <c r="Q55" s="92">
        <f>Q54+'[1]Stan i struktura VIII 07'!Q55</f>
        <v>158</v>
      </c>
      <c r="R55" s="93">
        <f>R54+'[1]Stan i struktura VIII 07'!R55</f>
        <v>150</v>
      </c>
      <c r="S55" s="90">
        <f>S54+'[1]Stan i struktura VIII 07'!S55</f>
        <v>989</v>
      </c>
      <c r="V55" s="6">
        <f>SUM(E55:R55)</f>
        <v>989</v>
      </c>
    </row>
    <row r="56" spans="2:19" s="6" customFormat="1" ht="32.25" customHeight="1" thickBot="1" thickTop="1">
      <c r="B56" s="180" t="s">
        <v>42</v>
      </c>
      <c r="C56" s="178" t="s">
        <v>68</v>
      </c>
      <c r="D56" s="179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6</v>
      </c>
      <c r="N56" s="97">
        <v>0</v>
      </c>
      <c r="O56" s="97">
        <v>0</v>
      </c>
      <c r="P56" s="97">
        <v>1</v>
      </c>
      <c r="Q56" s="97">
        <v>2</v>
      </c>
      <c r="R56" s="98">
        <v>0</v>
      </c>
      <c r="S56" s="91">
        <f>SUM(E56:R56)</f>
        <v>9</v>
      </c>
    </row>
    <row r="57" spans="2:22" s="6" customFormat="1" ht="32.25" customHeight="1" thickBot="1" thickTop="1">
      <c r="B57" s="181"/>
      <c r="C57" s="247" t="s">
        <v>69</v>
      </c>
      <c r="D57" s="248"/>
      <c r="E57" s="92">
        <f>E56+'[1]Stan i struktura VIII 07'!E57</f>
        <v>2</v>
      </c>
      <c r="F57" s="92">
        <f>F56+'[1]Stan i struktura VIII 07'!F57</f>
        <v>2</v>
      </c>
      <c r="G57" s="92">
        <f>G56+'[1]Stan i struktura VIII 07'!G57</f>
        <v>0</v>
      </c>
      <c r="H57" s="92">
        <f>H56+'[1]Stan i struktura VIII 07'!H57</f>
        <v>0</v>
      </c>
      <c r="I57" s="92">
        <f>I56+'[1]Stan i struktura VIII 07'!I57</f>
        <v>3</v>
      </c>
      <c r="J57" s="92">
        <f>J56+'[1]Stan i struktura VIII 07'!J57</f>
        <v>0</v>
      </c>
      <c r="K57" s="92">
        <f>K56+'[1]Stan i struktura VIII 07'!K57</f>
        <v>0</v>
      </c>
      <c r="L57" s="92">
        <f>L56+'[1]Stan i struktura VIII 07'!L57</f>
        <v>0</v>
      </c>
      <c r="M57" s="92">
        <f>M56+'[1]Stan i struktura VIII 07'!M57</f>
        <v>27</v>
      </c>
      <c r="N57" s="92">
        <f>N56+'[1]Stan i struktura VIII 07'!N57</f>
        <v>0</v>
      </c>
      <c r="O57" s="92">
        <f>O56+'[1]Stan i struktura VIII 07'!O57</f>
        <v>0</v>
      </c>
      <c r="P57" s="92">
        <f>P56+'[1]Stan i struktura VIII 07'!P57</f>
        <v>14</v>
      </c>
      <c r="Q57" s="92">
        <f>Q56+'[1]Stan i struktura VIII 07'!Q57</f>
        <v>30</v>
      </c>
      <c r="R57" s="93">
        <f>R56+'[1]Stan i struktura VIII 07'!R57</f>
        <v>10</v>
      </c>
      <c r="S57" s="90">
        <f>S56+'[1]Stan i struktura VIII 07'!S57</f>
        <v>88</v>
      </c>
      <c r="V57" s="6">
        <f>SUM(E57:R57)</f>
        <v>88</v>
      </c>
    </row>
    <row r="58" spans="2:19" s="6" customFormat="1" ht="32.25" customHeight="1" thickBot="1" thickTop="1">
      <c r="B58" s="180" t="s">
        <v>50</v>
      </c>
      <c r="C58" s="178" t="s">
        <v>70</v>
      </c>
      <c r="D58" s="179"/>
      <c r="E58" s="97">
        <v>55</v>
      </c>
      <c r="F58" s="97">
        <v>21</v>
      </c>
      <c r="G58" s="97">
        <v>54</v>
      </c>
      <c r="H58" s="97">
        <v>38</v>
      </c>
      <c r="I58" s="97">
        <v>136</v>
      </c>
      <c r="J58" s="97">
        <v>3</v>
      </c>
      <c r="K58" s="97">
        <v>19</v>
      </c>
      <c r="L58" s="97">
        <v>35</v>
      </c>
      <c r="M58" s="97">
        <v>55</v>
      </c>
      <c r="N58" s="97">
        <v>33</v>
      </c>
      <c r="O58" s="97">
        <v>30</v>
      </c>
      <c r="P58" s="97">
        <v>25</v>
      </c>
      <c r="Q58" s="97">
        <v>37</v>
      </c>
      <c r="R58" s="98">
        <v>98</v>
      </c>
      <c r="S58" s="91">
        <f>SUM(E58:R58)</f>
        <v>639</v>
      </c>
    </row>
    <row r="59" spans="2:22" s="6" customFormat="1" ht="32.25" customHeight="1" thickBot="1" thickTop="1">
      <c r="B59" s="242"/>
      <c r="C59" s="249" t="s">
        <v>71</v>
      </c>
      <c r="D59" s="250"/>
      <c r="E59" s="92">
        <f>E58+'[1]Stan i struktura VIII 07'!E59</f>
        <v>339</v>
      </c>
      <c r="F59" s="92">
        <f>F58+'[1]Stan i struktura VIII 07'!F59</f>
        <v>100</v>
      </c>
      <c r="G59" s="92">
        <f>G58+'[1]Stan i struktura VIII 07'!G59</f>
        <v>410</v>
      </c>
      <c r="H59" s="92">
        <f>H58+'[1]Stan i struktura VIII 07'!H59</f>
        <v>245</v>
      </c>
      <c r="I59" s="92">
        <f>I58+'[1]Stan i struktura VIII 07'!I59</f>
        <v>488</v>
      </c>
      <c r="J59" s="92">
        <f>J58+'[1]Stan i struktura VIII 07'!J59</f>
        <v>182</v>
      </c>
      <c r="K59" s="92">
        <f>K58+'[1]Stan i struktura VIII 07'!K59</f>
        <v>221</v>
      </c>
      <c r="L59" s="92">
        <f>L58+'[1]Stan i struktura VIII 07'!L59</f>
        <v>165</v>
      </c>
      <c r="M59" s="92">
        <f>M58+'[1]Stan i struktura VIII 07'!M59</f>
        <v>170</v>
      </c>
      <c r="N59" s="92">
        <f>N58+'[1]Stan i struktura VIII 07'!N59</f>
        <v>155</v>
      </c>
      <c r="O59" s="92">
        <f>O58+'[1]Stan i struktura VIII 07'!O59</f>
        <v>137</v>
      </c>
      <c r="P59" s="92">
        <f>P58+'[1]Stan i struktura VIII 07'!P59</f>
        <v>142</v>
      </c>
      <c r="Q59" s="92">
        <f>Q58+'[1]Stan i struktura VIII 07'!Q59</f>
        <v>227</v>
      </c>
      <c r="R59" s="93">
        <f>R58+'[1]Stan i struktura VIII 07'!R59</f>
        <v>427</v>
      </c>
      <c r="S59" s="90">
        <f>S58+'[1]Stan i struktura VIII 07'!S59</f>
        <v>3408</v>
      </c>
      <c r="V59" s="6">
        <f>SUM(E59:R59)</f>
        <v>3408</v>
      </c>
    </row>
    <row r="60" spans="2:19" s="6" customFormat="1" ht="32.25" customHeight="1" thickBot="1" thickTop="1">
      <c r="B60" s="168" t="s">
        <v>72</v>
      </c>
      <c r="C60" s="178" t="s">
        <v>73</v>
      </c>
      <c r="D60" s="179"/>
      <c r="E60" s="97">
        <v>49</v>
      </c>
      <c r="F60" s="97">
        <v>32</v>
      </c>
      <c r="G60" s="97">
        <v>48</v>
      </c>
      <c r="H60" s="97">
        <v>41</v>
      </c>
      <c r="I60" s="97">
        <v>50</v>
      </c>
      <c r="J60" s="97">
        <v>35</v>
      </c>
      <c r="K60" s="97">
        <v>65</v>
      </c>
      <c r="L60" s="97">
        <v>42</v>
      </c>
      <c r="M60" s="97">
        <v>17</v>
      </c>
      <c r="N60" s="97">
        <v>9</v>
      </c>
      <c r="O60" s="97">
        <v>61</v>
      </c>
      <c r="P60" s="97">
        <v>68</v>
      </c>
      <c r="Q60" s="97">
        <v>46</v>
      </c>
      <c r="R60" s="98">
        <v>121</v>
      </c>
      <c r="S60" s="91">
        <f>SUM(E60:R60)</f>
        <v>684</v>
      </c>
    </row>
    <row r="61" spans="2:22" s="6" customFormat="1" ht="32.25" customHeight="1" thickBot="1" thickTop="1">
      <c r="B61" s="168"/>
      <c r="C61" s="258" t="s">
        <v>74</v>
      </c>
      <c r="D61" s="259"/>
      <c r="E61" s="99">
        <f>E60+'[1]Stan i struktura VIII 07'!E61</f>
        <v>424</v>
      </c>
      <c r="F61" s="99">
        <f>F60+'[1]Stan i struktura VIII 07'!F61</f>
        <v>226</v>
      </c>
      <c r="G61" s="99">
        <f>G60+'[1]Stan i struktura VIII 07'!G61</f>
        <v>419</v>
      </c>
      <c r="H61" s="99">
        <f>H60+'[1]Stan i struktura VIII 07'!H61</f>
        <v>287</v>
      </c>
      <c r="I61" s="99">
        <f>I60+'[1]Stan i struktura VIII 07'!I61</f>
        <v>314</v>
      </c>
      <c r="J61" s="99">
        <f>J60+'[1]Stan i struktura VIII 07'!J61</f>
        <v>272</v>
      </c>
      <c r="K61" s="99">
        <f>K60+'[1]Stan i struktura VIII 07'!K61</f>
        <v>366</v>
      </c>
      <c r="L61" s="99">
        <f>L60+'[1]Stan i struktura VIII 07'!L61</f>
        <v>222</v>
      </c>
      <c r="M61" s="99">
        <f>M60+'[1]Stan i struktura VIII 07'!M61</f>
        <v>183</v>
      </c>
      <c r="N61" s="99">
        <f>N60+'[1]Stan i struktura VIII 07'!N61</f>
        <v>69</v>
      </c>
      <c r="O61" s="99">
        <f>O60+'[1]Stan i struktura VIII 07'!O61</f>
        <v>354</v>
      </c>
      <c r="P61" s="99">
        <f>P60+'[1]Stan i struktura VIII 07'!P61</f>
        <v>337</v>
      </c>
      <c r="Q61" s="99">
        <f>Q60+'[1]Stan i struktura VIII 07'!Q61</f>
        <v>260</v>
      </c>
      <c r="R61" s="100">
        <f>R60+'[1]Stan i struktura VIII 07'!R61</f>
        <v>621</v>
      </c>
      <c r="S61" s="90">
        <f>S60+'[1]Stan i struktura VIII 07'!S61</f>
        <v>4354</v>
      </c>
      <c r="V61" s="6">
        <f>SUM(E61:R61)</f>
        <v>4354</v>
      </c>
    </row>
    <row r="62" spans="2:19" s="6" customFormat="1" ht="32.25" customHeight="1" thickBot="1" thickTop="1">
      <c r="B62" s="168" t="s">
        <v>75</v>
      </c>
      <c r="C62" s="178" t="s">
        <v>76</v>
      </c>
      <c r="D62" s="179"/>
      <c r="E62" s="97">
        <v>36</v>
      </c>
      <c r="F62" s="97">
        <v>20</v>
      </c>
      <c r="G62" s="97">
        <v>6</v>
      </c>
      <c r="H62" s="97">
        <v>10</v>
      </c>
      <c r="I62" s="97">
        <v>6</v>
      </c>
      <c r="J62" s="97">
        <v>15</v>
      </c>
      <c r="K62" s="97">
        <v>27</v>
      </c>
      <c r="L62" s="97">
        <v>7</v>
      </c>
      <c r="M62" s="97">
        <v>1</v>
      </c>
      <c r="N62" s="97">
        <v>0</v>
      </c>
      <c r="O62" s="97">
        <v>10</v>
      </c>
      <c r="P62" s="97">
        <v>11</v>
      </c>
      <c r="Q62" s="97">
        <v>18</v>
      </c>
      <c r="R62" s="98">
        <v>77</v>
      </c>
      <c r="S62" s="91">
        <f>SUM(E62:R62)</f>
        <v>244</v>
      </c>
    </row>
    <row r="63" spans="2:22" s="6" customFormat="1" ht="32.25" customHeight="1" thickBot="1" thickTop="1">
      <c r="B63" s="168"/>
      <c r="C63" s="262" t="s">
        <v>77</v>
      </c>
      <c r="D63" s="263"/>
      <c r="E63" s="92">
        <f>E62+'[1]Stan i struktura VIII 07'!E63</f>
        <v>239</v>
      </c>
      <c r="F63" s="92">
        <f>F62+'[1]Stan i struktura VIII 07'!F63</f>
        <v>113</v>
      </c>
      <c r="G63" s="92">
        <f>G62+'[1]Stan i struktura VIII 07'!G63</f>
        <v>146</v>
      </c>
      <c r="H63" s="92">
        <f>H62+'[1]Stan i struktura VIII 07'!H63</f>
        <v>153</v>
      </c>
      <c r="I63" s="92">
        <f>I62+'[1]Stan i struktura VIII 07'!I63</f>
        <v>216</v>
      </c>
      <c r="J63" s="92">
        <f>J62+'[1]Stan i struktura VIII 07'!J63</f>
        <v>117</v>
      </c>
      <c r="K63" s="92">
        <f>K62+'[1]Stan i struktura VIII 07'!K63</f>
        <v>182</v>
      </c>
      <c r="L63" s="92">
        <f>L62+'[1]Stan i struktura VIII 07'!L63</f>
        <v>71</v>
      </c>
      <c r="M63" s="92">
        <f>M62+'[1]Stan i struktura VIII 07'!M63</f>
        <v>6</v>
      </c>
      <c r="N63" s="92">
        <f>N62+'[1]Stan i struktura VIII 07'!N63</f>
        <v>18</v>
      </c>
      <c r="O63" s="92">
        <f>O62+'[1]Stan i struktura VIII 07'!O63</f>
        <v>65</v>
      </c>
      <c r="P63" s="92">
        <f>P62+'[1]Stan i struktura VIII 07'!P63</f>
        <v>67</v>
      </c>
      <c r="Q63" s="92">
        <f>Q62+'[1]Stan i struktura VIII 07'!Q63</f>
        <v>180</v>
      </c>
      <c r="R63" s="93">
        <f>R62+'[1]Stan i struktura VIII 07'!R63</f>
        <v>289</v>
      </c>
      <c r="S63" s="90">
        <f>S62+'[1]Stan i struktura VIII 07'!S63</f>
        <v>1862</v>
      </c>
      <c r="V63" s="6">
        <f>SUM(E63:R63)</f>
        <v>1862</v>
      </c>
    </row>
    <row r="64" spans="2:19" s="6" customFormat="1" ht="32.25" customHeight="1" thickBot="1" thickTop="1">
      <c r="B64" s="168" t="s">
        <v>78</v>
      </c>
      <c r="C64" s="178" t="s">
        <v>79</v>
      </c>
      <c r="D64" s="179"/>
      <c r="E64" s="97">
        <v>0</v>
      </c>
      <c r="F64" s="97">
        <v>11</v>
      </c>
      <c r="G64" s="97">
        <v>3</v>
      </c>
      <c r="H64" s="97">
        <v>3</v>
      </c>
      <c r="I64" s="97">
        <v>11</v>
      </c>
      <c r="J64" s="97">
        <v>1</v>
      </c>
      <c r="K64" s="97">
        <v>1</v>
      </c>
      <c r="L64" s="97">
        <v>0</v>
      </c>
      <c r="M64" s="97">
        <v>192</v>
      </c>
      <c r="N64" s="97">
        <v>3</v>
      </c>
      <c r="O64" s="97">
        <v>63</v>
      </c>
      <c r="P64" s="97">
        <v>21</v>
      </c>
      <c r="Q64" s="97">
        <v>63</v>
      </c>
      <c r="R64" s="98">
        <v>865</v>
      </c>
      <c r="S64" s="91">
        <f>SUM(E64:R64)</f>
        <v>1237</v>
      </c>
    </row>
    <row r="65" spans="2:22" ht="31.5" customHeight="1" thickBot="1" thickTop="1">
      <c r="B65" s="257"/>
      <c r="C65" s="260" t="s">
        <v>80</v>
      </c>
      <c r="D65" s="261"/>
      <c r="E65" s="92">
        <f>E64+'[1]Stan i struktura VIII 07'!E65</f>
        <v>69</v>
      </c>
      <c r="F65" s="92">
        <f>F64+'[1]Stan i struktura VIII 07'!F65</f>
        <v>274</v>
      </c>
      <c r="G65" s="92">
        <f>G64+'[1]Stan i struktura VIII 07'!G65</f>
        <v>53</v>
      </c>
      <c r="H65" s="92">
        <f>H64+'[1]Stan i struktura VIII 07'!H65</f>
        <v>140</v>
      </c>
      <c r="I65" s="92">
        <f>I64+'[1]Stan i struktura VIII 07'!I65</f>
        <v>257</v>
      </c>
      <c r="J65" s="92">
        <f>J64+'[1]Stan i struktura VIII 07'!J65</f>
        <v>71</v>
      </c>
      <c r="K65" s="92">
        <f>K64+'[1]Stan i struktura VIII 07'!K65</f>
        <v>44</v>
      </c>
      <c r="L65" s="92">
        <f>L64+'[1]Stan i struktura VIII 07'!L65</f>
        <v>29</v>
      </c>
      <c r="M65" s="92">
        <f>M64+'[1]Stan i struktura VIII 07'!M65</f>
        <v>1530</v>
      </c>
      <c r="N65" s="92">
        <f>N64+'[1]Stan i struktura VIII 07'!N65</f>
        <v>107</v>
      </c>
      <c r="O65" s="92">
        <f>O64+'[1]Stan i struktura VIII 07'!O65</f>
        <v>529</v>
      </c>
      <c r="P65" s="92">
        <f>P64+'[1]Stan i struktura VIII 07'!P65</f>
        <v>138</v>
      </c>
      <c r="Q65" s="92">
        <f>Q64+'[1]Stan i struktura VIII 07'!Q65</f>
        <v>533</v>
      </c>
      <c r="R65" s="93">
        <f>R64+'[1]Stan i struktura VIII 07'!R65</f>
        <v>7987</v>
      </c>
      <c r="S65" s="90">
        <f>S64+'[1]Stan i struktura VIII 07'!S65</f>
        <v>11761</v>
      </c>
      <c r="V65" s="6">
        <f>SUM(E65:R65)</f>
        <v>11761</v>
      </c>
    </row>
    <row r="66" spans="2:22" ht="45" customHeight="1" thickBot="1" thickTop="1">
      <c r="B66" s="240" t="s">
        <v>81</v>
      </c>
      <c r="C66" s="238" t="s">
        <v>82</v>
      </c>
      <c r="D66" s="239"/>
      <c r="E66" s="101">
        <f aca="true" t="shared" si="14" ref="E66:R66">E48+E50+E52+E54+E56+E58+E60+E62+E64</f>
        <v>176</v>
      </c>
      <c r="F66" s="101">
        <f t="shared" si="14"/>
        <v>131</v>
      </c>
      <c r="G66" s="101">
        <f t="shared" si="14"/>
        <v>180</v>
      </c>
      <c r="H66" s="101">
        <f t="shared" si="14"/>
        <v>118</v>
      </c>
      <c r="I66" s="101">
        <f t="shared" si="14"/>
        <v>255</v>
      </c>
      <c r="J66" s="101">
        <f t="shared" si="14"/>
        <v>110</v>
      </c>
      <c r="K66" s="101">
        <f t="shared" si="14"/>
        <v>158</v>
      </c>
      <c r="L66" s="101">
        <f t="shared" si="14"/>
        <v>112</v>
      </c>
      <c r="M66" s="101">
        <f t="shared" si="14"/>
        <v>290</v>
      </c>
      <c r="N66" s="101">
        <f t="shared" si="14"/>
        <v>63</v>
      </c>
      <c r="O66" s="101">
        <f t="shared" si="14"/>
        <v>223</v>
      </c>
      <c r="P66" s="101">
        <f t="shared" si="14"/>
        <v>189</v>
      </c>
      <c r="Q66" s="101">
        <f t="shared" si="14"/>
        <v>400</v>
      </c>
      <c r="R66" s="102">
        <f t="shared" si="14"/>
        <v>1374</v>
      </c>
      <c r="S66" s="84">
        <f>SUM(E66:R66)</f>
        <v>3779</v>
      </c>
      <c r="V66" s="6"/>
    </row>
    <row r="67" spans="2:22" ht="45" customHeight="1" thickBot="1" thickTop="1">
      <c r="B67" s="241"/>
      <c r="C67" s="238" t="s">
        <v>83</v>
      </c>
      <c r="D67" s="239"/>
      <c r="E67" s="103">
        <f aca="true" t="shared" si="15" ref="E67:R67">E49+E51+E53+E55+E57+E59+E61+E63+E65</f>
        <v>1351</v>
      </c>
      <c r="F67" s="103">
        <f t="shared" si="15"/>
        <v>1031</v>
      </c>
      <c r="G67" s="103">
        <f t="shared" si="15"/>
        <v>1454</v>
      </c>
      <c r="H67" s="103">
        <f t="shared" si="15"/>
        <v>1052</v>
      </c>
      <c r="I67" s="103">
        <f t="shared" si="15"/>
        <v>1744</v>
      </c>
      <c r="J67" s="103">
        <f t="shared" si="15"/>
        <v>1011</v>
      </c>
      <c r="K67" s="103">
        <f t="shared" si="15"/>
        <v>1228</v>
      </c>
      <c r="L67" s="103">
        <f t="shared" si="15"/>
        <v>801</v>
      </c>
      <c r="M67" s="103">
        <f t="shared" si="15"/>
        <v>2100</v>
      </c>
      <c r="N67" s="103">
        <f t="shared" si="15"/>
        <v>504</v>
      </c>
      <c r="O67" s="103">
        <f t="shared" si="15"/>
        <v>1619</v>
      </c>
      <c r="P67" s="103">
        <f t="shared" si="15"/>
        <v>1092</v>
      </c>
      <c r="Q67" s="103">
        <f t="shared" si="15"/>
        <v>2478</v>
      </c>
      <c r="R67" s="104">
        <f t="shared" si="15"/>
        <v>10174</v>
      </c>
      <c r="S67" s="84">
        <f>SUM(E67:R67)</f>
        <v>27639</v>
      </c>
      <c r="V67" s="6"/>
    </row>
    <row r="68" spans="2:19" ht="14.25" customHeight="1">
      <c r="B68" s="169" t="s">
        <v>84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2:19" ht="14.25" customHeight="1"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</row>
    <row r="75" ht="13.5" thickBot="1"/>
    <row r="76" spans="5:19" ht="26.25" customHeight="1" thickBot="1" thickTop="1">
      <c r="E76" s="106">
        <v>135</v>
      </c>
      <c r="F76" s="106">
        <v>77</v>
      </c>
      <c r="G76" s="106">
        <v>109</v>
      </c>
      <c r="H76" s="106">
        <v>121</v>
      </c>
      <c r="I76" s="106">
        <v>163</v>
      </c>
      <c r="J76" s="106">
        <v>83</v>
      </c>
      <c r="K76" s="107">
        <v>98</v>
      </c>
      <c r="L76" s="106">
        <v>76</v>
      </c>
      <c r="M76" s="107">
        <v>75</v>
      </c>
      <c r="N76" s="106">
        <v>96</v>
      </c>
      <c r="O76" s="106">
        <v>155</v>
      </c>
      <c r="P76" s="107">
        <v>161</v>
      </c>
      <c r="Q76" s="106">
        <v>167</v>
      </c>
      <c r="R76" s="106">
        <v>202</v>
      </c>
      <c r="S76" s="84">
        <f>SUM(E76:R76)</f>
        <v>1718</v>
      </c>
    </row>
  </sheetData>
  <mergeCells count="86"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C11:D11"/>
    <mergeCell ref="C12:D12"/>
    <mergeCell ref="C33:D33"/>
    <mergeCell ref="C17:D17"/>
    <mergeCell ref="C32:D32"/>
    <mergeCell ref="C19:D19"/>
    <mergeCell ref="C20:D20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72" t="s">
        <v>126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2:15" ht="18" customHeight="1">
      <c r="B3" s="274" t="s">
        <v>127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3:13" ht="18.75" thickBot="1">
      <c r="C4" s="114"/>
      <c r="D4" s="114"/>
      <c r="E4" s="114"/>
      <c r="F4" s="114"/>
      <c r="G4" s="114"/>
      <c r="H4" s="34"/>
      <c r="I4" s="34"/>
      <c r="J4" s="34"/>
      <c r="K4" s="34"/>
      <c r="L4" s="34"/>
      <c r="M4" s="34"/>
    </row>
    <row r="5" spans="2:15" ht="15" customHeight="1" thickBot="1">
      <c r="B5" s="266" t="s">
        <v>128</v>
      </c>
      <c r="C5" s="268" t="s">
        <v>129</v>
      </c>
      <c r="D5" s="270" t="s">
        <v>130</v>
      </c>
      <c r="E5" s="264" t="s">
        <v>131</v>
      </c>
      <c r="F5" s="114"/>
      <c r="G5" s="266" t="s">
        <v>128</v>
      </c>
      <c r="H5" s="279" t="s">
        <v>132</v>
      </c>
      <c r="I5" s="270" t="s">
        <v>130</v>
      </c>
      <c r="J5" s="264" t="s">
        <v>131</v>
      </c>
      <c r="K5" s="34"/>
      <c r="L5" s="266" t="s">
        <v>128</v>
      </c>
      <c r="M5" s="292" t="s">
        <v>129</v>
      </c>
      <c r="N5" s="270" t="s">
        <v>130</v>
      </c>
      <c r="O5" s="294" t="s">
        <v>131</v>
      </c>
    </row>
    <row r="6" spans="2:15" ht="15" customHeight="1" thickBot="1" thickTop="1">
      <c r="B6" s="267"/>
      <c r="C6" s="269"/>
      <c r="D6" s="271"/>
      <c r="E6" s="265"/>
      <c r="F6" s="114"/>
      <c r="G6" s="267"/>
      <c r="H6" s="280"/>
      <c r="I6" s="271"/>
      <c r="J6" s="265"/>
      <c r="K6" s="34"/>
      <c r="L6" s="267"/>
      <c r="M6" s="293"/>
      <c r="N6" s="271"/>
      <c r="O6" s="295"/>
    </row>
    <row r="7" spans="2:15" ht="15" customHeight="1" thickTop="1">
      <c r="B7" s="275" t="s">
        <v>133</v>
      </c>
      <c r="C7" s="276"/>
      <c r="D7" s="276"/>
      <c r="E7" s="281">
        <f>SUM(E9+E20+E28+E35+E42)</f>
        <v>18420</v>
      </c>
      <c r="F7" s="114"/>
      <c r="G7" s="115">
        <v>4</v>
      </c>
      <c r="H7" s="116" t="s">
        <v>134</v>
      </c>
      <c r="I7" s="117" t="s">
        <v>135</v>
      </c>
      <c r="J7" s="118">
        <v>730</v>
      </c>
      <c r="K7" s="34"/>
      <c r="L7" s="119" t="s">
        <v>136</v>
      </c>
      <c r="M7" s="120" t="s">
        <v>137</v>
      </c>
      <c r="N7" s="120" t="s">
        <v>138</v>
      </c>
      <c r="O7" s="121">
        <f>SUM(O8:O19)</f>
        <v>8514</v>
      </c>
    </row>
    <row r="8" spans="2:15" ht="15" customHeight="1" thickBot="1">
      <c r="B8" s="277"/>
      <c r="C8" s="278"/>
      <c r="D8" s="278"/>
      <c r="E8" s="282"/>
      <c r="G8" s="122">
        <v>5</v>
      </c>
      <c r="H8" s="123" t="s">
        <v>139</v>
      </c>
      <c r="I8" s="124" t="s">
        <v>135</v>
      </c>
      <c r="J8" s="125">
        <v>339</v>
      </c>
      <c r="L8" s="122">
        <v>1</v>
      </c>
      <c r="M8" s="123" t="s">
        <v>140</v>
      </c>
      <c r="N8" s="124" t="s">
        <v>135</v>
      </c>
      <c r="O8" s="125">
        <v>159</v>
      </c>
    </row>
    <row r="9" spans="2:15" ht="15" customHeight="1" thickBot="1" thickTop="1">
      <c r="B9" s="119" t="s">
        <v>141</v>
      </c>
      <c r="C9" s="120" t="s">
        <v>142</v>
      </c>
      <c r="D9" s="126" t="s">
        <v>138</v>
      </c>
      <c r="E9" s="121">
        <f>SUM(E10:E18)</f>
        <v>6071</v>
      </c>
      <c r="G9" s="127"/>
      <c r="H9" s="128"/>
      <c r="I9" s="129"/>
      <c r="J9" s="130"/>
      <c r="L9" s="122">
        <v>2</v>
      </c>
      <c r="M9" s="123" t="s">
        <v>143</v>
      </c>
      <c r="N9" s="124" t="s">
        <v>144</v>
      </c>
      <c r="O9" s="125">
        <v>182</v>
      </c>
    </row>
    <row r="10" spans="2:15" ht="15" customHeight="1" thickBot="1">
      <c r="B10" s="122">
        <v>1</v>
      </c>
      <c r="C10" s="123" t="s">
        <v>145</v>
      </c>
      <c r="D10" s="124" t="s">
        <v>144</v>
      </c>
      <c r="E10" s="125">
        <v>202</v>
      </c>
      <c r="G10" s="131"/>
      <c r="H10" s="132"/>
      <c r="I10" s="133"/>
      <c r="J10" s="133"/>
      <c r="L10" s="122">
        <v>3</v>
      </c>
      <c r="M10" s="123" t="s">
        <v>146</v>
      </c>
      <c r="N10" s="124" t="s">
        <v>135</v>
      </c>
      <c r="O10" s="125">
        <v>575</v>
      </c>
    </row>
    <row r="11" spans="2:15" ht="15" customHeight="1">
      <c r="B11" s="122">
        <v>2</v>
      </c>
      <c r="C11" s="123" t="s">
        <v>147</v>
      </c>
      <c r="D11" s="124" t="s">
        <v>144</v>
      </c>
      <c r="E11" s="125">
        <v>259</v>
      </c>
      <c r="G11" s="266" t="s">
        <v>128</v>
      </c>
      <c r="H11" s="279" t="s">
        <v>132</v>
      </c>
      <c r="I11" s="270" t="s">
        <v>130</v>
      </c>
      <c r="J11" s="264" t="s">
        <v>131</v>
      </c>
      <c r="L11" s="122">
        <v>4</v>
      </c>
      <c r="M11" s="123" t="s">
        <v>148</v>
      </c>
      <c r="N11" s="124" t="s">
        <v>135</v>
      </c>
      <c r="O11" s="125">
        <v>270</v>
      </c>
    </row>
    <row r="12" spans="2:15" ht="15" customHeight="1" thickBot="1">
      <c r="B12" s="122">
        <v>3</v>
      </c>
      <c r="C12" s="123" t="s">
        <v>149</v>
      </c>
      <c r="D12" s="124" t="s">
        <v>144</v>
      </c>
      <c r="E12" s="125">
        <v>239</v>
      </c>
      <c r="G12" s="267"/>
      <c r="H12" s="280"/>
      <c r="I12" s="271"/>
      <c r="J12" s="265"/>
      <c r="L12" s="122">
        <v>5</v>
      </c>
      <c r="M12" s="123" t="s">
        <v>150</v>
      </c>
      <c r="N12" s="124" t="s">
        <v>135</v>
      </c>
      <c r="O12" s="125">
        <v>537</v>
      </c>
    </row>
    <row r="13" spans="2:15" ht="15" customHeight="1" thickTop="1">
      <c r="B13" s="122">
        <v>4</v>
      </c>
      <c r="C13" s="123" t="s">
        <v>151</v>
      </c>
      <c r="D13" s="124" t="s">
        <v>152</v>
      </c>
      <c r="E13" s="125">
        <v>394</v>
      </c>
      <c r="G13" s="275" t="s">
        <v>153</v>
      </c>
      <c r="H13" s="276"/>
      <c r="I13" s="276"/>
      <c r="J13" s="281">
        <f>SUM(J15+J24+J34+J42+O7+O21+O32)</f>
        <v>35352</v>
      </c>
      <c r="L13" s="122" t="s">
        <v>50</v>
      </c>
      <c r="M13" s="123" t="s">
        <v>154</v>
      </c>
      <c r="N13" s="124" t="s">
        <v>135</v>
      </c>
      <c r="O13" s="125">
        <v>987</v>
      </c>
    </row>
    <row r="14" spans="2:15" ht="15" customHeight="1" thickBot="1">
      <c r="B14" s="122">
        <v>5</v>
      </c>
      <c r="C14" s="123" t="s">
        <v>155</v>
      </c>
      <c r="D14" s="124" t="s">
        <v>144</v>
      </c>
      <c r="E14" s="125">
        <v>228</v>
      </c>
      <c r="F14" s="134"/>
      <c r="G14" s="277"/>
      <c r="H14" s="278"/>
      <c r="I14" s="278"/>
      <c r="J14" s="285"/>
      <c r="K14" s="134"/>
      <c r="L14" s="122">
        <v>7</v>
      </c>
      <c r="M14" s="123" t="s">
        <v>156</v>
      </c>
      <c r="N14" s="124" t="s">
        <v>144</v>
      </c>
      <c r="O14" s="125">
        <v>287</v>
      </c>
    </row>
    <row r="15" spans="2:15" ht="15" customHeight="1" thickTop="1">
      <c r="B15" s="122">
        <v>6</v>
      </c>
      <c r="C15" s="123" t="s">
        <v>157</v>
      </c>
      <c r="D15" s="124" t="s">
        <v>144</v>
      </c>
      <c r="E15" s="125">
        <v>255</v>
      </c>
      <c r="F15" s="135"/>
      <c r="G15" s="119" t="s">
        <v>141</v>
      </c>
      <c r="H15" s="120" t="s">
        <v>158</v>
      </c>
      <c r="I15" s="136" t="s">
        <v>138</v>
      </c>
      <c r="J15" s="137">
        <f>SUM(J16:J22)</f>
        <v>4975</v>
      </c>
      <c r="L15" s="122">
        <v>8</v>
      </c>
      <c r="M15" s="123" t="s">
        <v>159</v>
      </c>
      <c r="N15" s="124" t="s">
        <v>144</v>
      </c>
      <c r="O15" s="125">
        <v>162</v>
      </c>
    </row>
    <row r="16" spans="2:15" ht="15" customHeight="1">
      <c r="B16" s="122">
        <v>7</v>
      </c>
      <c r="C16" s="123" t="s">
        <v>160</v>
      </c>
      <c r="D16" s="124" t="s">
        <v>135</v>
      </c>
      <c r="E16" s="125">
        <v>705</v>
      </c>
      <c r="F16" s="135"/>
      <c r="G16" s="122">
        <v>1</v>
      </c>
      <c r="H16" s="123" t="s">
        <v>161</v>
      </c>
      <c r="I16" s="124" t="s">
        <v>144</v>
      </c>
      <c r="J16" s="125">
        <v>272</v>
      </c>
      <c r="L16" s="122">
        <v>9</v>
      </c>
      <c r="M16" s="123" t="s">
        <v>162</v>
      </c>
      <c r="N16" s="124" t="s">
        <v>144</v>
      </c>
      <c r="O16" s="125">
        <v>175</v>
      </c>
    </row>
    <row r="17" spans="2:15" ht="15" customHeight="1" thickBot="1">
      <c r="B17" s="138"/>
      <c r="C17" s="139"/>
      <c r="D17" s="140"/>
      <c r="E17" s="141"/>
      <c r="F17" s="135"/>
      <c r="G17" s="122">
        <v>2</v>
      </c>
      <c r="H17" s="123" t="s">
        <v>163</v>
      </c>
      <c r="I17" s="124" t="s">
        <v>144</v>
      </c>
      <c r="J17" s="125">
        <v>134</v>
      </c>
      <c r="L17" s="122">
        <v>10</v>
      </c>
      <c r="M17" s="123" t="s">
        <v>164</v>
      </c>
      <c r="N17" s="124" t="s">
        <v>144</v>
      </c>
      <c r="O17" s="125">
        <v>786</v>
      </c>
    </row>
    <row r="18" spans="2:15" ht="15" customHeight="1" thickBot="1" thickTop="1">
      <c r="B18" s="142">
        <v>8</v>
      </c>
      <c r="C18" s="143" t="s">
        <v>165</v>
      </c>
      <c r="D18" s="144" t="s">
        <v>166</v>
      </c>
      <c r="E18" s="145">
        <v>3789</v>
      </c>
      <c r="F18" s="135"/>
      <c r="G18" s="122">
        <v>3</v>
      </c>
      <c r="H18" s="123" t="s">
        <v>167</v>
      </c>
      <c r="I18" s="124" t="s">
        <v>144</v>
      </c>
      <c r="J18" s="125">
        <v>458</v>
      </c>
      <c r="L18" s="138"/>
      <c r="M18" s="139"/>
      <c r="N18" s="140"/>
      <c r="O18" s="141"/>
    </row>
    <row r="19" spans="2:15" ht="15" customHeight="1" thickBot="1" thickTop="1">
      <c r="B19" s="115"/>
      <c r="C19" s="116"/>
      <c r="D19" s="117"/>
      <c r="E19" s="118"/>
      <c r="F19" s="146"/>
      <c r="G19" s="122">
        <v>4</v>
      </c>
      <c r="H19" s="123" t="s">
        <v>168</v>
      </c>
      <c r="I19" s="124" t="s">
        <v>144</v>
      </c>
      <c r="J19" s="125">
        <v>829</v>
      </c>
      <c r="L19" s="142">
        <v>11</v>
      </c>
      <c r="M19" s="143" t="s">
        <v>164</v>
      </c>
      <c r="N19" s="144" t="s">
        <v>166</v>
      </c>
      <c r="O19" s="145">
        <v>4394</v>
      </c>
    </row>
    <row r="20" spans="2:15" ht="15" customHeight="1" thickTop="1">
      <c r="B20" s="147" t="s">
        <v>169</v>
      </c>
      <c r="C20" s="148" t="s">
        <v>7</v>
      </c>
      <c r="D20" s="149" t="s">
        <v>138</v>
      </c>
      <c r="E20" s="150">
        <f>SUM(E21:E26)</f>
        <v>3858</v>
      </c>
      <c r="F20" s="135"/>
      <c r="G20" s="122">
        <v>5</v>
      </c>
      <c r="H20" s="123" t="s">
        <v>168</v>
      </c>
      <c r="I20" s="124" t="s">
        <v>152</v>
      </c>
      <c r="J20" s="125">
        <v>1784</v>
      </c>
      <c r="L20" s="115"/>
      <c r="M20" s="116"/>
      <c r="N20" s="117"/>
      <c r="O20" s="118"/>
    </row>
    <row r="21" spans="2:15" ht="15" customHeight="1">
      <c r="B21" s="122">
        <v>1</v>
      </c>
      <c r="C21" s="123" t="s">
        <v>170</v>
      </c>
      <c r="D21" s="124" t="s">
        <v>144</v>
      </c>
      <c r="E21" s="125">
        <v>348</v>
      </c>
      <c r="F21" s="135"/>
      <c r="G21" s="122">
        <v>6</v>
      </c>
      <c r="H21" s="123" t="s">
        <v>171</v>
      </c>
      <c r="I21" s="124" t="s">
        <v>135</v>
      </c>
      <c r="J21" s="125">
        <v>1211</v>
      </c>
      <c r="L21" s="147" t="s">
        <v>172</v>
      </c>
      <c r="M21" s="148" t="s">
        <v>16</v>
      </c>
      <c r="N21" s="149" t="s">
        <v>138</v>
      </c>
      <c r="O21" s="150">
        <f>SUM(O22:O30)</f>
        <v>6105</v>
      </c>
    </row>
    <row r="22" spans="2:15" ht="15" customHeight="1">
      <c r="B22" s="122">
        <v>2</v>
      </c>
      <c r="C22" s="123" t="s">
        <v>173</v>
      </c>
      <c r="D22" s="124" t="s">
        <v>135</v>
      </c>
      <c r="E22" s="125">
        <v>1592</v>
      </c>
      <c r="F22" s="135"/>
      <c r="G22" s="122">
        <v>7</v>
      </c>
      <c r="H22" s="123" t="s">
        <v>174</v>
      </c>
      <c r="I22" s="124" t="s">
        <v>144</v>
      </c>
      <c r="J22" s="125">
        <v>287</v>
      </c>
      <c r="L22" s="122">
        <v>1</v>
      </c>
      <c r="M22" s="123" t="s">
        <v>175</v>
      </c>
      <c r="N22" s="124" t="s">
        <v>144</v>
      </c>
      <c r="O22" s="125">
        <v>311</v>
      </c>
    </row>
    <row r="23" spans="2:15" ht="15" customHeight="1">
      <c r="B23" s="122">
        <v>3</v>
      </c>
      <c r="C23" s="123" t="s">
        <v>176</v>
      </c>
      <c r="D23" s="124" t="s">
        <v>144</v>
      </c>
      <c r="E23" s="125">
        <v>414</v>
      </c>
      <c r="F23" s="135"/>
      <c r="G23" s="122"/>
      <c r="H23" s="123"/>
      <c r="I23" s="124"/>
      <c r="J23" s="125"/>
      <c r="L23" s="122">
        <v>2</v>
      </c>
      <c r="M23" s="123" t="s">
        <v>177</v>
      </c>
      <c r="N23" s="124" t="s">
        <v>152</v>
      </c>
      <c r="O23" s="125">
        <v>352</v>
      </c>
    </row>
    <row r="24" spans="2:15" ht="15" customHeight="1">
      <c r="B24" s="122">
        <v>4</v>
      </c>
      <c r="C24" s="123" t="s">
        <v>178</v>
      </c>
      <c r="D24" s="124" t="s">
        <v>144</v>
      </c>
      <c r="E24" s="125">
        <v>321</v>
      </c>
      <c r="F24" s="135"/>
      <c r="G24" s="147" t="s">
        <v>169</v>
      </c>
      <c r="H24" s="148" t="s">
        <v>179</v>
      </c>
      <c r="I24" s="149" t="s">
        <v>138</v>
      </c>
      <c r="J24" s="150">
        <f>SUM(J25:J32)</f>
        <v>6218</v>
      </c>
      <c r="L24" s="122">
        <v>3</v>
      </c>
      <c r="M24" s="123" t="s">
        <v>180</v>
      </c>
      <c r="N24" s="124" t="s">
        <v>135</v>
      </c>
      <c r="O24" s="125">
        <v>572</v>
      </c>
    </row>
    <row r="25" spans="2:15" ht="15" customHeight="1">
      <c r="B25" s="122">
        <v>5</v>
      </c>
      <c r="C25" s="123" t="s">
        <v>181</v>
      </c>
      <c r="D25" s="124" t="s">
        <v>135</v>
      </c>
      <c r="E25" s="125">
        <v>789</v>
      </c>
      <c r="F25" s="135"/>
      <c r="G25" s="122">
        <v>1</v>
      </c>
      <c r="H25" s="123" t="s">
        <v>182</v>
      </c>
      <c r="I25" s="124" t="s">
        <v>135</v>
      </c>
      <c r="J25" s="125">
        <v>405</v>
      </c>
      <c r="L25" s="122">
        <v>4</v>
      </c>
      <c r="M25" s="123" t="s">
        <v>183</v>
      </c>
      <c r="N25" s="124" t="s">
        <v>135</v>
      </c>
      <c r="O25" s="125">
        <v>417</v>
      </c>
    </row>
    <row r="26" spans="2:15" ht="15" customHeight="1">
      <c r="B26" s="122">
        <v>6</v>
      </c>
      <c r="C26" s="123" t="s">
        <v>184</v>
      </c>
      <c r="D26" s="124" t="s">
        <v>135</v>
      </c>
      <c r="E26" s="125">
        <v>394</v>
      </c>
      <c r="F26" s="135"/>
      <c r="G26" s="122">
        <v>2</v>
      </c>
      <c r="H26" s="123" t="s">
        <v>185</v>
      </c>
      <c r="I26" s="124" t="s">
        <v>144</v>
      </c>
      <c r="J26" s="125">
        <v>218</v>
      </c>
      <c r="L26" s="122">
        <v>5</v>
      </c>
      <c r="M26" s="123" t="s">
        <v>186</v>
      </c>
      <c r="N26" s="124" t="s">
        <v>144</v>
      </c>
      <c r="O26" s="125">
        <v>453</v>
      </c>
    </row>
    <row r="27" spans="2:15" ht="15" customHeight="1">
      <c r="B27" s="122"/>
      <c r="C27" s="123"/>
      <c r="D27" s="124"/>
      <c r="E27" s="125"/>
      <c r="F27" s="146"/>
      <c r="G27" s="122" t="s">
        <v>28</v>
      </c>
      <c r="H27" s="123" t="s">
        <v>187</v>
      </c>
      <c r="I27" s="124" t="s">
        <v>135</v>
      </c>
      <c r="J27" s="125">
        <v>1420</v>
      </c>
      <c r="L27" s="122">
        <v>6</v>
      </c>
      <c r="M27" s="123" t="s">
        <v>188</v>
      </c>
      <c r="N27" s="124" t="s">
        <v>135</v>
      </c>
      <c r="O27" s="125">
        <v>1506</v>
      </c>
    </row>
    <row r="28" spans="2:15" ht="15" customHeight="1">
      <c r="B28" s="147" t="s">
        <v>189</v>
      </c>
      <c r="C28" s="148" t="s">
        <v>9</v>
      </c>
      <c r="D28" s="149" t="s">
        <v>138</v>
      </c>
      <c r="E28" s="150">
        <f>SUM(E29:E33)</f>
        <v>2849</v>
      </c>
      <c r="F28" s="135"/>
      <c r="G28" s="122">
        <v>4</v>
      </c>
      <c r="H28" s="123" t="s">
        <v>190</v>
      </c>
      <c r="I28" s="124" t="s">
        <v>144</v>
      </c>
      <c r="J28" s="125">
        <v>510</v>
      </c>
      <c r="L28" s="122">
        <v>7</v>
      </c>
      <c r="M28" s="123" t="s">
        <v>191</v>
      </c>
      <c r="N28" s="124" t="s">
        <v>144</v>
      </c>
      <c r="O28" s="125">
        <v>225</v>
      </c>
    </row>
    <row r="29" spans="2:15" ht="15" customHeight="1">
      <c r="B29" s="122">
        <v>1</v>
      </c>
      <c r="C29" s="123" t="s">
        <v>192</v>
      </c>
      <c r="D29" s="124" t="s">
        <v>135</v>
      </c>
      <c r="E29" s="125">
        <v>419</v>
      </c>
      <c r="F29" s="135"/>
      <c r="G29" s="122">
        <v>5</v>
      </c>
      <c r="H29" s="123" t="s">
        <v>190</v>
      </c>
      <c r="I29" s="124" t="s">
        <v>152</v>
      </c>
      <c r="J29" s="125">
        <v>2560</v>
      </c>
      <c r="L29" s="122">
        <v>8</v>
      </c>
      <c r="M29" s="123" t="s">
        <v>193</v>
      </c>
      <c r="N29" s="124" t="s">
        <v>144</v>
      </c>
      <c r="O29" s="125">
        <v>564</v>
      </c>
    </row>
    <row r="30" spans="2:15" ht="15" customHeight="1">
      <c r="B30" s="122">
        <v>2</v>
      </c>
      <c r="C30" s="123" t="s">
        <v>194</v>
      </c>
      <c r="D30" s="124" t="s">
        <v>144</v>
      </c>
      <c r="E30" s="125">
        <v>239</v>
      </c>
      <c r="F30" s="135"/>
      <c r="G30" s="122">
        <v>6</v>
      </c>
      <c r="H30" s="123" t="s">
        <v>195</v>
      </c>
      <c r="I30" s="124" t="s">
        <v>135</v>
      </c>
      <c r="J30" s="125">
        <v>389</v>
      </c>
      <c r="L30" s="122">
        <v>9</v>
      </c>
      <c r="M30" s="123" t="s">
        <v>193</v>
      </c>
      <c r="N30" s="124" t="s">
        <v>152</v>
      </c>
      <c r="O30" s="125">
        <v>1705</v>
      </c>
    </row>
    <row r="31" spans="2:15" ht="15" customHeight="1">
      <c r="B31" s="122">
        <v>3</v>
      </c>
      <c r="C31" s="123" t="s">
        <v>196</v>
      </c>
      <c r="D31" s="124" t="s">
        <v>135</v>
      </c>
      <c r="E31" s="125">
        <v>268</v>
      </c>
      <c r="F31" s="135"/>
      <c r="G31" s="122">
        <v>7</v>
      </c>
      <c r="H31" s="123" t="s">
        <v>197</v>
      </c>
      <c r="I31" s="124" t="s">
        <v>144</v>
      </c>
      <c r="J31" s="125">
        <v>422</v>
      </c>
      <c r="L31" s="122"/>
      <c r="M31" s="123"/>
      <c r="N31" s="124"/>
      <c r="O31" s="125"/>
    </row>
    <row r="32" spans="2:15" ht="15" customHeight="1">
      <c r="B32" s="122">
        <v>4</v>
      </c>
      <c r="C32" s="123" t="s">
        <v>198</v>
      </c>
      <c r="D32" s="124" t="s">
        <v>135</v>
      </c>
      <c r="E32" s="125">
        <v>553</v>
      </c>
      <c r="F32" s="135"/>
      <c r="G32" s="122">
        <v>8</v>
      </c>
      <c r="H32" s="123" t="s">
        <v>199</v>
      </c>
      <c r="I32" s="124" t="s">
        <v>144</v>
      </c>
      <c r="J32" s="125">
        <v>294</v>
      </c>
      <c r="L32" s="147" t="s">
        <v>200</v>
      </c>
      <c r="M32" s="148" t="s">
        <v>17</v>
      </c>
      <c r="N32" s="149" t="s">
        <v>138</v>
      </c>
      <c r="O32" s="150">
        <f>SUM(O33:O42)</f>
        <v>5944</v>
      </c>
    </row>
    <row r="33" spans="2:15" ht="15" customHeight="1">
      <c r="B33" s="122">
        <v>5</v>
      </c>
      <c r="C33" s="123" t="s">
        <v>201</v>
      </c>
      <c r="D33" s="124" t="s">
        <v>135</v>
      </c>
      <c r="E33" s="125">
        <v>1370</v>
      </c>
      <c r="F33" s="146"/>
      <c r="G33" s="122"/>
      <c r="H33" s="123"/>
      <c r="I33" s="124"/>
      <c r="J33" s="125"/>
      <c r="L33" s="122">
        <v>1</v>
      </c>
      <c r="M33" s="123" t="s">
        <v>202</v>
      </c>
      <c r="N33" s="124" t="s">
        <v>144</v>
      </c>
      <c r="O33" s="125">
        <v>440</v>
      </c>
    </row>
    <row r="34" spans="2:15" ht="15" customHeight="1">
      <c r="B34" s="122"/>
      <c r="C34" s="123"/>
      <c r="D34" s="124"/>
      <c r="E34" s="125"/>
      <c r="F34" s="135"/>
      <c r="G34" s="147" t="s">
        <v>189</v>
      </c>
      <c r="H34" s="148" t="s">
        <v>12</v>
      </c>
      <c r="I34" s="149" t="s">
        <v>138</v>
      </c>
      <c r="J34" s="150">
        <f>SUM(J35:J40)</f>
        <v>1770</v>
      </c>
      <c r="L34" s="122">
        <v>2</v>
      </c>
      <c r="M34" s="123" t="s">
        <v>203</v>
      </c>
      <c r="N34" s="124" t="s">
        <v>135</v>
      </c>
      <c r="O34" s="125">
        <v>755</v>
      </c>
    </row>
    <row r="35" spans="2:15" ht="15" customHeight="1">
      <c r="B35" s="147" t="s">
        <v>204</v>
      </c>
      <c r="C35" s="148" t="s">
        <v>205</v>
      </c>
      <c r="D35" s="149" t="s">
        <v>138</v>
      </c>
      <c r="E35" s="150">
        <f>SUM(E36:E40)</f>
        <v>3767</v>
      </c>
      <c r="F35" s="135"/>
      <c r="G35" s="122">
        <v>1</v>
      </c>
      <c r="H35" s="123" t="s">
        <v>206</v>
      </c>
      <c r="I35" s="124" t="s">
        <v>144</v>
      </c>
      <c r="J35" s="125">
        <v>120</v>
      </c>
      <c r="L35" s="122">
        <v>3</v>
      </c>
      <c r="M35" s="123" t="s">
        <v>207</v>
      </c>
      <c r="N35" s="124" t="s">
        <v>144</v>
      </c>
      <c r="O35" s="125">
        <v>146</v>
      </c>
    </row>
    <row r="36" spans="2:15" ht="15" customHeight="1">
      <c r="B36" s="122">
        <v>1</v>
      </c>
      <c r="C36" s="123" t="s">
        <v>208</v>
      </c>
      <c r="D36" s="124" t="s">
        <v>135</v>
      </c>
      <c r="E36" s="125">
        <v>729</v>
      </c>
      <c r="F36" s="135"/>
      <c r="G36" s="122">
        <v>2</v>
      </c>
      <c r="H36" s="123" t="s">
        <v>209</v>
      </c>
      <c r="I36" s="124" t="s">
        <v>144</v>
      </c>
      <c r="J36" s="125">
        <v>248</v>
      </c>
      <c r="L36" s="122">
        <v>4</v>
      </c>
      <c r="M36" s="123" t="s">
        <v>210</v>
      </c>
      <c r="N36" s="124" t="s">
        <v>135</v>
      </c>
      <c r="O36" s="125">
        <v>1941</v>
      </c>
    </row>
    <row r="37" spans="2:15" ht="15" customHeight="1">
      <c r="B37" s="122">
        <v>2</v>
      </c>
      <c r="C37" s="123" t="s">
        <v>211</v>
      </c>
      <c r="D37" s="124" t="s">
        <v>135</v>
      </c>
      <c r="E37" s="125">
        <v>1202</v>
      </c>
      <c r="F37" s="135"/>
      <c r="G37" s="122">
        <v>3</v>
      </c>
      <c r="H37" s="123" t="s">
        <v>212</v>
      </c>
      <c r="I37" s="124" t="s">
        <v>144</v>
      </c>
      <c r="J37" s="125">
        <v>212</v>
      </c>
      <c r="L37" s="122">
        <v>5</v>
      </c>
      <c r="M37" s="123" t="s">
        <v>213</v>
      </c>
      <c r="N37" s="124" t="s">
        <v>152</v>
      </c>
      <c r="O37" s="125">
        <v>150</v>
      </c>
    </row>
    <row r="38" spans="2:15" ht="15" customHeight="1">
      <c r="B38" s="122">
        <v>3</v>
      </c>
      <c r="C38" s="123" t="s">
        <v>214</v>
      </c>
      <c r="D38" s="124" t="s">
        <v>144</v>
      </c>
      <c r="E38" s="125">
        <v>233</v>
      </c>
      <c r="F38" s="135"/>
      <c r="G38" s="122">
        <v>4</v>
      </c>
      <c r="H38" s="123" t="s">
        <v>215</v>
      </c>
      <c r="I38" s="124" t="s">
        <v>144</v>
      </c>
      <c r="J38" s="125">
        <v>132</v>
      </c>
      <c r="L38" s="122">
        <v>6</v>
      </c>
      <c r="M38" s="123" t="s">
        <v>216</v>
      </c>
      <c r="N38" s="124" t="s">
        <v>144</v>
      </c>
      <c r="O38" s="125">
        <v>174</v>
      </c>
    </row>
    <row r="39" spans="2:15" ht="15" customHeight="1">
      <c r="B39" s="122">
        <v>4</v>
      </c>
      <c r="C39" s="123" t="s">
        <v>217</v>
      </c>
      <c r="D39" s="124" t="s">
        <v>135</v>
      </c>
      <c r="E39" s="125">
        <v>1292</v>
      </c>
      <c r="F39" s="135"/>
      <c r="G39" s="122">
        <v>5</v>
      </c>
      <c r="H39" s="123" t="s">
        <v>218</v>
      </c>
      <c r="I39" s="124" t="s">
        <v>135</v>
      </c>
      <c r="J39" s="125">
        <v>890</v>
      </c>
      <c r="L39" s="122">
        <v>7</v>
      </c>
      <c r="M39" s="123" t="s">
        <v>219</v>
      </c>
      <c r="N39" s="124" t="s">
        <v>144</v>
      </c>
      <c r="O39" s="125">
        <v>351</v>
      </c>
    </row>
    <row r="40" spans="2:15" ht="15" customHeight="1">
      <c r="B40" s="122">
        <v>5</v>
      </c>
      <c r="C40" s="123" t="s">
        <v>220</v>
      </c>
      <c r="D40" s="124" t="s">
        <v>144</v>
      </c>
      <c r="E40" s="125">
        <v>311</v>
      </c>
      <c r="F40" s="135"/>
      <c r="G40" s="122">
        <v>6</v>
      </c>
      <c r="H40" s="123" t="s">
        <v>221</v>
      </c>
      <c r="I40" s="124" t="s">
        <v>135</v>
      </c>
      <c r="J40" s="125">
        <v>168</v>
      </c>
      <c r="L40" s="122">
        <v>8</v>
      </c>
      <c r="M40" s="123" t="s">
        <v>222</v>
      </c>
      <c r="N40" s="124" t="s">
        <v>144</v>
      </c>
      <c r="O40" s="125">
        <v>338</v>
      </c>
    </row>
    <row r="41" spans="2:15" ht="15" customHeight="1">
      <c r="B41" s="122"/>
      <c r="C41" s="123"/>
      <c r="D41" s="124"/>
      <c r="E41" s="125"/>
      <c r="F41" s="135"/>
      <c r="G41" s="122"/>
      <c r="H41" s="123"/>
      <c r="I41" s="124"/>
      <c r="J41" s="125"/>
      <c r="L41" s="122">
        <v>9</v>
      </c>
      <c r="M41" s="123" t="s">
        <v>223</v>
      </c>
      <c r="N41" s="124" t="s">
        <v>144</v>
      </c>
      <c r="O41" s="125">
        <v>367</v>
      </c>
    </row>
    <row r="42" spans="2:15" ht="15" customHeight="1">
      <c r="B42" s="147" t="s">
        <v>136</v>
      </c>
      <c r="C42" s="148" t="s">
        <v>11</v>
      </c>
      <c r="D42" s="149" t="s">
        <v>138</v>
      </c>
      <c r="E42" s="150">
        <f>SUM(E43+E44+E45+J7+J8)</f>
        <v>1875</v>
      </c>
      <c r="F42" s="135"/>
      <c r="G42" s="119" t="s">
        <v>204</v>
      </c>
      <c r="H42" s="120" t="s">
        <v>13</v>
      </c>
      <c r="I42" s="136" t="s">
        <v>138</v>
      </c>
      <c r="J42" s="150">
        <f>SUM(J43:J45)</f>
        <v>1826</v>
      </c>
      <c r="L42" s="151">
        <v>10</v>
      </c>
      <c r="M42" s="140" t="s">
        <v>223</v>
      </c>
      <c r="N42" s="152" t="s">
        <v>152</v>
      </c>
      <c r="O42" s="141">
        <v>1282</v>
      </c>
    </row>
    <row r="43" spans="2:15" ht="15" customHeight="1" thickBot="1">
      <c r="B43" s="122">
        <v>1</v>
      </c>
      <c r="C43" s="123" t="s">
        <v>224</v>
      </c>
      <c r="D43" s="124" t="s">
        <v>144</v>
      </c>
      <c r="E43" s="125">
        <v>245</v>
      </c>
      <c r="F43" s="135"/>
      <c r="G43" s="122">
        <v>1</v>
      </c>
      <c r="H43" s="123" t="s">
        <v>225</v>
      </c>
      <c r="I43" s="124" t="s">
        <v>135</v>
      </c>
      <c r="J43" s="125">
        <v>433</v>
      </c>
      <c r="L43" s="153"/>
      <c r="M43" s="154"/>
      <c r="N43" s="155"/>
      <c r="O43" s="156"/>
    </row>
    <row r="44" spans="2:15" ht="15" customHeight="1" thickBot="1" thickTop="1">
      <c r="B44" s="122">
        <v>2</v>
      </c>
      <c r="C44" s="123" t="s">
        <v>226</v>
      </c>
      <c r="D44" s="124" t="s">
        <v>135</v>
      </c>
      <c r="E44" s="125">
        <v>172</v>
      </c>
      <c r="F44" s="135"/>
      <c r="G44" s="122">
        <v>2</v>
      </c>
      <c r="H44" s="123" t="s">
        <v>227</v>
      </c>
      <c r="I44" s="124" t="s">
        <v>135</v>
      </c>
      <c r="J44" s="125">
        <v>274</v>
      </c>
      <c r="L44" s="286" t="s">
        <v>228</v>
      </c>
      <c r="M44" s="287"/>
      <c r="N44" s="290" t="s">
        <v>229</v>
      </c>
      <c r="O44" s="283">
        <f>SUM(E9+E20+E28+E35+E42+J15+J24+J34+J42+O7+O21+O32)</f>
        <v>53772</v>
      </c>
    </row>
    <row r="45" spans="2:15" ht="15" customHeight="1" thickBot="1" thickTop="1">
      <c r="B45" s="127">
        <v>3</v>
      </c>
      <c r="C45" s="128" t="s">
        <v>230</v>
      </c>
      <c r="D45" s="129" t="s">
        <v>144</v>
      </c>
      <c r="E45" s="130">
        <v>389</v>
      </c>
      <c r="F45" s="135"/>
      <c r="G45" s="157">
        <v>3</v>
      </c>
      <c r="H45" s="158" t="s">
        <v>231</v>
      </c>
      <c r="I45" s="159" t="s">
        <v>135</v>
      </c>
      <c r="J45" s="160">
        <v>1119</v>
      </c>
      <c r="L45" s="288"/>
      <c r="M45" s="289"/>
      <c r="N45" s="291"/>
      <c r="O45" s="284"/>
    </row>
    <row r="46" spans="2:15" ht="15" customHeight="1">
      <c r="B46" s="135"/>
      <c r="C46" s="161"/>
      <c r="D46" s="162"/>
      <c r="E46" s="163"/>
      <c r="F46" s="164"/>
      <c r="G46" s="161"/>
      <c r="H46" s="164"/>
      <c r="I46" s="165"/>
      <c r="L46" s="166"/>
      <c r="M46" s="166"/>
      <c r="N46" s="166"/>
      <c r="O46" s="166"/>
    </row>
    <row r="47" spans="2:9" ht="15" customHeight="1">
      <c r="B47" s="135"/>
      <c r="C47" s="161" t="s">
        <v>232</v>
      </c>
      <c r="D47" s="162"/>
      <c r="E47" s="163"/>
      <c r="F47" s="164"/>
      <c r="G47" s="161"/>
      <c r="H47" s="164"/>
      <c r="I47" s="165"/>
    </row>
    <row r="48" ht="15" customHeight="1"/>
    <row r="49" ht="15" customHeight="1"/>
    <row r="50" ht="15" customHeight="1"/>
    <row r="51" spans="2:15" ht="15" customHeight="1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64"/>
      <c r="M51" s="167"/>
      <c r="N51" s="162"/>
      <c r="O51" s="162"/>
    </row>
    <row r="52" spans="2:15" ht="15" customHeight="1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64"/>
      <c r="M52" s="167"/>
      <c r="N52" s="162"/>
      <c r="O52" s="162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J5:J6"/>
    <mergeCell ref="B5:B6"/>
    <mergeCell ref="C5:C6"/>
    <mergeCell ref="D5:D6"/>
    <mergeCell ref="E5:E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="75" zoomScaleNormal="75" workbookViewId="0" topLeftCell="M3">
      <selection activeCell="AD44" sqref="AD44"/>
    </sheetView>
  </sheetViews>
  <sheetFormatPr defaultColWidth="9.00390625" defaultRowHeight="12.75"/>
  <cols>
    <col min="1" max="1" width="4.625" style="0" customWidth="1"/>
    <col min="21" max="21" width="3.625" style="0" customWidth="1"/>
    <col min="29" max="29" width="8.125" style="0" customWidth="1"/>
  </cols>
  <sheetData>
    <row r="2" spans="2:30" ht="15">
      <c r="B2" t="s">
        <v>85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4:30" ht="15"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2:30" ht="15">
      <c r="B16" t="s">
        <v>86</v>
      </c>
      <c r="D16" t="s">
        <v>87</v>
      </c>
      <c r="E16" t="s">
        <v>88</v>
      </c>
      <c r="F16" t="s">
        <v>89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3:30" ht="15">
      <c r="C17" t="s">
        <v>90</v>
      </c>
      <c r="D17">
        <v>4731</v>
      </c>
      <c r="E17">
        <v>1690</v>
      </c>
      <c r="F17">
        <v>2098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3:30" ht="15">
      <c r="C18" t="s">
        <v>91</v>
      </c>
      <c r="D18">
        <v>4926</v>
      </c>
      <c r="E18">
        <v>1750</v>
      </c>
      <c r="F18">
        <v>1934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</row>
    <row r="19" spans="3:30" ht="15">
      <c r="C19" t="s">
        <v>92</v>
      </c>
      <c r="D19">
        <v>4644</v>
      </c>
      <c r="E19">
        <v>2846</v>
      </c>
      <c r="F19">
        <v>2051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</row>
    <row r="20" spans="3:30" ht="15">
      <c r="C20" t="s">
        <v>93</v>
      </c>
      <c r="D20">
        <v>4033</v>
      </c>
      <c r="E20">
        <v>2323</v>
      </c>
      <c r="F20">
        <v>1833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</row>
    <row r="21" spans="3:30" ht="15">
      <c r="C21" t="s">
        <v>94</v>
      </c>
      <c r="D21">
        <v>4051</v>
      </c>
      <c r="E21">
        <v>2192</v>
      </c>
      <c r="F21">
        <v>1788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</row>
    <row r="22" spans="3:30" ht="15">
      <c r="C22" t="s">
        <v>95</v>
      </c>
      <c r="D22">
        <v>4746</v>
      </c>
      <c r="E22">
        <v>2191</v>
      </c>
      <c r="F22">
        <v>1902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</row>
    <row r="23" spans="3:30" ht="15">
      <c r="C23" t="s">
        <v>96</v>
      </c>
      <c r="D23">
        <v>5454</v>
      </c>
      <c r="E23">
        <v>3229</v>
      </c>
      <c r="F23">
        <v>2560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3:30" ht="15">
      <c r="C24" t="s">
        <v>97</v>
      </c>
      <c r="D24">
        <v>5546</v>
      </c>
      <c r="E24">
        <v>2783</v>
      </c>
      <c r="F24">
        <v>2113</v>
      </c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3:30" ht="15">
      <c r="C25" t="s">
        <v>98</v>
      </c>
      <c r="D25">
        <v>5130</v>
      </c>
      <c r="E25">
        <v>2913</v>
      </c>
      <c r="F25">
        <v>2214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3:30" ht="15">
      <c r="C26" t="s">
        <v>99</v>
      </c>
      <c r="D26">
        <v>4792</v>
      </c>
      <c r="E26">
        <v>2776</v>
      </c>
      <c r="F26">
        <v>2098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3:30" ht="15">
      <c r="C27" t="s">
        <v>100</v>
      </c>
      <c r="D27">
        <v>5004</v>
      </c>
      <c r="E27">
        <v>2680</v>
      </c>
      <c r="F27">
        <v>2007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3:30" ht="15">
      <c r="C28" t="s">
        <v>101</v>
      </c>
      <c r="D28">
        <v>4853</v>
      </c>
      <c r="E28">
        <v>3039</v>
      </c>
      <c r="F28">
        <v>2368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</row>
    <row r="29" spans="13:30" ht="15"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2:30" ht="15">
      <c r="B30" t="s">
        <v>102</v>
      </c>
      <c r="D30" t="s">
        <v>103</v>
      </c>
      <c r="E30" t="s">
        <v>104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</row>
    <row r="31" spans="3:30" ht="15">
      <c r="C31" t="s">
        <v>95</v>
      </c>
      <c r="D31">
        <f aca="true" t="shared" si="0" ref="D31:D43">G31-E31</f>
        <v>60381</v>
      </c>
      <c r="E31">
        <v>15676</v>
      </c>
      <c r="G31">
        <v>76057</v>
      </c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</row>
    <row r="32" spans="3:30" ht="15">
      <c r="C32" t="s">
        <v>105</v>
      </c>
      <c r="D32">
        <f t="shared" si="0"/>
        <v>58553</v>
      </c>
      <c r="E32">
        <v>14880</v>
      </c>
      <c r="G32">
        <v>73433</v>
      </c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</row>
    <row r="33" spans="3:30" ht="15">
      <c r="C33" t="s">
        <v>106</v>
      </c>
      <c r="D33">
        <f t="shared" si="0"/>
        <v>57606</v>
      </c>
      <c r="E33">
        <v>14016</v>
      </c>
      <c r="G33">
        <v>71622</v>
      </c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</row>
    <row r="34" spans="3:30" ht="15">
      <c r="C34" t="s">
        <v>107</v>
      </c>
      <c r="D34">
        <f t="shared" si="0"/>
        <v>58683</v>
      </c>
      <c r="E34">
        <v>14133</v>
      </c>
      <c r="G34">
        <v>72816</v>
      </c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</row>
    <row r="35" spans="3:30" ht="15">
      <c r="C35" t="s">
        <v>108</v>
      </c>
      <c r="D35">
        <f t="shared" si="0"/>
        <v>60388</v>
      </c>
      <c r="E35">
        <v>14592</v>
      </c>
      <c r="G35">
        <v>74980</v>
      </c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</row>
    <row r="36" spans="3:30" ht="15">
      <c r="C36" t="s">
        <v>109</v>
      </c>
      <c r="D36">
        <f t="shared" si="0"/>
        <v>58611</v>
      </c>
      <c r="E36">
        <v>14053</v>
      </c>
      <c r="G36">
        <v>72664</v>
      </c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</row>
    <row r="37" spans="3:30" ht="15">
      <c r="C37" t="s">
        <v>110</v>
      </c>
      <c r="D37">
        <f t="shared" si="0"/>
        <v>57076</v>
      </c>
      <c r="E37">
        <v>12862</v>
      </c>
      <c r="G37">
        <v>69938</v>
      </c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3:30" ht="15">
      <c r="C38" t="s">
        <v>96</v>
      </c>
      <c r="D38">
        <f t="shared" si="0"/>
        <v>53460</v>
      </c>
      <c r="E38">
        <v>11810</v>
      </c>
      <c r="G38">
        <v>65270</v>
      </c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  <row r="39" spans="3:30" ht="15">
      <c r="C39" t="s">
        <v>97</v>
      </c>
      <c r="D39">
        <f t="shared" si="0"/>
        <v>49955</v>
      </c>
      <c r="E39">
        <v>11049</v>
      </c>
      <c r="G39">
        <v>61004</v>
      </c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</row>
    <row r="40" spans="3:30" ht="15">
      <c r="C40" t="s">
        <v>111</v>
      </c>
      <c r="D40">
        <f t="shared" si="0"/>
        <v>47815</v>
      </c>
      <c r="E40">
        <v>10299</v>
      </c>
      <c r="G40">
        <v>58114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</row>
    <row r="41" spans="3:30" ht="15">
      <c r="C41" t="s">
        <v>112</v>
      </c>
      <c r="D41">
        <f t="shared" si="0"/>
        <v>46431</v>
      </c>
      <c r="E41">
        <v>10240</v>
      </c>
      <c r="G41">
        <v>56671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</row>
    <row r="42" spans="3:30" ht="15">
      <c r="C42" t="s">
        <v>113</v>
      </c>
      <c r="D42">
        <f t="shared" si="0"/>
        <v>44912</v>
      </c>
      <c r="E42">
        <v>9954</v>
      </c>
      <c r="G42">
        <v>54866</v>
      </c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</row>
    <row r="43" spans="3:30" ht="15">
      <c r="C43" t="s">
        <v>114</v>
      </c>
      <c r="D43">
        <f t="shared" si="0"/>
        <v>43741</v>
      </c>
      <c r="E43">
        <v>10031</v>
      </c>
      <c r="G43">
        <v>53772</v>
      </c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</row>
    <row r="44" spans="13:30" ht="15"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</row>
    <row r="45" spans="2:30" ht="15">
      <c r="B45" t="s">
        <v>115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</row>
    <row r="46" spans="4:30" ht="15">
      <c r="D46" s="109" t="s">
        <v>116</v>
      </c>
      <c r="E46" s="110">
        <v>0.2906</v>
      </c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</row>
    <row r="47" spans="4:29" ht="15">
      <c r="D47" s="109" t="s">
        <v>117</v>
      </c>
      <c r="E47" s="110">
        <v>0.0403</v>
      </c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4:29" ht="15">
      <c r="D48" s="109" t="s">
        <v>118</v>
      </c>
      <c r="E48" s="110">
        <v>0.0242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4:29" ht="15">
      <c r="D49" s="109" t="s">
        <v>119</v>
      </c>
      <c r="E49" s="110">
        <v>0.0253</v>
      </c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4:29" ht="15">
      <c r="D50" s="111" t="s">
        <v>120</v>
      </c>
      <c r="E50" s="112">
        <v>0.1444</v>
      </c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  <row r="51" spans="4:29" ht="15">
      <c r="D51" s="111" t="s">
        <v>121</v>
      </c>
      <c r="E51" s="110">
        <v>0.114</v>
      </c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4:29" ht="15">
      <c r="D52" s="111" t="s">
        <v>122</v>
      </c>
      <c r="E52" s="110">
        <v>0.2431</v>
      </c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4:29" ht="15">
      <c r="D53" s="111" t="s">
        <v>123</v>
      </c>
      <c r="E53" s="110">
        <v>0.0455</v>
      </c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  <row r="54" spans="4:29" ht="15">
      <c r="D54" s="111" t="s">
        <v>124</v>
      </c>
      <c r="E54" s="110">
        <v>0.0055</v>
      </c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</row>
    <row r="55" spans="4:29" ht="15">
      <c r="D55" s="111" t="s">
        <v>125</v>
      </c>
      <c r="E55" s="110">
        <v>0.0671</v>
      </c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</row>
    <row r="56" spans="13:29" ht="15"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</row>
    <row r="57" spans="13:29" ht="15"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</row>
    <row r="58" spans="13:29" ht="15"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</row>
  </sheetData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7.75390625" style="0" customWidth="1"/>
    <col min="4" max="4" width="22.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5" customWidth="1"/>
    <col min="12" max="12" width="12.25390625" style="6" customWidth="1"/>
    <col min="13" max="13" width="12.125" style="105" customWidth="1"/>
    <col min="14" max="15" width="12.25390625" style="6" customWidth="1"/>
    <col min="16" max="16" width="12.25390625" style="105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296"/>
      <c r="C2" s="297" t="s">
        <v>233</v>
      </c>
      <c r="D2" s="298"/>
      <c r="E2" s="299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300"/>
      <c r="S2" s="301"/>
    </row>
    <row r="3" spans="2:19" ht="42" customHeight="1">
      <c r="B3" s="302" t="s">
        <v>234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2:19" ht="42" customHeight="1" thickBot="1">
      <c r="B4" s="303" t="s">
        <v>235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236</v>
      </c>
      <c r="P5" s="12" t="s">
        <v>237</v>
      </c>
      <c r="Q5" s="12" t="s">
        <v>16</v>
      </c>
      <c r="R5" s="12" t="s">
        <v>17</v>
      </c>
      <c r="S5" s="305" t="s">
        <v>18</v>
      </c>
    </row>
    <row r="6" spans="2:19" ht="24" customHeight="1" thickBot="1">
      <c r="B6" s="113"/>
      <c r="C6" s="306" t="s">
        <v>238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</row>
    <row r="7" spans="2:19" ht="24" customHeight="1" thickBot="1">
      <c r="B7" s="307" t="s">
        <v>20</v>
      </c>
      <c r="C7" s="308" t="s">
        <v>239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10"/>
    </row>
    <row r="8" spans="2:19" ht="24" customHeight="1" thickBot="1">
      <c r="B8" s="311"/>
      <c r="C8" s="312" t="s">
        <v>240</v>
      </c>
      <c r="D8" s="313"/>
      <c r="E8" s="97">
        <v>598</v>
      </c>
      <c r="F8" s="97">
        <v>429</v>
      </c>
      <c r="G8" s="314">
        <v>1008</v>
      </c>
      <c r="H8" s="314">
        <v>800</v>
      </c>
      <c r="I8" s="314">
        <v>1151</v>
      </c>
      <c r="J8" s="314">
        <v>511</v>
      </c>
      <c r="K8" s="314">
        <v>656</v>
      </c>
      <c r="L8" s="314">
        <v>407</v>
      </c>
      <c r="M8" s="314">
        <v>353</v>
      </c>
      <c r="N8" s="314">
        <v>453</v>
      </c>
      <c r="O8" s="314">
        <v>461</v>
      </c>
      <c r="P8" s="314">
        <v>756</v>
      </c>
      <c r="Q8" s="314">
        <v>1254</v>
      </c>
      <c r="R8" s="315">
        <v>1194</v>
      </c>
      <c r="S8" s="316">
        <f>SUM(E8:R8)</f>
        <v>10031</v>
      </c>
    </row>
    <row r="9" spans="2:20" ht="24" customHeight="1" thickBot="1">
      <c r="B9" s="311"/>
      <c r="C9" s="317" t="s">
        <v>241</v>
      </c>
      <c r="D9" s="318"/>
      <c r="E9" s="319">
        <v>979</v>
      </c>
      <c r="F9" s="319">
        <v>602</v>
      </c>
      <c r="G9" s="319">
        <v>1370</v>
      </c>
      <c r="H9" s="319">
        <v>1077</v>
      </c>
      <c r="I9" s="319">
        <v>1697</v>
      </c>
      <c r="J9" s="319">
        <v>741</v>
      </c>
      <c r="K9" s="319">
        <v>1036</v>
      </c>
      <c r="L9" s="319">
        <v>503</v>
      </c>
      <c r="M9" s="319">
        <v>458</v>
      </c>
      <c r="N9" s="319">
        <v>490</v>
      </c>
      <c r="O9" s="319">
        <v>1314</v>
      </c>
      <c r="P9" s="319">
        <v>1176</v>
      </c>
      <c r="Q9" s="319">
        <v>1682</v>
      </c>
      <c r="R9" s="320">
        <v>1654</v>
      </c>
      <c r="S9" s="316">
        <f>SUM(E9:R9)</f>
        <v>14779</v>
      </c>
      <c r="T9" s="34"/>
    </row>
    <row r="10" spans="2:20" ht="24" customHeight="1" thickBot="1">
      <c r="B10" s="311"/>
      <c r="C10" s="321" t="s">
        <v>242</v>
      </c>
      <c r="D10" s="312"/>
      <c r="E10" s="50">
        <v>636</v>
      </c>
      <c r="F10" s="50">
        <v>417</v>
      </c>
      <c r="G10" s="50">
        <v>1010</v>
      </c>
      <c r="H10" s="50">
        <v>681</v>
      </c>
      <c r="I10" s="50">
        <v>1217</v>
      </c>
      <c r="J10" s="50">
        <v>529</v>
      </c>
      <c r="K10" s="50">
        <v>732</v>
      </c>
      <c r="L10" s="50">
        <v>314</v>
      </c>
      <c r="M10" s="50">
        <v>329</v>
      </c>
      <c r="N10" s="50">
        <v>319</v>
      </c>
      <c r="O10" s="50">
        <v>823</v>
      </c>
      <c r="P10" s="50">
        <v>790</v>
      </c>
      <c r="Q10" s="50">
        <v>1159</v>
      </c>
      <c r="R10" s="65">
        <v>1108</v>
      </c>
      <c r="S10" s="316">
        <f>SUM(E10:R10)</f>
        <v>10064</v>
      </c>
      <c r="T10" s="34"/>
    </row>
    <row r="11" spans="2:20" ht="24" customHeight="1" thickBot="1">
      <c r="B11" s="311"/>
      <c r="C11" s="321" t="s">
        <v>243</v>
      </c>
      <c r="D11" s="312"/>
      <c r="E11" s="322">
        <v>1140</v>
      </c>
      <c r="F11" s="322">
        <v>619</v>
      </c>
      <c r="G11" s="322">
        <v>1277</v>
      </c>
      <c r="H11" s="322">
        <v>989</v>
      </c>
      <c r="I11" s="322">
        <v>1725</v>
      </c>
      <c r="J11" s="322">
        <v>792</v>
      </c>
      <c r="K11" s="322">
        <v>1034</v>
      </c>
      <c r="L11" s="322">
        <v>480</v>
      </c>
      <c r="M11" s="322">
        <v>480</v>
      </c>
      <c r="N11" s="322">
        <v>398</v>
      </c>
      <c r="O11" s="322">
        <v>1392</v>
      </c>
      <c r="P11" s="322">
        <v>1077</v>
      </c>
      <c r="Q11" s="322">
        <v>1633</v>
      </c>
      <c r="R11" s="323">
        <v>1605</v>
      </c>
      <c r="S11" s="316">
        <f>SUM(E11:R11)</f>
        <v>14641</v>
      </c>
      <c r="T11" s="34"/>
    </row>
    <row r="12" spans="2:20" ht="24" customHeight="1" thickBot="1">
      <c r="B12" s="324"/>
      <c r="C12" s="325" t="s">
        <v>244</v>
      </c>
      <c r="D12" s="326"/>
      <c r="E12" s="327">
        <v>436</v>
      </c>
      <c r="F12" s="327">
        <v>215</v>
      </c>
      <c r="G12" s="328">
        <v>310</v>
      </c>
      <c r="H12" s="328">
        <v>311</v>
      </c>
      <c r="I12" s="328">
        <v>428</v>
      </c>
      <c r="J12" s="328">
        <v>276</v>
      </c>
      <c r="K12" s="328">
        <v>309</v>
      </c>
      <c r="L12" s="328">
        <v>171</v>
      </c>
      <c r="M12" s="329">
        <v>150</v>
      </c>
      <c r="N12" s="329">
        <v>166</v>
      </c>
      <c r="O12" s="329">
        <v>404</v>
      </c>
      <c r="P12" s="329">
        <v>321</v>
      </c>
      <c r="Q12" s="329">
        <v>377</v>
      </c>
      <c r="R12" s="329">
        <v>383</v>
      </c>
      <c r="S12" s="316">
        <f>SUM(E12:R12)</f>
        <v>4257</v>
      </c>
      <c r="T12" s="34"/>
    </row>
    <row r="13" spans="2:20" ht="24" customHeight="1" thickBot="1">
      <c r="B13" s="330" t="s">
        <v>245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1"/>
      <c r="T13" s="34"/>
    </row>
    <row r="14" spans="2:20" ht="24" customHeight="1" thickBot="1">
      <c r="B14" s="307">
        <v>2</v>
      </c>
      <c r="C14" s="308" t="s">
        <v>246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10"/>
      <c r="T14" s="34"/>
    </row>
    <row r="15" spans="2:20" ht="24" customHeight="1" thickBot="1">
      <c r="B15" s="324"/>
      <c r="C15" s="321" t="s">
        <v>247</v>
      </c>
      <c r="D15" s="312"/>
      <c r="E15" s="50">
        <v>450</v>
      </c>
      <c r="F15" s="50">
        <v>124</v>
      </c>
      <c r="G15" s="51">
        <v>103</v>
      </c>
      <c r="H15" s="51">
        <v>169</v>
      </c>
      <c r="I15" s="51">
        <v>261</v>
      </c>
      <c r="J15" s="51">
        <v>129</v>
      </c>
      <c r="K15" s="51">
        <v>134</v>
      </c>
      <c r="L15" s="51">
        <v>77</v>
      </c>
      <c r="M15" s="52">
        <v>102</v>
      </c>
      <c r="N15" s="52">
        <v>102</v>
      </c>
      <c r="O15" s="52">
        <v>513</v>
      </c>
      <c r="P15" s="52">
        <v>201</v>
      </c>
      <c r="Q15" s="52">
        <v>213</v>
      </c>
      <c r="R15" s="52">
        <v>212</v>
      </c>
      <c r="S15" s="316">
        <f>SUM(E15:R15)</f>
        <v>2790</v>
      </c>
      <c r="T15" s="34"/>
    </row>
    <row r="16" spans="2:20" ht="24" customHeight="1" thickBot="1">
      <c r="B16" s="324" t="s">
        <v>22</v>
      </c>
      <c r="C16" s="321" t="s">
        <v>248</v>
      </c>
      <c r="D16" s="312"/>
      <c r="E16" s="50">
        <v>814</v>
      </c>
      <c r="F16" s="50">
        <v>419</v>
      </c>
      <c r="G16" s="51">
        <v>972</v>
      </c>
      <c r="H16" s="51">
        <v>963</v>
      </c>
      <c r="I16" s="51">
        <v>1395</v>
      </c>
      <c r="J16" s="51">
        <v>659</v>
      </c>
      <c r="K16" s="51">
        <v>662</v>
      </c>
      <c r="L16" s="51">
        <v>359</v>
      </c>
      <c r="M16" s="52">
        <v>392</v>
      </c>
      <c r="N16" s="52">
        <v>394</v>
      </c>
      <c r="O16" s="52">
        <v>1079</v>
      </c>
      <c r="P16" s="52">
        <v>789</v>
      </c>
      <c r="Q16" s="52">
        <v>1460</v>
      </c>
      <c r="R16" s="52">
        <v>1272</v>
      </c>
      <c r="S16" s="316">
        <f>SUM(E16:R16)</f>
        <v>11629</v>
      </c>
      <c r="T16" s="34"/>
    </row>
    <row r="17" spans="2:20" s="6" customFormat="1" ht="24" customHeight="1" thickBot="1">
      <c r="B17" s="332" t="s">
        <v>22</v>
      </c>
      <c r="C17" s="333" t="s">
        <v>249</v>
      </c>
      <c r="D17" s="334"/>
      <c r="E17" s="50">
        <v>445</v>
      </c>
      <c r="F17" s="50">
        <v>187</v>
      </c>
      <c r="G17" s="51">
        <v>440</v>
      </c>
      <c r="H17" s="51">
        <v>248</v>
      </c>
      <c r="I17" s="51">
        <v>549</v>
      </c>
      <c r="J17" s="51">
        <v>284</v>
      </c>
      <c r="K17" s="51">
        <v>267</v>
      </c>
      <c r="L17" s="51">
        <v>145</v>
      </c>
      <c r="M17" s="52">
        <v>128</v>
      </c>
      <c r="N17" s="52">
        <v>165</v>
      </c>
      <c r="O17" s="52">
        <v>415</v>
      </c>
      <c r="P17" s="52">
        <v>279</v>
      </c>
      <c r="Q17" s="52">
        <v>419</v>
      </c>
      <c r="R17" s="52">
        <v>433</v>
      </c>
      <c r="S17" s="316">
        <f>SUM(E17:R17)</f>
        <v>4404</v>
      </c>
      <c r="T17" s="29"/>
    </row>
    <row r="18" spans="2:20" s="6" customFormat="1" ht="24" customHeight="1" thickBot="1">
      <c r="B18" s="332"/>
      <c r="C18" s="335" t="s">
        <v>250</v>
      </c>
      <c r="D18" s="336"/>
      <c r="E18" s="327">
        <v>913</v>
      </c>
      <c r="F18" s="327">
        <v>583</v>
      </c>
      <c r="G18" s="328">
        <v>1855</v>
      </c>
      <c r="H18" s="328">
        <v>1346</v>
      </c>
      <c r="I18" s="328">
        <v>1960</v>
      </c>
      <c r="J18" s="328">
        <v>759</v>
      </c>
      <c r="K18" s="328">
        <v>1341</v>
      </c>
      <c r="L18" s="328">
        <v>649</v>
      </c>
      <c r="M18" s="329">
        <v>532</v>
      </c>
      <c r="N18" s="329">
        <v>631</v>
      </c>
      <c r="O18" s="329">
        <v>1138</v>
      </c>
      <c r="P18" s="329">
        <v>1361</v>
      </c>
      <c r="Q18" s="329">
        <v>2053</v>
      </c>
      <c r="R18" s="329">
        <v>1594</v>
      </c>
      <c r="S18" s="316">
        <f>SUM(E18:R18)</f>
        <v>16715</v>
      </c>
      <c r="T18" s="29"/>
    </row>
    <row r="19" spans="2:20" s="6" customFormat="1" ht="24" customHeight="1" thickBot="1">
      <c r="B19" s="337"/>
      <c r="C19" s="338" t="s">
        <v>251</v>
      </c>
      <c r="D19" s="339"/>
      <c r="E19" s="55">
        <v>1167</v>
      </c>
      <c r="F19" s="55">
        <v>969</v>
      </c>
      <c r="G19" s="56">
        <v>1605</v>
      </c>
      <c r="H19" s="56">
        <v>1132</v>
      </c>
      <c r="I19" s="56">
        <v>2053</v>
      </c>
      <c r="J19" s="56">
        <v>1018</v>
      </c>
      <c r="K19" s="56">
        <v>1363</v>
      </c>
      <c r="L19" s="56">
        <v>645</v>
      </c>
      <c r="M19" s="57">
        <v>616</v>
      </c>
      <c r="N19" s="57">
        <v>534</v>
      </c>
      <c r="O19" s="57">
        <v>1249</v>
      </c>
      <c r="P19" s="57">
        <v>1490</v>
      </c>
      <c r="Q19" s="57">
        <v>1960</v>
      </c>
      <c r="R19" s="57">
        <v>2433</v>
      </c>
      <c r="S19" s="316">
        <f>SUM(E19:R19)</f>
        <v>18234</v>
      </c>
      <c r="T19" s="29"/>
    </row>
    <row r="20" spans="2:19" ht="24" customHeight="1" thickBot="1">
      <c r="B20" s="340" t="s">
        <v>252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</row>
    <row r="21" spans="2:19" ht="24" customHeight="1" thickBot="1">
      <c r="B21" s="307">
        <v>3</v>
      </c>
      <c r="C21" s="342" t="s">
        <v>253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4"/>
    </row>
    <row r="22" spans="2:19" ht="24" customHeight="1" thickBot="1">
      <c r="B22" s="345"/>
      <c r="C22" s="321" t="s">
        <v>254</v>
      </c>
      <c r="D22" s="312"/>
      <c r="E22" s="322">
        <v>498</v>
      </c>
      <c r="F22" s="322">
        <v>285</v>
      </c>
      <c r="G22" s="322">
        <v>507</v>
      </c>
      <c r="H22" s="322">
        <v>447</v>
      </c>
      <c r="I22" s="322">
        <v>1130</v>
      </c>
      <c r="J22" s="322">
        <v>409</v>
      </c>
      <c r="K22" s="322">
        <v>704</v>
      </c>
      <c r="L22" s="322">
        <v>267</v>
      </c>
      <c r="M22" s="322">
        <v>247</v>
      </c>
      <c r="N22" s="322">
        <v>281</v>
      </c>
      <c r="O22" s="322">
        <v>283</v>
      </c>
      <c r="P22" s="322">
        <v>438</v>
      </c>
      <c r="Q22" s="322">
        <v>722</v>
      </c>
      <c r="R22" s="323">
        <v>699</v>
      </c>
      <c r="S22" s="346">
        <f aca="true" t="shared" si="0" ref="S22:S28">SUM(E22:R22)</f>
        <v>6917</v>
      </c>
    </row>
    <row r="23" spans="2:19" ht="24" customHeight="1" thickBot="1">
      <c r="B23" s="347"/>
      <c r="C23" s="321" t="s">
        <v>255</v>
      </c>
      <c r="D23" s="312"/>
      <c r="E23" s="50">
        <v>668</v>
      </c>
      <c r="F23" s="50">
        <v>396</v>
      </c>
      <c r="G23" s="51">
        <v>944</v>
      </c>
      <c r="H23" s="51">
        <v>833</v>
      </c>
      <c r="I23" s="51">
        <v>1107</v>
      </c>
      <c r="J23" s="51">
        <v>466</v>
      </c>
      <c r="K23" s="51">
        <v>697</v>
      </c>
      <c r="L23" s="51">
        <v>416</v>
      </c>
      <c r="M23" s="52">
        <v>256</v>
      </c>
      <c r="N23" s="52">
        <v>437</v>
      </c>
      <c r="O23" s="52">
        <v>635</v>
      </c>
      <c r="P23" s="52">
        <v>649</v>
      </c>
      <c r="Q23" s="52">
        <v>1214</v>
      </c>
      <c r="R23" s="52">
        <v>1072</v>
      </c>
      <c r="S23" s="346">
        <f t="shared" si="0"/>
        <v>9790</v>
      </c>
    </row>
    <row r="24" spans="2:19" ht="24" customHeight="1" thickBot="1">
      <c r="B24" s="347"/>
      <c r="C24" s="321" t="s">
        <v>256</v>
      </c>
      <c r="D24" s="312"/>
      <c r="E24" s="322">
        <v>513</v>
      </c>
      <c r="F24" s="322">
        <v>325</v>
      </c>
      <c r="G24" s="322">
        <v>754</v>
      </c>
      <c r="H24" s="322">
        <v>608</v>
      </c>
      <c r="I24" s="322">
        <v>867</v>
      </c>
      <c r="J24" s="322">
        <v>393</v>
      </c>
      <c r="K24" s="322">
        <v>533</v>
      </c>
      <c r="L24" s="322">
        <v>287</v>
      </c>
      <c r="M24" s="322">
        <v>148</v>
      </c>
      <c r="N24" s="322">
        <v>253</v>
      </c>
      <c r="O24" s="322">
        <v>515</v>
      </c>
      <c r="P24" s="322">
        <v>553</v>
      </c>
      <c r="Q24" s="322">
        <v>863</v>
      </c>
      <c r="R24" s="323">
        <v>835</v>
      </c>
      <c r="S24" s="346">
        <f t="shared" si="0"/>
        <v>7447</v>
      </c>
    </row>
    <row r="25" spans="2:19" s="6" customFormat="1" ht="24" customHeight="1" thickBot="1">
      <c r="B25" s="348"/>
      <c r="C25" s="349" t="s">
        <v>257</v>
      </c>
      <c r="D25" s="350"/>
      <c r="E25" s="50">
        <v>706</v>
      </c>
      <c r="F25" s="50">
        <v>403</v>
      </c>
      <c r="G25" s="51">
        <v>1008</v>
      </c>
      <c r="H25" s="51">
        <v>779</v>
      </c>
      <c r="I25" s="51">
        <v>1008</v>
      </c>
      <c r="J25" s="51">
        <v>531</v>
      </c>
      <c r="K25" s="51">
        <v>731</v>
      </c>
      <c r="L25" s="51">
        <v>295</v>
      </c>
      <c r="M25" s="52">
        <v>178</v>
      </c>
      <c r="N25" s="52">
        <v>313</v>
      </c>
      <c r="O25" s="52">
        <v>768</v>
      </c>
      <c r="P25" s="52">
        <v>708</v>
      </c>
      <c r="Q25" s="52">
        <v>1101</v>
      </c>
      <c r="R25" s="52">
        <v>1239</v>
      </c>
      <c r="S25" s="346">
        <f t="shared" si="0"/>
        <v>9768</v>
      </c>
    </row>
    <row r="26" spans="2:19" ht="24" customHeight="1" thickBot="1">
      <c r="B26" s="347"/>
      <c r="C26" s="321" t="s">
        <v>258</v>
      </c>
      <c r="D26" s="312"/>
      <c r="E26" s="322">
        <v>680</v>
      </c>
      <c r="F26" s="322">
        <v>310</v>
      </c>
      <c r="G26" s="322">
        <v>665</v>
      </c>
      <c r="H26" s="322">
        <v>462</v>
      </c>
      <c r="I26" s="322">
        <v>713</v>
      </c>
      <c r="J26" s="322">
        <v>422</v>
      </c>
      <c r="K26" s="322">
        <v>414</v>
      </c>
      <c r="L26" s="322">
        <v>250</v>
      </c>
      <c r="M26" s="322">
        <v>189</v>
      </c>
      <c r="N26" s="322">
        <v>168</v>
      </c>
      <c r="O26" s="322">
        <v>729</v>
      </c>
      <c r="P26" s="322">
        <v>509</v>
      </c>
      <c r="Q26" s="322">
        <v>820</v>
      </c>
      <c r="R26" s="323">
        <v>750</v>
      </c>
      <c r="S26" s="346">
        <f t="shared" si="0"/>
        <v>7081</v>
      </c>
    </row>
    <row r="27" spans="2:19" s="6" customFormat="1" ht="24" customHeight="1" thickBot="1">
      <c r="B27" s="348"/>
      <c r="C27" s="349" t="s">
        <v>259</v>
      </c>
      <c r="D27" s="350"/>
      <c r="E27" s="50">
        <v>157</v>
      </c>
      <c r="F27" s="50">
        <v>74</v>
      </c>
      <c r="G27" s="51">
        <v>87</v>
      </c>
      <c r="H27" s="51">
        <v>113</v>
      </c>
      <c r="I27" s="51">
        <v>105</v>
      </c>
      <c r="J27" s="51">
        <v>89</v>
      </c>
      <c r="K27" s="51">
        <v>42</v>
      </c>
      <c r="L27" s="51">
        <v>45</v>
      </c>
      <c r="M27" s="52">
        <v>55</v>
      </c>
      <c r="N27" s="52">
        <v>57</v>
      </c>
      <c r="O27" s="52">
        <v>170</v>
      </c>
      <c r="P27" s="52">
        <v>101</v>
      </c>
      <c r="Q27" s="52">
        <v>119</v>
      </c>
      <c r="R27" s="52">
        <v>125</v>
      </c>
      <c r="S27" s="346">
        <f t="shared" si="0"/>
        <v>1339</v>
      </c>
    </row>
    <row r="28" spans="2:19" ht="24" customHeight="1" thickBot="1">
      <c r="B28" s="351"/>
      <c r="C28" s="352" t="s">
        <v>260</v>
      </c>
      <c r="D28" s="353"/>
      <c r="E28" s="354">
        <v>567</v>
      </c>
      <c r="F28" s="354">
        <v>489</v>
      </c>
      <c r="G28" s="354">
        <v>1010</v>
      </c>
      <c r="H28" s="354">
        <v>616</v>
      </c>
      <c r="I28" s="354">
        <v>1288</v>
      </c>
      <c r="J28" s="354">
        <v>539</v>
      </c>
      <c r="K28" s="354">
        <v>646</v>
      </c>
      <c r="L28" s="354">
        <v>315</v>
      </c>
      <c r="M28" s="354">
        <v>697</v>
      </c>
      <c r="N28" s="354">
        <v>317</v>
      </c>
      <c r="O28" s="354">
        <v>1294</v>
      </c>
      <c r="P28" s="354">
        <v>1162</v>
      </c>
      <c r="Q28" s="354">
        <v>1266</v>
      </c>
      <c r="R28" s="355">
        <v>1224</v>
      </c>
      <c r="S28" s="346">
        <f t="shared" si="0"/>
        <v>11430</v>
      </c>
    </row>
    <row r="29" spans="2:19" s="6" customFormat="1" ht="24" customHeight="1" thickBot="1">
      <c r="B29" s="330" t="s">
        <v>261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1"/>
    </row>
    <row r="30" spans="2:19" s="6" customFormat="1" ht="24" customHeight="1" thickBot="1">
      <c r="B30" s="356" t="s">
        <v>31</v>
      </c>
      <c r="C30" s="357" t="s">
        <v>262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9"/>
    </row>
    <row r="31" spans="2:19" ht="24" customHeight="1" thickBot="1">
      <c r="B31" s="347"/>
      <c r="C31" s="321" t="s">
        <v>263</v>
      </c>
      <c r="D31" s="312"/>
      <c r="E31" s="360">
        <v>692</v>
      </c>
      <c r="F31" s="360">
        <v>326</v>
      </c>
      <c r="G31" s="360">
        <v>548</v>
      </c>
      <c r="H31" s="360">
        <v>423</v>
      </c>
      <c r="I31" s="360">
        <v>821</v>
      </c>
      <c r="J31" s="360">
        <v>338</v>
      </c>
      <c r="K31" s="360">
        <v>403</v>
      </c>
      <c r="L31" s="360">
        <v>294</v>
      </c>
      <c r="M31" s="360">
        <v>279</v>
      </c>
      <c r="N31" s="360">
        <v>332</v>
      </c>
      <c r="O31" s="360">
        <v>665</v>
      </c>
      <c r="P31" s="360">
        <v>564</v>
      </c>
      <c r="Q31" s="360">
        <v>803</v>
      </c>
      <c r="R31" s="361">
        <v>1068</v>
      </c>
      <c r="S31" s="346">
        <f aca="true" t="shared" si="1" ref="S31:S36">SUM(E31:R31)</f>
        <v>7556</v>
      </c>
    </row>
    <row r="32" spans="2:19" s="6" customFormat="1" ht="24" customHeight="1" thickBot="1">
      <c r="B32" s="348"/>
      <c r="C32" s="349" t="s">
        <v>264</v>
      </c>
      <c r="D32" s="350"/>
      <c r="E32" s="97">
        <v>891</v>
      </c>
      <c r="F32" s="65">
        <v>449</v>
      </c>
      <c r="G32" s="52">
        <v>680</v>
      </c>
      <c r="H32" s="52">
        <v>607</v>
      </c>
      <c r="I32" s="52">
        <v>1005</v>
      </c>
      <c r="J32" s="52">
        <v>463</v>
      </c>
      <c r="K32" s="52">
        <v>596</v>
      </c>
      <c r="L32" s="52">
        <v>320</v>
      </c>
      <c r="M32" s="52">
        <v>301</v>
      </c>
      <c r="N32" s="52">
        <v>354</v>
      </c>
      <c r="O32" s="52">
        <v>691</v>
      </c>
      <c r="P32" s="52">
        <v>633</v>
      </c>
      <c r="Q32" s="52">
        <v>803</v>
      </c>
      <c r="R32" s="52">
        <v>948</v>
      </c>
      <c r="S32" s="346">
        <f t="shared" si="1"/>
        <v>8741</v>
      </c>
    </row>
    <row r="33" spans="2:19" ht="24" customHeight="1" thickBot="1">
      <c r="B33" s="347"/>
      <c r="C33" s="325" t="s">
        <v>265</v>
      </c>
      <c r="D33" s="326"/>
      <c r="E33" s="327">
        <v>656</v>
      </c>
      <c r="F33" s="327">
        <v>367</v>
      </c>
      <c r="G33" s="362">
        <v>566</v>
      </c>
      <c r="H33" s="362">
        <v>502</v>
      </c>
      <c r="I33" s="362">
        <v>703</v>
      </c>
      <c r="J33" s="362">
        <v>373</v>
      </c>
      <c r="K33" s="362">
        <v>409</v>
      </c>
      <c r="L33" s="362">
        <v>221</v>
      </c>
      <c r="M33" s="362">
        <v>215</v>
      </c>
      <c r="N33" s="362">
        <v>212</v>
      </c>
      <c r="O33" s="327">
        <v>515</v>
      </c>
      <c r="P33" s="362">
        <v>437</v>
      </c>
      <c r="Q33" s="362">
        <v>669</v>
      </c>
      <c r="R33" s="363">
        <v>697</v>
      </c>
      <c r="S33" s="346">
        <f t="shared" si="1"/>
        <v>6542</v>
      </c>
    </row>
    <row r="34" spans="2:19" ht="24" customHeight="1" thickBot="1">
      <c r="B34" s="347"/>
      <c r="C34" s="349" t="s">
        <v>266</v>
      </c>
      <c r="D34" s="350"/>
      <c r="E34" s="97">
        <v>710</v>
      </c>
      <c r="F34" s="97">
        <v>449</v>
      </c>
      <c r="G34" s="364">
        <v>782</v>
      </c>
      <c r="H34" s="364">
        <v>692</v>
      </c>
      <c r="I34" s="364">
        <v>931</v>
      </c>
      <c r="J34" s="364">
        <v>643</v>
      </c>
      <c r="K34" s="364">
        <v>752</v>
      </c>
      <c r="L34" s="364">
        <v>326</v>
      </c>
      <c r="M34" s="364">
        <v>240</v>
      </c>
      <c r="N34" s="364">
        <v>282</v>
      </c>
      <c r="O34" s="97">
        <v>763</v>
      </c>
      <c r="P34" s="364">
        <v>655</v>
      </c>
      <c r="Q34" s="364">
        <v>1052</v>
      </c>
      <c r="R34" s="365">
        <v>965</v>
      </c>
      <c r="S34" s="346">
        <f t="shared" si="1"/>
        <v>9242</v>
      </c>
    </row>
    <row r="35" spans="2:19" ht="24" customHeight="1" thickBot="1">
      <c r="B35" s="347"/>
      <c r="C35" s="366" t="s">
        <v>267</v>
      </c>
      <c r="D35" s="367"/>
      <c r="E35" s="368">
        <v>401</v>
      </c>
      <c r="F35" s="368">
        <v>265</v>
      </c>
      <c r="G35" s="369">
        <v>780</v>
      </c>
      <c r="H35" s="369">
        <v>615</v>
      </c>
      <c r="I35" s="369">
        <v>802</v>
      </c>
      <c r="J35" s="369">
        <v>445</v>
      </c>
      <c r="K35" s="369">
        <v>567</v>
      </c>
      <c r="L35" s="369">
        <v>300</v>
      </c>
      <c r="M35" s="369">
        <v>300</v>
      </c>
      <c r="N35" s="369">
        <v>225</v>
      </c>
      <c r="O35" s="368">
        <v>587</v>
      </c>
      <c r="P35" s="369">
        <v>585</v>
      </c>
      <c r="Q35" s="369">
        <v>989</v>
      </c>
      <c r="R35" s="370">
        <v>898</v>
      </c>
      <c r="S35" s="346">
        <f t="shared" si="1"/>
        <v>7759</v>
      </c>
    </row>
    <row r="36" spans="2:19" ht="24" customHeight="1" thickBot="1">
      <c r="B36" s="371"/>
      <c r="C36" s="372" t="s">
        <v>268</v>
      </c>
      <c r="D36" s="373"/>
      <c r="E36" s="374">
        <v>439</v>
      </c>
      <c r="F36" s="374">
        <v>426</v>
      </c>
      <c r="G36" s="375">
        <v>1619</v>
      </c>
      <c r="H36" s="375">
        <v>1019</v>
      </c>
      <c r="I36" s="375">
        <v>1956</v>
      </c>
      <c r="J36" s="375">
        <v>587</v>
      </c>
      <c r="K36" s="375">
        <v>1040</v>
      </c>
      <c r="L36" s="375">
        <v>414</v>
      </c>
      <c r="M36" s="375">
        <v>435</v>
      </c>
      <c r="N36" s="375">
        <v>421</v>
      </c>
      <c r="O36" s="374">
        <v>1173</v>
      </c>
      <c r="P36" s="375">
        <v>1246</v>
      </c>
      <c r="Q36" s="375">
        <v>1789</v>
      </c>
      <c r="R36" s="376">
        <v>1368</v>
      </c>
      <c r="S36" s="346">
        <f t="shared" si="1"/>
        <v>13932</v>
      </c>
    </row>
    <row r="37" spans="2:19" ht="24" customHeight="1" thickBot="1"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</row>
    <row r="38" spans="2:19" ht="39" customHeight="1" thickBot="1">
      <c r="B38" s="379" t="s">
        <v>42</v>
      </c>
      <c r="C38" s="380" t="s">
        <v>269</v>
      </c>
      <c r="D38" s="381"/>
      <c r="E38" s="382">
        <v>3789</v>
      </c>
      <c r="F38" s="382">
        <v>2282</v>
      </c>
      <c r="G38" s="382">
        <v>4975</v>
      </c>
      <c r="H38" s="382">
        <v>3858</v>
      </c>
      <c r="I38" s="382">
        <v>6218</v>
      </c>
      <c r="J38" s="382">
        <v>2849</v>
      </c>
      <c r="K38" s="382">
        <v>3767</v>
      </c>
      <c r="L38" s="382">
        <v>1875</v>
      </c>
      <c r="M38" s="382">
        <v>1770</v>
      </c>
      <c r="N38" s="382">
        <v>1826</v>
      </c>
      <c r="O38" s="382">
        <v>4394</v>
      </c>
      <c r="P38" s="382">
        <v>4120</v>
      </c>
      <c r="Q38" s="382">
        <v>6105</v>
      </c>
      <c r="R38" s="383">
        <v>5944</v>
      </c>
      <c r="S38" s="384">
        <f>SUM(E38:R38)</f>
        <v>53772</v>
      </c>
    </row>
    <row r="39" spans="2:19" ht="15" customHeight="1">
      <c r="B39" s="385"/>
      <c r="C39" s="386"/>
      <c r="D39" s="386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</row>
    <row r="40" spans="2:19" ht="14.25" customHeight="1">
      <c r="B40" s="387"/>
      <c r="E40" s="388">
        <f aca="true" t="shared" si="2" ref="E40:S40">E8+E9+E10+E11+E12</f>
        <v>3789</v>
      </c>
      <c r="F40" s="388">
        <f t="shared" si="2"/>
        <v>2282</v>
      </c>
      <c r="G40" s="388">
        <f t="shared" si="2"/>
        <v>4975</v>
      </c>
      <c r="H40" s="388">
        <f t="shared" si="2"/>
        <v>3858</v>
      </c>
      <c r="I40" s="388">
        <f t="shared" si="2"/>
        <v>6218</v>
      </c>
      <c r="J40" s="388">
        <f t="shared" si="2"/>
        <v>2849</v>
      </c>
      <c r="K40" s="388">
        <f t="shared" si="2"/>
        <v>3767</v>
      </c>
      <c r="L40" s="388">
        <f t="shared" si="2"/>
        <v>1875</v>
      </c>
      <c r="M40" s="388">
        <f t="shared" si="2"/>
        <v>1770</v>
      </c>
      <c r="N40" s="388">
        <f t="shared" si="2"/>
        <v>1826</v>
      </c>
      <c r="O40" s="388">
        <f t="shared" si="2"/>
        <v>4394</v>
      </c>
      <c r="P40" s="388">
        <f t="shared" si="2"/>
        <v>4120</v>
      </c>
      <c r="Q40" s="388">
        <f t="shared" si="2"/>
        <v>6105</v>
      </c>
      <c r="R40" s="388">
        <f t="shared" si="2"/>
        <v>5944</v>
      </c>
      <c r="S40" s="388">
        <f t="shared" si="2"/>
        <v>53772</v>
      </c>
    </row>
    <row r="41" spans="2:19" ht="14.25" customHeight="1">
      <c r="B41" s="387"/>
      <c r="E41" s="388">
        <f aca="true" t="shared" si="3" ref="E41:S41">E15+E16+E17+E18+E19</f>
        <v>3789</v>
      </c>
      <c r="F41" s="388">
        <f t="shared" si="3"/>
        <v>2282</v>
      </c>
      <c r="G41" s="388">
        <f t="shared" si="3"/>
        <v>4975</v>
      </c>
      <c r="H41" s="388">
        <f t="shared" si="3"/>
        <v>3858</v>
      </c>
      <c r="I41" s="388">
        <f t="shared" si="3"/>
        <v>6218</v>
      </c>
      <c r="J41" s="388">
        <f t="shared" si="3"/>
        <v>2849</v>
      </c>
      <c r="K41" s="388">
        <f t="shared" si="3"/>
        <v>3767</v>
      </c>
      <c r="L41" s="388">
        <f t="shared" si="3"/>
        <v>1875</v>
      </c>
      <c r="M41" s="388">
        <f t="shared" si="3"/>
        <v>1770</v>
      </c>
      <c r="N41" s="388">
        <f t="shared" si="3"/>
        <v>1826</v>
      </c>
      <c r="O41" s="388">
        <f t="shared" si="3"/>
        <v>4394</v>
      </c>
      <c r="P41" s="388">
        <f t="shared" si="3"/>
        <v>4120</v>
      </c>
      <c r="Q41" s="388">
        <f t="shared" si="3"/>
        <v>6105</v>
      </c>
      <c r="R41" s="388">
        <f t="shared" si="3"/>
        <v>5944</v>
      </c>
      <c r="S41" s="388">
        <f t="shared" si="3"/>
        <v>53772</v>
      </c>
    </row>
    <row r="42" spans="1:19" ht="15.75">
      <c r="A42" t="s">
        <v>22</v>
      </c>
      <c r="B42" s="389"/>
      <c r="C42" s="390"/>
      <c r="D42" s="391"/>
      <c r="E42" s="392">
        <f aca="true" t="shared" si="4" ref="E42:S42">E22+E23+E24+E25+E26+E27+E28</f>
        <v>3789</v>
      </c>
      <c r="F42" s="392">
        <f t="shared" si="4"/>
        <v>2282</v>
      </c>
      <c r="G42" s="392">
        <f t="shared" si="4"/>
        <v>4975</v>
      </c>
      <c r="H42" s="392">
        <f t="shared" si="4"/>
        <v>3858</v>
      </c>
      <c r="I42" s="392">
        <f t="shared" si="4"/>
        <v>6218</v>
      </c>
      <c r="J42" s="392">
        <f t="shared" si="4"/>
        <v>2849</v>
      </c>
      <c r="K42" s="392">
        <f t="shared" si="4"/>
        <v>3767</v>
      </c>
      <c r="L42" s="392">
        <f t="shared" si="4"/>
        <v>1875</v>
      </c>
      <c r="M42" s="392">
        <f t="shared" si="4"/>
        <v>1770</v>
      </c>
      <c r="N42" s="392">
        <f t="shared" si="4"/>
        <v>1826</v>
      </c>
      <c r="O42" s="392">
        <f t="shared" si="4"/>
        <v>4394</v>
      </c>
      <c r="P42" s="392">
        <f t="shared" si="4"/>
        <v>4120</v>
      </c>
      <c r="Q42" s="392">
        <f t="shared" si="4"/>
        <v>6105</v>
      </c>
      <c r="R42" s="392">
        <f t="shared" si="4"/>
        <v>5944</v>
      </c>
      <c r="S42" s="392">
        <f t="shared" si="4"/>
        <v>53772</v>
      </c>
    </row>
    <row r="43" spans="2:19" ht="15.75">
      <c r="B43" s="389"/>
      <c r="C43" s="393"/>
      <c r="D43" s="394"/>
      <c r="E43" s="395">
        <f aca="true" t="shared" si="5" ref="E43:S43">E31+E32+E33+E34+E35+E36</f>
        <v>3789</v>
      </c>
      <c r="F43" s="395">
        <f t="shared" si="5"/>
        <v>2282</v>
      </c>
      <c r="G43" s="395">
        <f t="shared" si="5"/>
        <v>4975</v>
      </c>
      <c r="H43" s="395">
        <f t="shared" si="5"/>
        <v>3858</v>
      </c>
      <c r="I43" s="395">
        <f t="shared" si="5"/>
        <v>6218</v>
      </c>
      <c r="J43" s="395">
        <f t="shared" si="5"/>
        <v>2849</v>
      </c>
      <c r="K43" s="395">
        <f t="shared" si="5"/>
        <v>3767</v>
      </c>
      <c r="L43" s="395">
        <f t="shared" si="5"/>
        <v>1875</v>
      </c>
      <c r="M43" s="395">
        <f t="shared" si="5"/>
        <v>1770</v>
      </c>
      <c r="N43" s="395">
        <f t="shared" si="5"/>
        <v>1826</v>
      </c>
      <c r="O43" s="395">
        <f t="shared" si="5"/>
        <v>4394</v>
      </c>
      <c r="P43" s="395">
        <f t="shared" si="5"/>
        <v>4120</v>
      </c>
      <c r="Q43" s="395">
        <f t="shared" si="5"/>
        <v>6105</v>
      </c>
      <c r="R43" s="395">
        <f t="shared" si="5"/>
        <v>5944</v>
      </c>
      <c r="S43" s="395">
        <f t="shared" si="5"/>
        <v>53772</v>
      </c>
    </row>
    <row r="44" ht="12.75">
      <c r="B44" s="396"/>
    </row>
  </sheetData>
  <mergeCells count="35">
    <mergeCell ref="B37:S37"/>
    <mergeCell ref="B4:S4"/>
    <mergeCell ref="B20:S20"/>
    <mergeCell ref="C25:D25"/>
    <mergeCell ref="C26:D26"/>
    <mergeCell ref="C22:D22"/>
    <mergeCell ref="C8:D8"/>
    <mergeCell ref="C9:D9"/>
    <mergeCell ref="C10:D10"/>
    <mergeCell ref="C11:D11"/>
    <mergeCell ref="C12:D12"/>
    <mergeCell ref="C28:D28"/>
    <mergeCell ref="C16:D16"/>
    <mergeCell ref="C17:D17"/>
    <mergeCell ref="C27:D27"/>
    <mergeCell ref="C32:D32"/>
    <mergeCell ref="C18:D18"/>
    <mergeCell ref="B13:S13"/>
    <mergeCell ref="C34:D34"/>
    <mergeCell ref="C23:D23"/>
    <mergeCell ref="C24:D24"/>
    <mergeCell ref="C31:D31"/>
    <mergeCell ref="C15:D15"/>
    <mergeCell ref="C19:D19"/>
    <mergeCell ref="C33:D33"/>
    <mergeCell ref="C35:D35"/>
    <mergeCell ref="C36:D36"/>
    <mergeCell ref="B3:S3"/>
    <mergeCell ref="C38:D38"/>
    <mergeCell ref="C21:S21"/>
    <mergeCell ref="C30:S30"/>
    <mergeCell ref="C7:S7"/>
    <mergeCell ref="C14:S14"/>
    <mergeCell ref="B29:S29"/>
    <mergeCell ref="C6:S6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990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dcterms:created xsi:type="dcterms:W3CDTF">2007-10-10T10:07:44Z</dcterms:created>
  <dcterms:modified xsi:type="dcterms:W3CDTF">2007-10-12T09:46:19Z</dcterms:modified>
  <cp:category/>
  <cp:version/>
  <cp:contentType/>
  <cp:contentStatus/>
</cp:coreProperties>
</file>