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tan i struktura IX 04" sheetId="1" r:id="rId1"/>
    <sheet name="Gminy IX 04" sheetId="2" r:id="rId2"/>
    <sheet name="Wykresy IX 04" sheetId="3" r:id="rId3"/>
    <sheet name="Zał. III kw. 04" sheetId="4" r:id="rId4"/>
  </sheets>
  <externalReferences>
    <externalReference r:id="rId7"/>
  </externalReferences>
  <definedNames>
    <definedName name="_xlnm.Print_Area" localSheetId="1">'Gminy IX 04'!$A$1:$N$40</definedName>
    <definedName name="_xlnm.Print_Area" localSheetId="2">'Wykresy IX 04'!$Y$2:$AO$44</definedName>
    <definedName name="_xlnm.Print_Area" localSheetId="3">'Zał. III kw. 04'!$C$2:$T$38</definedName>
  </definedNames>
  <calcPr fullCalcOnLoad="1"/>
</workbook>
</file>

<file path=xl/sharedStrings.xml><?xml version="1.0" encoding="utf-8"?>
<sst xmlns="http://schemas.openxmlformats.org/spreadsheetml/2006/main" count="442" uniqueCount="249">
  <si>
    <t>MIĘDZYRZECZ</t>
  </si>
  <si>
    <t>SŁUBICE</t>
  </si>
  <si>
    <t>SULĘCIN</t>
  </si>
  <si>
    <t>ŚWIEBODZIN</t>
  </si>
  <si>
    <t>WSCHOWA</t>
  </si>
  <si>
    <t>ŻAGAŃ</t>
  </si>
  <si>
    <t>ŻARY</t>
  </si>
  <si>
    <t>3.</t>
  </si>
  <si>
    <t>6.</t>
  </si>
  <si>
    <t>Liczba  bezrobotnych w układzie Powiatowych Urzędów Pracy i gmin woj. lubuskiego zarejestrowanych</t>
  </si>
  <si>
    <t>na koniec WRZEŚNIA 2004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</si>
  <si>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</si>
  <si>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</si>
  <si>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</si>
  <si>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</si>
  <si>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</si>
  <si>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</si>
  <si>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</si>
  <si>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</si>
  <si>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</si>
  <si>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</si>
  <si>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</si>
  <si>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</si>
  <si>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</si>
  <si>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</si>
  <si>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</si>
  <si>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</si>
  <si>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</si>
  <si>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</si>
  <si>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</si>
  <si>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</si>
  <si>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</si>
  <si>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</si>
  <si>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</si>
  <si>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</si>
  <si>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</si>
  <si>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</si>
  <si>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</si>
  <si>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</si>
  <si>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</si>
  <si>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</si>
  <si>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</si>
  <si>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</si>
  <si>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</si>
  <si>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</si>
  <si>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</si>
  <si>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</si>
  <si>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</si>
  <si>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</si>
  <si>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</si>
  <si>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</si>
  <si>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</si>
  <si>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</si>
  <si>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</si>
  <si>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</si>
  <si>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</si>
  <si>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</si>
  <si>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</si>
  <si>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</si>
  <si>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</si>
  <si>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</si>
  <si>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</si>
  <si>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</si>
  <si>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</si>
  <si>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</si>
  <si>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</si>
  <si>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</si>
  <si>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</si>
  <si>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</si>
  <si>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</si>
  <si>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</si>
  <si>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</si>
  <si>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</si>
  <si>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</si>
  <si>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</si>
  <si>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</si>
  <si>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</si>
  <si>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</si>
  <si>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</si>
  <si>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</si>
  <si>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</si>
  <si>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</si>
  <si>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</si>
  <si>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</si>
  <si>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</si>
  <si>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</si>
  <si>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</si>
  <si>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</si>
  <si>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</si>
  <si>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</si>
  <si>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</si>
  <si>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</si>
  <si>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</si>
  <si>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</si>
  <si>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</si>
  <si>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</si>
  <si>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</si>
  <si>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</si>
  <si>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</si>
  <si>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</si>
  <si>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</si>
  <si>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</si>
  <si>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</si>
  <si>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</si>
  <si>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</si>
  <si>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</si>
  <si>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</si>
  <si>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</si>
  <si>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</si>
  <si>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</si>
  <si>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</si>
  <si>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</si>
  <si>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</si>
  <si>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</si>
  <si>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</si>
  <si>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</si>
  <si>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</si>
  <si>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</si>
  <si>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</si>
  <si>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</si>
  <si>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</si>
  <si>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</si>
  <si>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</si>
  <si>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</si>
  <si>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</si>
  <si>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</si>
  <si>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napływ</t>
  </si>
  <si>
    <t>odpływ</t>
  </si>
  <si>
    <t>IX 2003</t>
  </si>
  <si>
    <t>X</t>
  </si>
  <si>
    <t>XI</t>
  </si>
  <si>
    <t>XII 2003</t>
  </si>
  <si>
    <t>I 2004</t>
  </si>
  <si>
    <t xml:space="preserve">IV </t>
  </si>
  <si>
    <t xml:space="preserve">V </t>
  </si>
  <si>
    <t xml:space="preserve">VI </t>
  </si>
  <si>
    <t xml:space="preserve">VII </t>
  </si>
  <si>
    <t xml:space="preserve">VIII </t>
  </si>
  <si>
    <t>IX 2004</t>
  </si>
  <si>
    <t>Liczba bezrobotnych</t>
  </si>
  <si>
    <t>Stopa bezrobocia</t>
  </si>
  <si>
    <t xml:space="preserve">INFORMACJA  O  STANIE  BEZROBOCIA  W  WOJ.  LUBUSKIM  WE WRZEŚNIU  2004 r.   </t>
  </si>
  <si>
    <t>Lp.</t>
  </si>
  <si>
    <t>Wyszczególnienie</t>
  </si>
  <si>
    <t>Powiatowy Urząd  Pracy</t>
  </si>
  <si>
    <t>KROSNO ODRZAŃSKIE</t>
  </si>
  <si>
    <t>NOWA  SÓL</t>
  </si>
  <si>
    <t>STRZELCE KRAJEŃSKIE</t>
  </si>
  <si>
    <t>ZIELONA  GÓRA (grodzki)</t>
  </si>
  <si>
    <t>ZIELONA  GÓRA (ziemski)</t>
  </si>
  <si>
    <t xml:space="preserve">RAZEM </t>
  </si>
  <si>
    <t>I. Bilans bezrobotnych</t>
  </si>
  <si>
    <t>1.</t>
  </si>
  <si>
    <t>Stopa bezrobocia za sierpień 2004 r.*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</si>
  <si>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</si>
  <si>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</si>
  <si>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</si>
  <si>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</si>
  <si>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</si>
  <si>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</si>
  <si>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</si>
  <si>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 tego zarejestrowani po raz pierwszy [%]</t>
  </si>
  <si>
    <t>Wyrejestrowania w miesiącu sprawozdawczym (odpływ):</t>
  </si>
  <si>
    <t xml:space="preserve"> </t>
  </si>
  <si>
    <t>w tym: z tytułu podjęcia pracy</t>
  </si>
  <si>
    <t xml:space="preserve">            z tego: podjęcia pracy niesubsydiowanej</t>
  </si>
  <si>
    <t>z tytułu niepotwierdzenia gotowości do pracy</t>
  </si>
  <si>
    <t>II. Wybrane elementy struktury bezrobocia</t>
  </si>
  <si>
    <t>Kobiety [liczba]</t>
  </si>
  <si>
    <t xml:space="preserve">            [%]</t>
  </si>
  <si>
    <t>Zamieszkali na wsi [liczba]</t>
  </si>
  <si>
    <t>Z prawem do zasiłku [liczba]</t>
  </si>
  <si>
    <t>4.</t>
  </si>
  <si>
    <t>Zwolnieni z przyczyn dotyczących zakładu pracy [liczba]</t>
  </si>
  <si>
    <t>5.</t>
  </si>
  <si>
    <t>Młodzież w wieku 18 - 24 lata [liczba]</t>
  </si>
  <si>
    <t>Osoby dotychczas niepracujące [liczba]</t>
  </si>
  <si>
    <t>7.</t>
  </si>
  <si>
    <t>Niepełnosprawni [liczba]</t>
  </si>
  <si>
    <t>{%}</t>
  </si>
  <si>
    <t>III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</si>
  <si>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</si>
  <si>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</si>
  <si>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*brak danych z GUS dotyczących stopy bezrobocia za wrzesień 2004 r.</t>
  </si>
  <si>
    <t>AKTYWNE DZIAŁANIA URZĘDÓW PRACY OGRANICZAJĄCE BEZROBOCIE</t>
  </si>
  <si>
    <t>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</si>
  <si>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</si>
  <si>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</si>
  <si>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</si>
  <si>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II. Programy rynku pracy subsydiowane z Funduszu Pracy*</t>
  </si>
  <si>
    <t>Liczba osób bezrobotnych, które w miesiącu sprawozdawczym rozpoczęły szkolenie lub staż [razem]</t>
  </si>
  <si>
    <t>Liczba osób bezrobotnych, które rozpoczęły szkolenie lub staż [razem] – narastająco od początku roku</t>
  </si>
  <si>
    <t>1a.</t>
  </si>
  <si>
    <t>W tym liczba osób bezrobotnych, które w miesiącu sprawozdawczym rozpoczęły tylko szkolenie</t>
  </si>
  <si>
    <t>W tym liczba osób bezrobotnych, które rozpoczęły tylko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</si>
  <si>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</si>
  <si>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</si>
  <si>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</si>
  <si>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</si>
  <si>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</si>
  <si>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</si>
  <si>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Liczba osób które rozpoczęły pracę w ramach udzielonych pożyczek pracodawcom na stworzenie nowych miejsc pracy</t>
  </si>
  <si>
    <t>Liczba osób które rozpoczęły pracę w ramach udzielonych pożyczek pracodawcom - narastająco od poczatku roku</t>
  </si>
  <si>
    <t>Inne subsydiowane formy podjęte przez osoby bezrobotne w miesiącu sprawozdawczym</t>
  </si>
  <si>
    <t>Inne subsydiowane formy podjęte przez osoby bezrobotne - narastająco od poczatku roku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</si>
  <si>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</si>
  <si>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</si>
  <si>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 xml:space="preserve">* dane statystyczne odnośnie aktywnych form podawane są na podstawie obowiązującej sprawozdawczości - druk MPiPS-01. 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</si>
  <si>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</si>
  <si>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</si>
  <si>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</si>
  <si>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</si>
  <si>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 xml:space="preserve">              Wojewódzki Urząd Pracy w Zielonej Górze</t>
  </si>
  <si>
    <t>INFORMACJA KWARTALNA O STRUKTURZE BEZROBOTNYCH</t>
  </si>
  <si>
    <t xml:space="preserve"> WG WIEKU, WYKSZTAŁCENIA, STAŻU PRACY I CZASIE POZOSTAWANIA BEZ PRACY</t>
  </si>
  <si>
    <t>ZIELONA  GÓRA          (grodzki)</t>
  </si>
  <si>
    <t>ZIELONA  GÓRA          (ziemski)</t>
  </si>
  <si>
    <t xml:space="preserve">BEZROBOTNI WEDŁUG WIEKU </t>
  </si>
  <si>
    <t>Grupa wiekowa</t>
  </si>
  <si>
    <t>15 - 24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</si>
  <si>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</si>
  <si>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</si>
  <si>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</si>
  <si>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</si>
  <si>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</si>
  <si>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</si>
  <si>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</si>
  <si>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</si>
  <si>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</si>
  <si>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</si>
  <si>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</si>
  <si>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</si>
  <si>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</si>
  <si>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</si>
  <si>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</si>
  <si>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</si>
  <si>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</si>
  <si>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</si>
  <si>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pozyżej 30 lat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</si>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</sst>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7"/>
      <name val="Arial CE"/>
      <family val="2"/>
    </font>
    <font>
      <b/>
      <sz val="5.75"/>
      <name val="Arial CE"/>
      <family val="2"/>
    </font>
    <font>
      <b/>
      <i/>
      <sz val="10"/>
      <name val="Arial CE"/>
      <family val="2"/>
    </font>
    <font>
      <sz val="6"/>
      <name val="Arial CE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4"/>
      <name val="Arial Black"/>
      <family val="2"/>
    </font>
    <font>
      <b/>
      <i/>
      <sz val="16"/>
      <color indexed="12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 Narrow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2"/>
      <name val="Arial CE"/>
      <family val="2"/>
    </font>
    <font>
      <b/>
      <sz val="10"/>
      <name val="Times New Roman CE"/>
      <family val="1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name val="Arial CE"/>
      <family val="2"/>
    </font>
    <font>
      <b/>
      <sz val="16"/>
      <name val="Arial Black"/>
      <family val="2"/>
    </font>
    <font>
      <sz val="16"/>
      <name val="Arial Black"/>
      <family val="2"/>
    </font>
    <font>
      <sz val="16"/>
      <name val="Times New Roman CE"/>
      <family val="1"/>
    </font>
    <font>
      <sz val="15"/>
      <name val="Times New Roman CE"/>
      <family val="1"/>
    </font>
    <font>
      <sz val="1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>
      <alignment horizontal="center"/>
      <protection/>
    </xf>
    <xf numFmtId="167" fontId="6" fillId="2" borderId="6" xfId="0" applyNumberFormat="1" applyFont="1" applyFill="1" applyBorder="1" applyAlignment="1" applyProtection="1">
      <alignment horizontal="right"/>
      <protection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 applyProtection="1">
      <alignment horizontal="left"/>
      <protection/>
    </xf>
    <xf numFmtId="167" fontId="7" fillId="0" borderId="5" xfId="0" applyNumberFormat="1" applyFont="1" applyBorder="1" applyAlignment="1" applyProtection="1">
      <alignment/>
      <protection/>
    </xf>
    <xf numFmtId="167" fontId="7" fillId="0" borderId="6" xfId="0" applyNumberFormat="1" applyFont="1" applyBorder="1" applyAlignment="1" applyProtection="1">
      <alignment/>
      <protection/>
    </xf>
    <xf numFmtId="167" fontId="6" fillId="2" borderId="5" xfId="0" applyNumberFormat="1" applyFont="1" applyFill="1" applyBorder="1" applyAlignment="1" applyProtection="1">
      <alignment/>
      <protection/>
    </xf>
    <xf numFmtId="167" fontId="6" fillId="2" borderId="6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7" fontId="6" fillId="0" borderId="6" xfId="0" applyNumberFormat="1" applyFont="1" applyBorder="1" applyAlignment="1" applyProtection="1">
      <alignment/>
      <protection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 applyProtection="1">
      <alignment horizontal="left"/>
      <protection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 applyProtection="1">
      <alignment horizontal="left"/>
      <protection/>
    </xf>
    <xf numFmtId="167" fontId="6" fillId="2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 applyProtection="1">
      <alignment horizontal="left"/>
      <protection/>
    </xf>
    <xf numFmtId="167" fontId="7" fillId="0" borderId="10" xfId="0" applyNumberFormat="1" applyFont="1" applyBorder="1" applyAlignment="1" applyProtection="1">
      <alignment/>
      <protection/>
    </xf>
    <xf numFmtId="167" fontId="7" fillId="0" borderId="11" xfId="0" applyNumberFormat="1" applyFont="1" applyBorder="1" applyAlignment="1" applyProtection="1">
      <alignment/>
      <protection/>
    </xf>
    <xf numFmtId="167" fontId="7" fillId="0" borderId="12" xfId="0" applyNumberFormat="1" applyFont="1" applyBorder="1" applyAlignment="1" applyProtection="1">
      <alignment horizontal="center"/>
      <protection/>
    </xf>
    <xf numFmtId="167" fontId="7" fillId="0" borderId="13" xfId="0" applyNumberFormat="1" applyFont="1" applyBorder="1" applyAlignment="1" applyProtection="1">
      <alignment/>
      <protection/>
    </xf>
    <xf numFmtId="167" fontId="7" fillId="0" borderId="14" xfId="0" applyNumberFormat="1" applyFont="1" applyBorder="1" applyAlignment="1" applyProtection="1">
      <alignment/>
      <protection/>
    </xf>
    <xf numFmtId="167" fontId="7" fillId="0" borderId="15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67" fontId="7" fillId="0" borderId="0" xfId="0" applyNumberFormat="1" applyFont="1" applyBorder="1" applyAlignment="1" applyProtection="1">
      <alignment/>
      <protection/>
    </xf>
    <xf numFmtId="167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3" fillId="3" borderId="16" xfId="0" applyNumberFormat="1" applyFont="1" applyFill="1" applyBorder="1" applyAlignment="1" applyProtection="1">
      <alignment/>
      <protection/>
    </xf>
    <xf numFmtId="167" fontId="4" fillId="3" borderId="17" xfId="0" applyNumberFormat="1" applyFont="1" applyFill="1" applyBorder="1" applyAlignment="1" applyProtection="1">
      <alignment/>
      <protection/>
    </xf>
    <xf numFmtId="167" fontId="3" fillId="3" borderId="18" xfId="0" applyNumberFormat="1" applyFont="1" applyFill="1" applyBorder="1" applyAlignment="1" applyProtection="1">
      <alignment/>
      <protection/>
    </xf>
    <xf numFmtId="167" fontId="4" fillId="3" borderId="19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 horizontal="center" wrapText="1"/>
    </xf>
    <xf numFmtId="169" fontId="0" fillId="0" borderId="0" xfId="0" applyNumberFormat="1" applyBorder="1" applyAlignment="1">
      <alignment/>
    </xf>
    <xf numFmtId="169" fontId="0" fillId="0" borderId="0" xfId="19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19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23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 horizontal="right" vertical="top" wrapText="1"/>
    </xf>
    <xf numFmtId="0" fontId="26" fillId="0" borderId="2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/>
    </xf>
    <xf numFmtId="164" fontId="32" fillId="0" borderId="26" xfId="0" applyNumberFormat="1" applyFont="1" applyFill="1" applyBorder="1" applyAlignment="1">
      <alignment horizontal="center" vertical="center"/>
    </xf>
    <xf numFmtId="164" fontId="32" fillId="0" borderId="27" xfId="0" applyNumberFormat="1" applyFont="1" applyFill="1" applyBorder="1" applyAlignment="1">
      <alignment horizontal="center" vertical="center"/>
    </xf>
    <xf numFmtId="164" fontId="32" fillId="0" borderId="18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/>
    </xf>
    <xf numFmtId="0" fontId="34" fillId="4" borderId="28" xfId="0" applyFont="1" applyFill="1" applyBorder="1" applyAlignment="1">
      <alignment horizontal="center" vertical="center" wrapText="1"/>
    </xf>
    <xf numFmtId="1" fontId="34" fillId="4" borderId="29" xfId="0" applyNumberFormat="1" applyFont="1" applyFill="1" applyBorder="1" applyAlignment="1">
      <alignment horizontal="center" vertical="center"/>
    </xf>
    <xf numFmtId="1" fontId="34" fillId="4" borderId="17" xfId="0" applyNumberFormat="1" applyFont="1" applyFill="1" applyBorder="1" applyAlignment="1">
      <alignment horizontal="center" vertical="center"/>
    </xf>
    <xf numFmtId="0" fontId="34" fillId="4" borderId="18" xfId="0" applyFont="1" applyFill="1" applyBorder="1" applyAlignment="1">
      <alignment horizontal="center" vertical="center"/>
    </xf>
    <xf numFmtId="0" fontId="34" fillId="5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0" fillId="0" borderId="25" xfId="0" applyFont="1" applyBorder="1" applyAlignment="1">
      <alignment/>
    </xf>
    <xf numFmtId="0" fontId="36" fillId="0" borderId="3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0" fillId="0" borderId="32" xfId="0" applyFont="1" applyBorder="1" applyAlignment="1">
      <alignment/>
    </xf>
    <xf numFmtId="164" fontId="36" fillId="0" borderId="33" xfId="0" applyNumberFormat="1" applyFont="1" applyFill="1" applyBorder="1" applyAlignment="1">
      <alignment horizontal="center" vertical="center" wrapText="1"/>
    </xf>
    <xf numFmtId="164" fontId="36" fillId="0" borderId="34" xfId="0" applyNumberFormat="1" applyFont="1" applyFill="1" applyBorder="1" applyAlignment="1">
      <alignment horizontal="center" vertical="center" wrapText="1"/>
    </xf>
    <xf numFmtId="164" fontId="34" fillId="0" borderId="18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/>
    </xf>
    <xf numFmtId="0" fontId="36" fillId="0" borderId="33" xfId="0" applyFont="1" applyFill="1" applyBorder="1" applyAlignment="1">
      <alignment horizontal="center" vertical="center" wrapText="1"/>
    </xf>
    <xf numFmtId="1" fontId="36" fillId="0" borderId="33" xfId="0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1" fontId="36" fillId="0" borderId="5" xfId="0" applyNumberFormat="1" applyFont="1" applyFill="1" applyBorder="1" applyAlignment="1">
      <alignment horizontal="center" vertical="center"/>
    </xf>
    <xf numFmtId="0" fontId="30" fillId="0" borderId="32" xfId="0" applyFont="1" applyBorder="1" applyAlignment="1">
      <alignment horizontal="center"/>
    </xf>
    <xf numFmtId="164" fontId="37" fillId="0" borderId="33" xfId="0" applyNumberFormat="1" applyFont="1" applyFill="1" applyBorder="1" applyAlignment="1">
      <alignment horizontal="center" vertical="center" wrapText="1"/>
    </xf>
    <xf numFmtId="164" fontId="37" fillId="0" borderId="34" xfId="0" applyNumberFormat="1" applyFont="1" applyFill="1" applyBorder="1" applyAlignment="1">
      <alignment horizontal="center" vertical="center" wrapText="1"/>
    </xf>
    <xf numFmtId="164" fontId="38" fillId="0" borderId="18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36" fillId="0" borderId="37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 wrapText="1"/>
    </xf>
    <xf numFmtId="164" fontId="37" fillId="0" borderId="5" xfId="0" applyNumberFormat="1" applyFont="1" applyFill="1" applyBorder="1" applyAlignment="1">
      <alignment horizontal="center" vertical="center" wrapText="1"/>
    </xf>
    <xf numFmtId="164" fontId="37" fillId="0" borderId="35" xfId="0" applyNumberFormat="1" applyFont="1" applyFill="1" applyBorder="1" applyAlignment="1">
      <alignment horizontal="center" vertical="center" wrapText="1"/>
    </xf>
    <xf numFmtId="164" fontId="37" fillId="0" borderId="42" xfId="0" applyNumberFormat="1" applyFont="1" applyFill="1" applyBorder="1" applyAlignment="1">
      <alignment horizontal="center" vertical="center" wrapText="1"/>
    </xf>
    <xf numFmtId="164" fontId="37" fillId="0" borderId="14" xfId="0" applyNumberFormat="1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1" fontId="36" fillId="0" borderId="5" xfId="0" applyNumberFormat="1" applyFont="1" applyFill="1" applyBorder="1" applyAlignment="1">
      <alignment horizontal="center" vertical="center" wrapText="1"/>
    </xf>
    <xf numFmtId="1" fontId="37" fillId="0" borderId="5" xfId="0" applyNumberFormat="1" applyFont="1" applyFill="1" applyBorder="1" applyAlignment="1">
      <alignment horizontal="center" vertical="center" wrapText="1"/>
    </xf>
    <xf numFmtId="1" fontId="37" fillId="0" borderId="35" xfId="0" applyNumberFormat="1" applyFont="1" applyFill="1" applyBorder="1" applyAlignment="1">
      <alignment horizontal="center" vertical="center" wrapText="1"/>
    </xf>
    <xf numFmtId="164" fontId="37" fillId="0" borderId="38" xfId="0" applyNumberFormat="1" applyFont="1" applyFill="1" applyBorder="1" applyAlignment="1">
      <alignment horizontal="center" vertical="center" wrapText="1"/>
    </xf>
    <xf numFmtId="164" fontId="37" fillId="0" borderId="39" xfId="0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4" fillId="0" borderId="45" xfId="0" applyFont="1" applyBorder="1" applyAlignment="1">
      <alignment/>
    </xf>
    <xf numFmtId="0" fontId="24" fillId="0" borderId="46" xfId="0" applyFont="1" applyBorder="1" applyAlignment="1">
      <alignment horizontal="right" vertical="top" wrapText="1"/>
    </xf>
    <xf numFmtId="0" fontId="41" fillId="0" borderId="47" xfId="0" applyFont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/>
    </xf>
    <xf numFmtId="0" fontId="30" fillId="0" borderId="7" xfId="0" applyFont="1" applyFill="1" applyBorder="1" applyAlignment="1">
      <alignment/>
    </xf>
    <xf numFmtId="0" fontId="44" fillId="0" borderId="20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49" fillId="0" borderId="47" xfId="0" applyFont="1" applyBorder="1" applyAlignment="1">
      <alignment horizontal="center"/>
    </xf>
    <xf numFmtId="0" fontId="30" fillId="0" borderId="50" xfId="0" applyFont="1" applyBorder="1" applyAlignment="1">
      <alignment/>
    </xf>
    <xf numFmtId="1" fontId="36" fillId="0" borderId="35" xfId="0" applyNumberFormat="1" applyFont="1" applyFill="1" applyBorder="1" applyAlignment="1">
      <alignment horizontal="center" vertical="center"/>
    </xf>
    <xf numFmtId="0" fontId="53" fillId="0" borderId="8" xfId="0" applyFont="1" applyFill="1" applyBorder="1" applyAlignment="1">
      <alignment horizontal="center"/>
    </xf>
    <xf numFmtId="0" fontId="53" fillId="0" borderId="49" xfId="0" applyFont="1" applyFill="1" applyBorder="1" applyAlignment="1">
      <alignment horizontal="center"/>
    </xf>
    <xf numFmtId="1" fontId="36" fillId="0" borderId="33" xfId="0" applyNumberFormat="1" applyFont="1" applyFill="1" applyBorder="1" applyAlignment="1">
      <alignment horizontal="center" vertical="center" wrapText="1"/>
    </xf>
    <xf numFmtId="1" fontId="36" fillId="0" borderId="34" xfId="0" applyNumberFormat="1" applyFont="1" applyFill="1" applyBorder="1" applyAlignment="1">
      <alignment horizontal="center" vertical="center" wrapText="1"/>
    </xf>
    <xf numFmtId="0" fontId="30" fillId="0" borderId="50" xfId="0" applyFont="1" applyBorder="1" applyAlignment="1">
      <alignment horizontal="center"/>
    </xf>
    <xf numFmtId="0" fontId="36" fillId="0" borderId="42" xfId="0" applyFont="1" applyFill="1" applyBorder="1" applyAlignment="1">
      <alignment horizontal="center" vertical="center" wrapText="1"/>
    </xf>
    <xf numFmtId="1" fontId="36" fillId="0" borderId="42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/>
    </xf>
    <xf numFmtId="0" fontId="40" fillId="0" borderId="50" xfId="0" applyFont="1" applyBorder="1" applyAlignment="1">
      <alignment/>
    </xf>
    <xf numFmtId="1" fontId="34" fillId="0" borderId="52" xfId="0" applyNumberFormat="1" applyFont="1" applyFill="1" applyBorder="1" applyAlignment="1">
      <alignment horizontal="center" vertical="center" wrapText="1"/>
    </xf>
    <xf numFmtId="0" fontId="40" fillId="0" borderId="50" xfId="0" applyFont="1" applyBorder="1" applyAlignment="1">
      <alignment horizontal="center"/>
    </xf>
    <xf numFmtId="0" fontId="40" fillId="0" borderId="50" xfId="0" applyFont="1" applyFill="1" applyBorder="1" applyAlignment="1">
      <alignment horizontal="center"/>
    </xf>
    <xf numFmtId="0" fontId="40" fillId="0" borderId="9" xfId="0" applyFont="1" applyBorder="1" applyAlignment="1">
      <alignment/>
    </xf>
    <xf numFmtId="1" fontId="36" fillId="0" borderId="37" xfId="0" applyNumberFormat="1" applyFont="1" applyFill="1" applyBorder="1" applyAlignment="1">
      <alignment horizontal="center" vertical="center" wrapText="1"/>
    </xf>
    <xf numFmtId="1" fontId="36" fillId="0" borderId="48" xfId="0" applyNumberFormat="1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/>
    </xf>
    <xf numFmtId="1" fontId="36" fillId="0" borderId="5" xfId="0" applyNumberFormat="1" applyFont="1" applyFill="1" applyBorder="1" applyAlignment="1">
      <alignment horizontal="center" vertical="center" wrapText="1"/>
    </xf>
    <xf numFmtId="1" fontId="36" fillId="0" borderId="53" xfId="0" applyNumberFormat="1" applyFont="1" applyFill="1" applyBorder="1" applyAlignment="1">
      <alignment horizontal="center" vertical="center" wrapText="1"/>
    </xf>
    <xf numFmtId="1" fontId="34" fillId="0" borderId="18" xfId="0" applyNumberFormat="1" applyFont="1" applyFill="1" applyBorder="1" applyAlignment="1">
      <alignment horizontal="center" vertical="center" wrapText="1"/>
    </xf>
    <xf numFmtId="1" fontId="36" fillId="0" borderId="42" xfId="0" applyNumberFormat="1" applyFont="1" applyFill="1" applyBorder="1" applyAlignment="1">
      <alignment horizontal="center" vertical="center" wrapText="1"/>
    </xf>
    <xf numFmtId="1" fontId="36" fillId="0" borderId="14" xfId="0" applyNumberFormat="1" applyFont="1" applyFill="1" applyBorder="1" applyAlignment="1">
      <alignment horizontal="center" vertical="center" wrapText="1"/>
    </xf>
    <xf numFmtId="1" fontId="36" fillId="0" borderId="35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1" fontId="36" fillId="0" borderId="13" xfId="0" applyNumberFormat="1" applyFont="1" applyFill="1" applyBorder="1" applyAlignment="1">
      <alignment horizontal="center" vertical="center" wrapText="1"/>
    </xf>
    <xf numFmtId="1" fontId="36" fillId="0" borderId="51" xfId="0" applyNumberFormat="1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/>
    </xf>
    <xf numFmtId="0" fontId="36" fillId="0" borderId="38" xfId="0" applyFont="1" applyFill="1" applyBorder="1" applyAlignment="1">
      <alignment horizontal="center" vertical="center" wrapText="1"/>
    </xf>
    <xf numFmtId="1" fontId="36" fillId="0" borderId="38" xfId="0" applyNumberFormat="1" applyFont="1" applyFill="1" applyBorder="1" applyAlignment="1">
      <alignment horizontal="center" vertical="center" wrapText="1"/>
    </xf>
    <xf numFmtId="1" fontId="36" fillId="0" borderId="39" xfId="0" applyNumberFormat="1" applyFont="1" applyFill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1" fontId="18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1" fontId="18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21" fillId="6" borderId="55" xfId="0" applyFont="1" applyFill="1" applyBorder="1" applyAlignment="1">
      <alignment horizontal="center" vertical="center"/>
    </xf>
    <xf numFmtId="0" fontId="22" fillId="6" borderId="55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horizontal="center" vertical="center"/>
    </xf>
    <xf numFmtId="0" fontId="29" fillId="4" borderId="21" xfId="0" applyFont="1" applyFill="1" applyBorder="1" applyAlignment="1">
      <alignment horizontal="center" vertical="center"/>
    </xf>
    <xf numFmtId="0" fontId="29" fillId="4" borderId="56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vertical="center" wrapText="1"/>
    </xf>
    <xf numFmtId="0" fontId="35" fillId="0" borderId="33" xfId="0" applyFont="1" applyFill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33" xfId="0" applyFont="1" applyBorder="1" applyAlignment="1">
      <alignment vertical="center" wrapText="1"/>
    </xf>
    <xf numFmtId="0" fontId="39" fillId="0" borderId="35" xfId="0" applyFont="1" applyFill="1" applyBorder="1" applyAlignment="1">
      <alignment vertical="center" wrapText="1"/>
    </xf>
    <xf numFmtId="0" fontId="39" fillId="0" borderId="33" xfId="0" applyFont="1" applyFill="1" applyBorder="1" applyAlignment="1">
      <alignment vertical="center" wrapText="1"/>
    </xf>
    <xf numFmtId="0" fontId="35" fillId="0" borderId="57" xfId="0" applyFont="1" applyFill="1" applyBorder="1" applyAlignment="1">
      <alignment horizontal="left" vertical="center" wrapText="1"/>
    </xf>
    <xf numFmtId="0" fontId="35" fillId="0" borderId="37" xfId="0" applyFont="1" applyFill="1" applyBorder="1" applyAlignment="1">
      <alignment horizontal="left" vertical="center" wrapText="1"/>
    </xf>
    <xf numFmtId="0" fontId="31" fillId="0" borderId="58" xfId="0" applyFont="1" applyBorder="1" applyAlignment="1">
      <alignment vertical="center" wrapText="1"/>
    </xf>
    <xf numFmtId="0" fontId="31" fillId="0" borderId="59" xfId="0" applyFont="1" applyBorder="1" applyAlignment="1">
      <alignment vertical="center" wrapText="1"/>
    </xf>
    <xf numFmtId="0" fontId="33" fillId="4" borderId="60" xfId="0" applyFont="1" applyFill="1" applyBorder="1" applyAlignment="1">
      <alignment vertical="center" wrapText="1"/>
    </xf>
    <xf numFmtId="0" fontId="33" fillId="4" borderId="19" xfId="0" applyFont="1" applyFill="1" applyBorder="1" applyAlignment="1">
      <alignment vertical="center" wrapText="1"/>
    </xf>
    <xf numFmtId="0" fontId="35" fillId="0" borderId="61" xfId="0" applyFont="1" applyFill="1" applyBorder="1" applyAlignment="1">
      <alignment vertical="center" wrapText="1"/>
    </xf>
    <xf numFmtId="0" fontId="35" fillId="0" borderId="62" xfId="0" applyFont="1" applyFill="1" applyBorder="1" applyAlignment="1">
      <alignment vertical="center" wrapText="1"/>
    </xf>
    <xf numFmtId="0" fontId="35" fillId="0" borderId="63" xfId="0" applyFont="1" applyBorder="1" applyAlignment="1">
      <alignment vertical="center" wrapText="1"/>
    </xf>
    <xf numFmtId="0" fontId="28" fillId="4" borderId="0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vertical="center" wrapText="1"/>
    </xf>
    <xf numFmtId="0" fontId="39" fillId="0" borderId="63" xfId="0" applyFont="1" applyBorder="1" applyAlignment="1">
      <alignment vertical="center" wrapText="1"/>
    </xf>
    <xf numFmtId="0" fontId="39" fillId="0" borderId="33" xfId="0" applyFont="1" applyBorder="1" applyAlignment="1">
      <alignment vertical="center" wrapText="1"/>
    </xf>
    <xf numFmtId="0" fontId="35" fillId="0" borderId="63" xfId="0" applyFont="1" applyFill="1" applyBorder="1" applyAlignment="1">
      <alignment horizontal="left" vertical="center" wrapText="1"/>
    </xf>
    <xf numFmtId="0" fontId="35" fillId="0" borderId="33" xfId="0" applyFont="1" applyFill="1" applyBorder="1" applyAlignment="1">
      <alignment horizontal="left" vertical="center" wrapText="1"/>
    </xf>
    <xf numFmtId="0" fontId="35" fillId="0" borderId="41" xfId="0" applyFont="1" applyBorder="1" applyAlignment="1">
      <alignment vertical="center" wrapText="1"/>
    </xf>
    <xf numFmtId="0" fontId="35" fillId="0" borderId="40" xfId="0" applyFont="1" applyBorder="1" applyAlignment="1">
      <alignment vertical="center" wrapText="1"/>
    </xf>
    <xf numFmtId="0" fontId="35" fillId="0" borderId="51" xfId="0" applyFont="1" applyBorder="1" applyAlignment="1">
      <alignment vertical="center" wrapText="1"/>
    </xf>
    <xf numFmtId="0" fontId="35" fillId="0" borderId="42" xfId="0" applyFont="1" applyBorder="1" applyAlignment="1">
      <alignment vertical="center" wrapText="1"/>
    </xf>
    <xf numFmtId="0" fontId="40" fillId="0" borderId="6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5" fillId="0" borderId="39" xfId="0" applyFont="1" applyBorder="1" applyAlignment="1">
      <alignment horizontal="left" vertical="center" wrapText="1" indent="4"/>
    </xf>
    <xf numFmtId="0" fontId="35" fillId="0" borderId="37" xfId="0" applyFont="1" applyBorder="1" applyAlignment="1">
      <alignment horizontal="left" vertical="center" wrapText="1" indent="4"/>
    </xf>
    <xf numFmtId="0" fontId="39" fillId="0" borderId="41" xfId="0" applyFont="1" applyBorder="1" applyAlignment="1">
      <alignment vertical="center" wrapText="1"/>
    </xf>
    <xf numFmtId="0" fontId="39" fillId="0" borderId="40" xfId="0" applyFont="1" applyBorder="1" applyAlignment="1">
      <alignment vertical="center" wrapText="1"/>
    </xf>
    <xf numFmtId="0" fontId="39" fillId="0" borderId="39" xfId="0" applyFont="1" applyFill="1" applyBorder="1" applyAlignment="1">
      <alignment vertical="center" wrapText="1"/>
    </xf>
    <xf numFmtId="0" fontId="39" fillId="0" borderId="37" xfId="0" applyFont="1" applyFill="1" applyBorder="1" applyAlignment="1">
      <alignment vertical="center" wrapText="1"/>
    </xf>
    <xf numFmtId="0" fontId="39" fillId="0" borderId="39" xfId="0" applyFont="1" applyBorder="1" applyAlignment="1">
      <alignment vertical="center" wrapText="1"/>
    </xf>
    <xf numFmtId="0" fontId="39" fillId="0" borderId="37" xfId="0" applyFont="1" applyBorder="1" applyAlignment="1">
      <alignment vertical="center" wrapText="1"/>
    </xf>
    <xf numFmtId="0" fontId="46" fillId="0" borderId="35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28" fillId="4" borderId="56" xfId="0" applyFont="1" applyFill="1" applyBorder="1" applyAlignment="1">
      <alignment horizontal="center" vertical="center"/>
    </xf>
    <xf numFmtId="0" fontId="22" fillId="4" borderId="56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left" vertical="center" wrapText="1" indent="1"/>
    </xf>
    <xf numFmtId="0" fontId="39" fillId="0" borderId="33" xfId="0" applyFont="1" applyFill="1" applyBorder="1" applyAlignment="1">
      <alignment horizontal="left" vertical="center" wrapText="1" indent="1"/>
    </xf>
    <xf numFmtId="0" fontId="46" fillId="0" borderId="35" xfId="0" applyFont="1" applyFill="1" applyBorder="1" applyAlignment="1">
      <alignment horizontal="left" vertical="center" wrapText="1"/>
    </xf>
    <xf numFmtId="0" fontId="46" fillId="0" borderId="33" xfId="0" applyFont="1" applyFill="1" applyBorder="1" applyAlignment="1">
      <alignment horizontal="left" vertical="center" wrapText="1"/>
    </xf>
    <xf numFmtId="0" fontId="45" fillId="0" borderId="35" xfId="0" applyFont="1" applyFill="1" applyBorder="1" applyAlignment="1">
      <alignment horizontal="left" vertical="center" wrapText="1"/>
    </xf>
    <xf numFmtId="0" fontId="45" fillId="0" borderId="33" xfId="0" applyFont="1" applyFill="1" applyBorder="1" applyAlignment="1">
      <alignment horizontal="left" vertical="center" wrapText="1"/>
    </xf>
    <xf numFmtId="0" fontId="46" fillId="0" borderId="21" xfId="0" applyFont="1" applyBorder="1" applyAlignment="1">
      <alignment vertical="center" wrapText="1"/>
    </xf>
    <xf numFmtId="0" fontId="46" fillId="0" borderId="46" xfId="0" applyFont="1" applyBorder="1" applyAlignment="1">
      <alignment vertical="center" wrapText="1"/>
    </xf>
    <xf numFmtId="0" fontId="48" fillId="0" borderId="56" xfId="0" applyFont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0" xfId="0" applyBorder="1" applyAlignment="1">
      <alignment wrapText="1"/>
    </xf>
    <xf numFmtId="0" fontId="30" fillId="0" borderId="47" xfId="0" applyFont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vertical="center" wrapText="1"/>
    </xf>
    <xf numFmtId="0" fontId="46" fillId="0" borderId="33" xfId="0" applyFont="1" applyFill="1" applyBorder="1" applyAlignment="1">
      <alignment vertical="center" wrapText="1"/>
    </xf>
    <xf numFmtId="0" fontId="40" fillId="0" borderId="47" xfId="0" applyFont="1" applyBorder="1" applyAlignment="1">
      <alignment horizontal="center" vertical="center"/>
    </xf>
    <xf numFmtId="0" fontId="45" fillId="0" borderId="41" xfId="0" applyFont="1" applyBorder="1" applyAlignment="1">
      <alignment vertical="center" wrapText="1"/>
    </xf>
    <xf numFmtId="0" fontId="45" fillId="0" borderId="40" xfId="0" applyFont="1" applyBorder="1" applyAlignment="1">
      <alignment vertical="center" wrapText="1"/>
    </xf>
    <xf numFmtId="0" fontId="30" fillId="0" borderId="64" xfId="0" applyFont="1" applyFill="1" applyBorder="1" applyAlignment="1">
      <alignment horizontal="center" vertical="center"/>
    </xf>
    <xf numFmtId="0" fontId="45" fillId="0" borderId="49" xfId="0" applyFont="1" applyBorder="1" applyAlignment="1">
      <alignment vertical="center" wrapText="1"/>
    </xf>
    <xf numFmtId="0" fontId="45" fillId="0" borderId="30" xfId="0" applyFont="1" applyBorder="1" applyAlignment="1">
      <alignment vertical="center" wrapText="1"/>
    </xf>
    <xf numFmtId="0" fontId="45" fillId="0" borderId="35" xfId="0" applyFont="1" applyFill="1" applyBorder="1" applyAlignment="1">
      <alignment vertical="center" wrapText="1"/>
    </xf>
    <xf numFmtId="0" fontId="45" fillId="0" borderId="33" xfId="0" applyFont="1" applyFill="1" applyBorder="1" applyAlignment="1">
      <alignment vertical="center" wrapText="1"/>
    </xf>
    <xf numFmtId="0" fontId="45" fillId="0" borderId="34" xfId="0" applyFont="1" applyFill="1" applyBorder="1" applyAlignment="1">
      <alignment vertical="center" wrapText="1"/>
    </xf>
    <xf numFmtId="0" fontId="46" fillId="0" borderId="34" xfId="0" applyFont="1" applyFill="1" applyBorder="1" applyAlignment="1">
      <alignment vertical="center" wrapText="1"/>
    </xf>
    <xf numFmtId="0" fontId="40" fillId="0" borderId="0" xfId="0" applyFont="1" applyBorder="1" applyAlignment="1">
      <alignment horizontal="center"/>
    </xf>
    <xf numFmtId="0" fontId="0" fillId="0" borderId="0" xfId="0" applyAlignment="1">
      <alignment/>
    </xf>
    <xf numFmtId="0" fontId="21" fillId="0" borderId="55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vertical="center" wrapText="1"/>
    </xf>
    <xf numFmtId="0" fontId="51" fillId="0" borderId="33" xfId="0" applyFont="1" applyFill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51" fillId="0" borderId="33" xfId="0" applyFont="1" applyBorder="1" applyAlignment="1">
      <alignment vertical="center" wrapText="1"/>
    </xf>
    <xf numFmtId="0" fontId="51" fillId="0" borderId="5" xfId="0" applyFont="1" applyBorder="1" applyAlignment="1">
      <alignment vertical="center" wrapText="1"/>
    </xf>
    <xf numFmtId="0" fontId="52" fillId="0" borderId="31" xfId="0" applyFont="1" applyBorder="1" applyAlignment="1">
      <alignment vertical="center" wrapText="1"/>
    </xf>
    <xf numFmtId="0" fontId="52" fillId="0" borderId="30" xfId="0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2" fillId="0" borderId="42" xfId="0" applyFont="1" applyBorder="1" applyAlignment="1">
      <alignment vertical="center" wrapText="1"/>
    </xf>
    <xf numFmtId="0" fontId="51" fillId="0" borderId="48" xfId="0" applyFont="1" applyBorder="1" applyAlignment="1">
      <alignment vertical="center" wrapText="1"/>
    </xf>
    <xf numFmtId="0" fontId="51" fillId="0" borderId="37" xfId="0" applyFont="1" applyBorder="1" applyAlignment="1">
      <alignment vertical="center" wrapText="1"/>
    </xf>
    <xf numFmtId="0" fontId="51" fillId="0" borderId="34" xfId="0" applyFont="1" applyFill="1" applyBorder="1" applyAlignment="1">
      <alignment horizontal="left" vertical="center" wrapText="1"/>
    </xf>
    <xf numFmtId="0" fontId="51" fillId="0" borderId="3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42" xfId="0" applyFont="1" applyFill="1" applyBorder="1" applyAlignment="1">
      <alignment horizontal="left" vertical="center" wrapText="1"/>
    </xf>
    <xf numFmtId="0" fontId="49" fillId="0" borderId="21" xfId="0" applyFont="1" applyBorder="1" applyAlignment="1">
      <alignment horizontal="center"/>
    </xf>
    <xf numFmtId="0" fontId="51" fillId="0" borderId="39" xfId="0" applyFont="1" applyFill="1" applyBorder="1" applyAlignment="1">
      <alignment horizontal="left" vertical="center" wrapText="1"/>
    </xf>
    <xf numFmtId="0" fontId="51" fillId="0" borderId="37" xfId="0" applyFont="1" applyFill="1" applyBorder="1" applyAlignment="1">
      <alignment horizontal="left" vertical="center" wrapText="1"/>
    </xf>
    <xf numFmtId="0" fontId="51" fillId="0" borderId="14" xfId="0" applyFont="1" applyBorder="1" applyAlignment="1">
      <alignment vertical="center" wrapText="1"/>
    </xf>
    <xf numFmtId="0" fontId="51" fillId="0" borderId="42" xfId="0" applyFont="1" applyBorder="1" applyAlignment="1">
      <alignment vertical="center" wrapText="1"/>
    </xf>
    <xf numFmtId="0" fontId="51" fillId="0" borderId="35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1" fillId="0" borderId="39" xfId="0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1" fillId="0" borderId="0" xfId="0" applyFont="1" applyAlignment="1">
      <alignment horizontal="center"/>
    </xf>
    <xf numFmtId="0" fontId="49" fillId="0" borderId="45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65" xfId="0" applyFont="1" applyBorder="1" applyAlignment="1">
      <alignment horizontal="left" vertical="center" wrapText="1"/>
    </xf>
    <xf numFmtId="0" fontId="49" fillId="0" borderId="56" xfId="0" applyFont="1" applyBorder="1" applyAlignment="1">
      <alignment horizontal="left" vertical="center" wrapText="1"/>
    </xf>
    <xf numFmtId="0" fontId="49" fillId="0" borderId="66" xfId="0" applyFont="1" applyBorder="1" applyAlignment="1">
      <alignment horizontal="left" vertical="center" wrapText="1"/>
    </xf>
    <xf numFmtId="0" fontId="49" fillId="0" borderId="65" xfId="0" applyFont="1" applyFill="1" applyBorder="1" applyAlignment="1">
      <alignment horizontal="left"/>
    </xf>
    <xf numFmtId="0" fontId="49" fillId="0" borderId="56" xfId="0" applyFont="1" applyFill="1" applyBorder="1" applyAlignment="1">
      <alignment horizontal="left"/>
    </xf>
    <xf numFmtId="0" fontId="49" fillId="0" borderId="66" xfId="0" applyFont="1" applyFill="1" applyBorder="1" applyAlignment="1">
      <alignment horizontal="left"/>
    </xf>
    <xf numFmtId="0" fontId="50" fillId="0" borderId="65" xfId="0" applyFont="1" applyBorder="1" applyAlignment="1">
      <alignment horizontal="left" vertical="center" wrapText="1"/>
    </xf>
    <xf numFmtId="0" fontId="50" fillId="0" borderId="56" xfId="0" applyFont="1" applyBorder="1" applyAlignment="1">
      <alignment horizontal="left" vertical="center" wrapText="1"/>
    </xf>
    <xf numFmtId="0" fontId="50" fillId="0" borderId="66" xfId="0" applyFont="1" applyBorder="1" applyAlignment="1">
      <alignment horizontal="left" vertical="center" wrapText="1"/>
    </xf>
    <xf numFmtId="0" fontId="49" fillId="0" borderId="21" xfId="0" applyFont="1" applyFill="1" applyBorder="1" applyAlignment="1">
      <alignment horizontal="center"/>
    </xf>
    <xf numFmtId="0" fontId="49" fillId="0" borderId="5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"/>
          <c:w val="0.99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9497A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IX 04'!$C$6:$P$6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'Wykresy IX 04'!$C$7:$P$7</c:f>
              <c:numCache>
                <c:ptCount val="14"/>
                <c:pt idx="0">
                  <c:v>10502</c:v>
                </c:pt>
                <c:pt idx="1">
                  <c:v>6061</c:v>
                </c:pt>
                <c:pt idx="2">
                  <c:v>7390</c:v>
                </c:pt>
                <c:pt idx="3">
                  <c:v>5973</c:v>
                </c:pt>
                <c:pt idx="4">
                  <c:v>10951</c:v>
                </c:pt>
                <c:pt idx="5">
                  <c:v>4946</c:v>
                </c:pt>
                <c:pt idx="6">
                  <c:v>6156</c:v>
                </c:pt>
                <c:pt idx="7">
                  <c:v>3619</c:v>
                </c:pt>
                <c:pt idx="8">
                  <c:v>4035</c:v>
                </c:pt>
                <c:pt idx="9">
                  <c:v>3591</c:v>
                </c:pt>
                <c:pt idx="10">
                  <c:v>7925</c:v>
                </c:pt>
                <c:pt idx="11">
                  <c:v>7950</c:v>
                </c:pt>
                <c:pt idx="12">
                  <c:v>9901</c:v>
                </c:pt>
                <c:pt idx="13">
                  <c:v>11429</c:v>
                </c:pt>
              </c:numCache>
            </c:numRef>
          </c:val>
        </c:ser>
        <c:axId val="45538799"/>
        <c:axId val="7231920"/>
      </c:barChart>
      <c:catAx>
        <c:axId val="4553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7231920"/>
        <c:crosses val="autoZero"/>
        <c:auto val="1"/>
        <c:lblOffset val="100"/>
        <c:noMultiLvlLbl val="0"/>
      </c:catAx>
      <c:valAx>
        <c:axId val="72319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5538799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AFFFF"/>
            </a:gs>
          </a:gsLst>
          <a:lin ang="5400000" scaled="1"/>
        </a:gradFill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99"/>
          <c:y val="0.341"/>
          <c:w val="0.67475"/>
          <c:h val="0.501"/>
        </c:manualLayout>
      </c:layout>
      <c:pie3D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CCFFCC"/>
                </a:fgClr>
                <a:bgClr>
                  <a:srgbClr val="333333"/>
                </a:bgClr>
              </a:pattFill>
            </c:spPr>
          </c:dPt>
          <c:dPt>
            <c:idx val="1"/>
            <c:spPr>
              <a:pattFill prst="lgCheck">
                <a:fgClr>
                  <a:srgbClr val="FFCC00"/>
                </a:fgClr>
                <a:bgClr>
                  <a:srgbClr val="333333"/>
                </a:bgClr>
              </a:pattFill>
            </c:spPr>
          </c:dPt>
          <c:dPt>
            <c:idx val="2"/>
            <c:spPr>
              <a:pattFill prst="dkUpDiag">
                <a:fgClr>
                  <a:srgbClr val="CCFFFF"/>
                </a:fgClr>
                <a:bgClr>
                  <a:srgbClr val="333333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IX 04'!$T$6:$T$9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'Wykresy IX 04'!$U$6:$U$9</c:f>
              <c:numCache>
                <c:ptCount val="4"/>
                <c:pt idx="0">
                  <c:v>0.859</c:v>
                </c:pt>
                <c:pt idx="1">
                  <c:v>0.063</c:v>
                </c:pt>
                <c:pt idx="2">
                  <c:v>0.074</c:v>
                </c:pt>
                <c:pt idx="3">
                  <c:v>0.004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>
        <c:manualLayout>
          <c:xMode val="factor"/>
          <c:yMode val="factor"/>
          <c:x val="-0.004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5"/>
          <c:w val="0.9877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IX 04'!$B$16</c:f>
              <c:strCache>
                <c:ptCount val="1"/>
                <c:pt idx="0">
                  <c:v>napływ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FF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'Wykresy IX 04'!$C$15:$P$15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'Wykresy IX 04'!$C$16:$P$16</c:f>
              <c:numCache>
                <c:ptCount val="14"/>
                <c:pt idx="0">
                  <c:v>929</c:v>
                </c:pt>
                <c:pt idx="1">
                  <c:v>586</c:v>
                </c:pt>
                <c:pt idx="2">
                  <c:v>627</c:v>
                </c:pt>
                <c:pt idx="3">
                  <c:v>575</c:v>
                </c:pt>
                <c:pt idx="4">
                  <c:v>903</c:v>
                </c:pt>
                <c:pt idx="5">
                  <c:v>465</c:v>
                </c:pt>
                <c:pt idx="6">
                  <c:v>584</c:v>
                </c:pt>
                <c:pt idx="7">
                  <c:v>325</c:v>
                </c:pt>
                <c:pt idx="8">
                  <c:v>411</c:v>
                </c:pt>
                <c:pt idx="9">
                  <c:v>448</c:v>
                </c:pt>
                <c:pt idx="10">
                  <c:v>828</c:v>
                </c:pt>
                <c:pt idx="11">
                  <c:v>764</c:v>
                </c:pt>
                <c:pt idx="12">
                  <c:v>808</c:v>
                </c:pt>
                <c:pt idx="13">
                  <c:v>1097</c:v>
                </c:pt>
              </c:numCache>
            </c:numRef>
          </c:val>
        </c:ser>
        <c:ser>
          <c:idx val="1"/>
          <c:order val="1"/>
          <c:tx>
            <c:strRef>
              <c:f>'Wykresy IX 04'!$B$17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IX 04'!$C$15:$P$15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'Wykresy IX 04'!$C$17:$P$17</c:f>
              <c:numCache>
                <c:ptCount val="14"/>
                <c:pt idx="0">
                  <c:v>1038</c:v>
                </c:pt>
                <c:pt idx="1">
                  <c:v>585</c:v>
                </c:pt>
                <c:pt idx="2">
                  <c:v>746</c:v>
                </c:pt>
                <c:pt idx="3">
                  <c:v>696</c:v>
                </c:pt>
                <c:pt idx="4">
                  <c:v>868</c:v>
                </c:pt>
                <c:pt idx="5">
                  <c:v>389</c:v>
                </c:pt>
                <c:pt idx="6">
                  <c:v>531</c:v>
                </c:pt>
                <c:pt idx="7">
                  <c:v>364</c:v>
                </c:pt>
                <c:pt idx="8">
                  <c:v>438</c:v>
                </c:pt>
                <c:pt idx="9">
                  <c:v>354</c:v>
                </c:pt>
                <c:pt idx="10">
                  <c:v>1065</c:v>
                </c:pt>
                <c:pt idx="11">
                  <c:v>876</c:v>
                </c:pt>
                <c:pt idx="12">
                  <c:v>846</c:v>
                </c:pt>
                <c:pt idx="13">
                  <c:v>1090</c:v>
                </c:pt>
              </c:numCache>
            </c:numRef>
          </c:val>
        </c:ser>
        <c:axId val="312753"/>
        <c:axId val="20328946"/>
      </c:barChart>
      <c:catAx>
        <c:axId val="312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0328946"/>
        <c:crosses val="autoZero"/>
        <c:auto val="1"/>
        <c:lblOffset val="100"/>
        <c:noMultiLvlLbl val="0"/>
      </c:catAx>
      <c:valAx>
        <c:axId val="203289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12753"/>
        <c:crossesAt val="1"/>
        <c:crossBetween val="between"/>
        <c:dispUnits/>
      </c:valAx>
      <c:spPr>
        <a:gradFill rotWithShape="1">
          <a:gsLst>
            <a:gs pos="0">
              <a:srgbClr val="FAFCFF"/>
            </a:gs>
            <a:gs pos="100000">
              <a:srgbClr val="99CCFF"/>
            </a:gs>
          </a:gsLst>
          <a:lin ang="5400000" scaled="1"/>
        </a:gradFill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16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bezrobotnych i stopa bezrobocia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Województwo lubuskie 09.2003 - 09.2004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( Stopa bezrobocia po korekcie )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425"/>
          <c:w val="0.9677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IX 04'!$B$22:$C$22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IX 04'!$D$21:$P$21</c:f>
              <c:strCache>
                <c:ptCount val="13"/>
                <c:pt idx="0">
                  <c:v>IX 2003</c:v>
                </c:pt>
                <c:pt idx="1">
                  <c:v>X</c:v>
                </c:pt>
                <c:pt idx="2">
                  <c:v>XI</c:v>
                </c:pt>
                <c:pt idx="3">
                  <c:v>XII 2003</c:v>
                </c:pt>
                <c:pt idx="4">
                  <c:v>I 2004</c:v>
                </c:pt>
                <c:pt idx="5">
                  <c:v>II</c:v>
                </c:pt>
                <c:pt idx="6">
                  <c:v>III</c:v>
                </c:pt>
                <c:pt idx="7">
                  <c:v>IV </c:v>
                </c:pt>
                <c:pt idx="8">
                  <c:v>V </c:v>
                </c:pt>
                <c:pt idx="9">
                  <c:v>VI </c:v>
                </c:pt>
                <c:pt idx="10">
                  <c:v>VII </c:v>
                </c:pt>
                <c:pt idx="11">
                  <c:v>VIII </c:v>
                </c:pt>
                <c:pt idx="12">
                  <c:v>IX 2004</c:v>
                </c:pt>
              </c:strCache>
            </c:strRef>
          </c:cat>
          <c:val>
            <c:numRef>
              <c:f>'Wykresy IX 04'!$D$22:$P$22</c:f>
              <c:numCache>
                <c:ptCount val="13"/>
                <c:pt idx="0">
                  <c:v>105998</c:v>
                </c:pt>
                <c:pt idx="1">
                  <c:v>104763</c:v>
                </c:pt>
                <c:pt idx="2">
                  <c:v>105162</c:v>
                </c:pt>
                <c:pt idx="3">
                  <c:v>108026</c:v>
                </c:pt>
                <c:pt idx="4">
                  <c:v>111803</c:v>
                </c:pt>
                <c:pt idx="5">
                  <c:v>111121</c:v>
                </c:pt>
                <c:pt idx="6">
                  <c:v>108456</c:v>
                </c:pt>
                <c:pt idx="7">
                  <c:v>105527</c:v>
                </c:pt>
                <c:pt idx="8">
                  <c:v>102855</c:v>
                </c:pt>
                <c:pt idx="9">
                  <c:v>102825</c:v>
                </c:pt>
                <c:pt idx="10">
                  <c:v>101625</c:v>
                </c:pt>
                <c:pt idx="11">
                  <c:v>100965</c:v>
                </c:pt>
                <c:pt idx="12">
                  <c:v>100429</c:v>
                </c:pt>
              </c:numCache>
            </c:numRef>
          </c:val>
        </c:ser>
        <c:axId val="46313075"/>
        <c:axId val="57559860"/>
      </c:barChart>
      <c:lineChart>
        <c:grouping val="standard"/>
        <c:varyColors val="0"/>
        <c:ser>
          <c:idx val="1"/>
          <c:order val="1"/>
          <c:tx>
            <c:strRef>
              <c:f>'Wykresy IX 04'!$B$23:$C$23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IX 04'!$D$21:$P$21</c:f>
              <c:strCache>
                <c:ptCount val="13"/>
                <c:pt idx="0">
                  <c:v>IX 2003</c:v>
                </c:pt>
                <c:pt idx="1">
                  <c:v>X</c:v>
                </c:pt>
                <c:pt idx="2">
                  <c:v>XI</c:v>
                </c:pt>
                <c:pt idx="3">
                  <c:v>XII 2003</c:v>
                </c:pt>
                <c:pt idx="4">
                  <c:v>I 2004</c:v>
                </c:pt>
                <c:pt idx="5">
                  <c:v>II</c:v>
                </c:pt>
                <c:pt idx="6">
                  <c:v>III</c:v>
                </c:pt>
                <c:pt idx="7">
                  <c:v>IV </c:v>
                </c:pt>
                <c:pt idx="8">
                  <c:v>V </c:v>
                </c:pt>
                <c:pt idx="9">
                  <c:v>VI </c:v>
                </c:pt>
                <c:pt idx="10">
                  <c:v>VII </c:v>
                </c:pt>
                <c:pt idx="11">
                  <c:v>VIII </c:v>
                </c:pt>
                <c:pt idx="12">
                  <c:v>IX 2004</c:v>
                </c:pt>
              </c:strCache>
            </c:strRef>
          </c:cat>
          <c:val>
            <c:numRef>
              <c:f>'Wykresy IX 04'!$D$23:$P$23</c:f>
              <c:numCache>
                <c:ptCount val="13"/>
                <c:pt idx="0">
                  <c:v>0.271</c:v>
                </c:pt>
                <c:pt idx="1">
                  <c:v>0.268</c:v>
                </c:pt>
                <c:pt idx="2">
                  <c:v>0.269</c:v>
                </c:pt>
                <c:pt idx="3">
                  <c:v>0.276</c:v>
                </c:pt>
                <c:pt idx="4">
                  <c:v>0.282</c:v>
                </c:pt>
                <c:pt idx="5">
                  <c:v>0.281</c:v>
                </c:pt>
                <c:pt idx="6">
                  <c:v>0.277</c:v>
                </c:pt>
                <c:pt idx="7">
                  <c:v>0.271</c:v>
                </c:pt>
                <c:pt idx="8">
                  <c:v>0.266</c:v>
                </c:pt>
                <c:pt idx="9">
                  <c:v>0.266</c:v>
                </c:pt>
                <c:pt idx="10">
                  <c:v>0.264</c:v>
                </c:pt>
                <c:pt idx="11">
                  <c:v>0.262</c:v>
                </c:pt>
              </c:numCache>
            </c:numRef>
          </c:val>
          <c:smooth val="0"/>
        </c:ser>
        <c:axId val="50403381"/>
        <c:axId val="54994294"/>
      </c:lineChart>
      <c:catAx>
        <c:axId val="4631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559860"/>
        <c:crossesAt val="80000"/>
        <c:auto val="1"/>
        <c:lblOffset val="100"/>
        <c:noMultiLvlLbl val="0"/>
      </c:catAx>
      <c:valAx>
        <c:axId val="57559860"/>
        <c:scaling>
          <c:orientation val="minMax"/>
          <c:max val="116000"/>
          <c:min val="8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313075"/>
        <c:crossesAt val="1"/>
        <c:crossBetween val="between"/>
        <c:dispUnits/>
      </c:valAx>
      <c:catAx>
        <c:axId val="50403381"/>
        <c:scaling>
          <c:orientation val="minMax"/>
        </c:scaling>
        <c:axPos val="b"/>
        <c:delete val="1"/>
        <c:majorTickMark val="in"/>
        <c:minorTickMark val="none"/>
        <c:tickLblPos val="nextTo"/>
        <c:crossAx val="54994294"/>
        <c:crossesAt val="0.25"/>
        <c:auto val="1"/>
        <c:lblOffset val="100"/>
        <c:noMultiLvlLbl val="0"/>
      </c:catAx>
      <c:valAx>
        <c:axId val="54994294"/>
        <c:scaling>
          <c:orientation val="minMax"/>
          <c:min val="0.2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403381"/>
        <c:crosses val="max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0</xdr:rowOff>
    </xdr:from>
    <xdr:to>
      <xdr:col>40</xdr:col>
      <xdr:colOff>609600</xdr:colOff>
      <xdr:row>21</xdr:row>
      <xdr:rowOff>171450</xdr:rowOff>
    </xdr:to>
    <xdr:graphicFrame>
      <xdr:nvGraphicFramePr>
        <xdr:cNvPr id="2" name="Chart 2"/>
        <xdr:cNvGraphicFramePr/>
      </xdr:nvGraphicFramePr>
      <xdr:xfrm>
        <a:off x="22259925" y="190500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47625</xdr:rowOff>
    </xdr:from>
    <xdr:to>
      <xdr:col>32</xdr:col>
      <xdr:colOff>9525</xdr:colOff>
      <xdr:row>43</xdr:row>
      <xdr:rowOff>152400</xdr:rowOff>
    </xdr:to>
    <xdr:graphicFrame>
      <xdr:nvGraphicFramePr>
        <xdr:cNvPr id="4" name="Chart 4"/>
        <xdr:cNvGraphicFramePr/>
      </xdr:nvGraphicFramePr>
      <xdr:xfrm>
        <a:off x="16544925" y="4371975"/>
        <a:ext cx="54102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733425</xdr:colOff>
      <xdr:row>1</xdr:row>
      <xdr:rowOff>114300</xdr:rowOff>
    </xdr:from>
    <xdr:to>
      <xdr:col>19</xdr:col>
      <xdr:colOff>847725</xdr:colOff>
      <xdr:row>2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276225"/>
          <a:ext cx="1133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arek\USTAWI~1\TEMPOR~1\Content.IE5\H478EHW5\STAN%20I%20STRUKTURA\Kopia%20robocza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</sheetNames>
    <sheetDataSet>
      <sheetData sheetId="7">
        <row r="42">
          <cell r="F42">
            <v>114</v>
          </cell>
          <cell r="G42">
            <v>76</v>
          </cell>
          <cell r="H42">
            <v>223</v>
          </cell>
          <cell r="I42">
            <v>147</v>
          </cell>
          <cell r="J42">
            <v>190</v>
          </cell>
          <cell r="K42">
            <v>192</v>
          </cell>
          <cell r="L42">
            <v>146</v>
          </cell>
          <cell r="M42">
            <v>28</v>
          </cell>
          <cell r="N42">
            <v>138</v>
          </cell>
          <cell r="O42">
            <v>75</v>
          </cell>
          <cell r="P42">
            <v>263</v>
          </cell>
          <cell r="Q42">
            <v>194</v>
          </cell>
          <cell r="R42">
            <v>200</v>
          </cell>
          <cell r="S42">
            <v>527</v>
          </cell>
          <cell r="T42">
            <v>2513</v>
          </cell>
        </row>
        <row r="47">
          <cell r="F47">
            <v>391</v>
          </cell>
          <cell r="G47">
            <v>169</v>
          </cell>
          <cell r="H47">
            <v>386</v>
          </cell>
          <cell r="I47">
            <v>572</v>
          </cell>
          <cell r="J47">
            <v>436</v>
          </cell>
          <cell r="K47">
            <v>284</v>
          </cell>
          <cell r="L47">
            <v>287</v>
          </cell>
          <cell r="M47">
            <v>165</v>
          </cell>
          <cell r="N47">
            <v>145</v>
          </cell>
          <cell r="O47">
            <v>187</v>
          </cell>
          <cell r="P47">
            <v>298</v>
          </cell>
          <cell r="Q47">
            <v>213</v>
          </cell>
          <cell r="R47">
            <v>366</v>
          </cell>
          <cell r="S47">
            <v>728</v>
          </cell>
          <cell r="T47">
            <v>4627</v>
          </cell>
        </row>
        <row r="49">
          <cell r="F49">
            <v>105</v>
          </cell>
          <cell r="G49">
            <v>49</v>
          </cell>
          <cell r="H49">
            <v>176</v>
          </cell>
          <cell r="I49">
            <v>264</v>
          </cell>
          <cell r="J49">
            <v>169</v>
          </cell>
          <cell r="K49">
            <v>69</v>
          </cell>
          <cell r="L49">
            <v>112</v>
          </cell>
          <cell r="M49">
            <v>67</v>
          </cell>
          <cell r="N49">
            <v>57</v>
          </cell>
          <cell r="O49">
            <v>120</v>
          </cell>
          <cell r="P49">
            <v>52</v>
          </cell>
          <cell r="Q49">
            <v>74</v>
          </cell>
          <cell r="R49">
            <v>77</v>
          </cell>
          <cell r="S49">
            <v>347</v>
          </cell>
          <cell r="T49">
            <v>1738</v>
          </cell>
        </row>
        <row r="51">
          <cell r="F51">
            <v>388</v>
          </cell>
          <cell r="G51">
            <v>355</v>
          </cell>
          <cell r="H51">
            <v>191</v>
          </cell>
          <cell r="I51">
            <v>145</v>
          </cell>
          <cell r="J51">
            <v>335</v>
          </cell>
          <cell r="K51">
            <v>108</v>
          </cell>
          <cell r="L51">
            <v>235</v>
          </cell>
          <cell r="M51">
            <v>210</v>
          </cell>
          <cell r="N51">
            <v>148</v>
          </cell>
          <cell r="O51">
            <v>183</v>
          </cell>
          <cell r="P51">
            <v>489</v>
          </cell>
          <cell r="Q51">
            <v>126</v>
          </cell>
          <cell r="R51">
            <v>512</v>
          </cell>
          <cell r="S51">
            <v>332</v>
          </cell>
          <cell r="T51">
            <v>3757</v>
          </cell>
        </row>
        <row r="53">
          <cell r="F53">
            <v>41</v>
          </cell>
          <cell r="G53">
            <v>73</v>
          </cell>
          <cell r="H53">
            <v>356</v>
          </cell>
          <cell r="I53">
            <v>252</v>
          </cell>
          <cell r="J53">
            <v>458</v>
          </cell>
          <cell r="K53">
            <v>137</v>
          </cell>
          <cell r="L53">
            <v>157</v>
          </cell>
          <cell r="M53">
            <v>132</v>
          </cell>
          <cell r="N53">
            <v>49</v>
          </cell>
          <cell r="O53">
            <v>50</v>
          </cell>
          <cell r="P53">
            <v>54</v>
          </cell>
          <cell r="Q53">
            <v>248</v>
          </cell>
          <cell r="R53">
            <v>766</v>
          </cell>
          <cell r="S53">
            <v>1097</v>
          </cell>
          <cell r="T53">
            <v>3870</v>
          </cell>
        </row>
        <row r="55">
          <cell r="F55">
            <v>10</v>
          </cell>
          <cell r="G55">
            <v>5</v>
          </cell>
          <cell r="H55">
            <v>8</v>
          </cell>
          <cell r="I55">
            <v>0</v>
          </cell>
          <cell r="J55">
            <v>8</v>
          </cell>
          <cell r="K55">
            <v>1</v>
          </cell>
          <cell r="L55">
            <v>1</v>
          </cell>
          <cell r="M55">
            <v>0</v>
          </cell>
          <cell r="N55">
            <v>0</v>
          </cell>
          <cell r="O55">
            <v>3</v>
          </cell>
          <cell r="P55">
            <v>2</v>
          </cell>
          <cell r="Q55">
            <v>0</v>
          </cell>
          <cell r="R55">
            <v>1</v>
          </cell>
          <cell r="S55">
            <v>3</v>
          </cell>
          <cell r="T55">
            <v>42</v>
          </cell>
        </row>
        <row r="57">
          <cell r="F57">
            <v>11</v>
          </cell>
          <cell r="G57">
            <v>2</v>
          </cell>
          <cell r="H57">
            <v>27</v>
          </cell>
          <cell r="I57">
            <v>1</v>
          </cell>
          <cell r="J57">
            <v>3</v>
          </cell>
          <cell r="K57">
            <v>1</v>
          </cell>
          <cell r="L57">
            <v>21</v>
          </cell>
          <cell r="M57">
            <v>1</v>
          </cell>
          <cell r="N57">
            <v>13</v>
          </cell>
          <cell r="O57">
            <v>0</v>
          </cell>
          <cell r="P57">
            <v>9</v>
          </cell>
          <cell r="Q57">
            <v>3</v>
          </cell>
          <cell r="R57">
            <v>59</v>
          </cell>
          <cell r="S57">
            <v>7</v>
          </cell>
          <cell r="T57">
            <v>158</v>
          </cell>
        </row>
        <row r="59">
          <cell r="F59">
            <v>175</v>
          </cell>
          <cell r="G59">
            <v>56</v>
          </cell>
          <cell r="H59">
            <v>27</v>
          </cell>
          <cell r="I59">
            <v>47</v>
          </cell>
          <cell r="J59">
            <v>122</v>
          </cell>
          <cell r="K59">
            <v>6</v>
          </cell>
          <cell r="L59">
            <v>0</v>
          </cell>
          <cell r="M59">
            <v>8</v>
          </cell>
          <cell r="N59">
            <v>307</v>
          </cell>
          <cell r="O59">
            <v>4</v>
          </cell>
          <cell r="P59">
            <v>49</v>
          </cell>
          <cell r="Q59">
            <v>41</v>
          </cell>
          <cell r="R59">
            <v>64</v>
          </cell>
          <cell r="S59">
            <v>55</v>
          </cell>
          <cell r="T59">
            <v>961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U62"/>
  <sheetViews>
    <sheetView tabSelected="1" zoomScale="75" zoomScaleNormal="75" workbookViewId="0" topLeftCell="C4">
      <selection activeCell="C4" sqref="C4:T4"/>
    </sheetView>
  </sheetViews>
  <sheetFormatPr defaultColWidth="9.00390625" defaultRowHeight="12.75"/>
  <cols>
    <col min="3" max="3" width="4.75390625" style="0" customWidth="1"/>
    <col min="4" max="4" width="27.75390625" style="0" customWidth="1"/>
    <col min="5" max="5" width="28.375" style="0" customWidth="1"/>
    <col min="6" max="11" width="12.25390625" style="60" customWidth="1"/>
    <col min="12" max="12" width="10.625" style="121" customWidth="1"/>
    <col min="13" max="13" width="12.25390625" style="60" customWidth="1"/>
    <col min="14" max="14" width="12.25390625" style="121" customWidth="1"/>
    <col min="15" max="16" width="12.25390625" style="60" customWidth="1"/>
    <col min="17" max="17" width="12.25390625" style="121" customWidth="1"/>
    <col min="18" max="20" width="12.25390625" style="60" customWidth="1"/>
    <col min="21" max="21" width="10.75390625" style="0" bestFit="1" customWidth="1"/>
  </cols>
  <sheetData>
    <row r="2" spans="3:20" ht="15.75">
      <c r="C2" s="53"/>
      <c r="E2" s="54"/>
      <c r="F2" s="55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3:19" ht="15.75">
      <c r="C3" s="53"/>
      <c r="E3" s="57"/>
      <c r="F3" s="58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9"/>
    </row>
    <row r="4" spans="3:20" ht="51" customHeight="1" thickBot="1">
      <c r="C4" s="201" t="s">
        <v>141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</row>
    <row r="5" spans="3:20" ht="42.75" customHeight="1" thickBot="1">
      <c r="C5" s="61" t="s">
        <v>142</v>
      </c>
      <c r="D5" s="62" t="s">
        <v>143</v>
      </c>
      <c r="E5" s="63" t="s">
        <v>144</v>
      </c>
      <c r="F5" s="64" t="s">
        <v>208</v>
      </c>
      <c r="G5" s="65" t="s">
        <v>209</v>
      </c>
      <c r="H5" s="66" t="s">
        <v>145</v>
      </c>
      <c r="I5" s="66" t="s">
        <v>0</v>
      </c>
      <c r="J5" s="66" t="s">
        <v>146</v>
      </c>
      <c r="K5" s="66" t="s">
        <v>1</v>
      </c>
      <c r="L5" s="66" t="s">
        <v>147</v>
      </c>
      <c r="M5" s="66" t="s">
        <v>2</v>
      </c>
      <c r="N5" s="66" t="s">
        <v>3</v>
      </c>
      <c r="O5" s="66" t="s">
        <v>4</v>
      </c>
      <c r="P5" s="66" t="s">
        <v>148</v>
      </c>
      <c r="Q5" s="66" t="s">
        <v>149</v>
      </c>
      <c r="R5" s="66" t="s">
        <v>5</v>
      </c>
      <c r="S5" s="66" t="s">
        <v>6</v>
      </c>
      <c r="T5" s="67" t="s">
        <v>150</v>
      </c>
    </row>
    <row r="6" spans="3:20" ht="39" customHeight="1" thickBot="1">
      <c r="C6" s="203" t="s">
        <v>151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5"/>
    </row>
    <row r="7" spans="3:20" ht="24.75" customHeight="1" thickBot="1" thickTop="1">
      <c r="C7" s="68" t="s">
        <v>152</v>
      </c>
      <c r="D7" s="214" t="s">
        <v>153</v>
      </c>
      <c r="E7" s="215"/>
      <c r="F7" s="69">
        <v>18.5</v>
      </c>
      <c r="G7" s="69">
        <v>27</v>
      </c>
      <c r="H7" s="69">
        <v>38</v>
      </c>
      <c r="I7" s="69">
        <v>28.2</v>
      </c>
      <c r="J7" s="69">
        <v>36</v>
      </c>
      <c r="K7" s="69">
        <v>25.5</v>
      </c>
      <c r="L7" s="69">
        <v>34.3</v>
      </c>
      <c r="M7" s="69">
        <v>29.7</v>
      </c>
      <c r="N7" s="69">
        <v>19.4</v>
      </c>
      <c r="O7" s="69">
        <v>23.7</v>
      </c>
      <c r="P7" s="69">
        <v>14.3</v>
      </c>
      <c r="Q7" s="69">
        <v>28.6</v>
      </c>
      <c r="R7" s="69">
        <v>35.8</v>
      </c>
      <c r="S7" s="70">
        <v>31.4</v>
      </c>
      <c r="T7" s="71">
        <v>26.2</v>
      </c>
    </row>
    <row r="8" spans="3:20" s="60" customFormat="1" ht="26.25" customHeight="1" thickBot="1" thickTop="1">
      <c r="C8" s="72"/>
      <c r="D8" s="216" t="s">
        <v>154</v>
      </c>
      <c r="E8" s="217"/>
      <c r="F8" s="73">
        <v>10502</v>
      </c>
      <c r="G8" s="74">
        <v>6061</v>
      </c>
      <c r="H8" s="74">
        <v>7390</v>
      </c>
      <c r="I8" s="74">
        <v>5973</v>
      </c>
      <c r="J8" s="74">
        <v>10951</v>
      </c>
      <c r="K8" s="74">
        <v>4946</v>
      </c>
      <c r="L8" s="74">
        <v>6156</v>
      </c>
      <c r="M8" s="74">
        <v>3619</v>
      </c>
      <c r="N8" s="74">
        <v>4035</v>
      </c>
      <c r="O8" s="74">
        <v>3591</v>
      </c>
      <c r="P8" s="74">
        <v>7925</v>
      </c>
      <c r="Q8" s="74">
        <v>7950</v>
      </c>
      <c r="R8" s="74">
        <v>9901</v>
      </c>
      <c r="S8" s="75">
        <v>11429</v>
      </c>
      <c r="T8" s="76">
        <f>SUM(F8:S8)</f>
        <v>100429</v>
      </c>
    </row>
    <row r="9" spans="3:21" s="60" customFormat="1" ht="24" customHeight="1" thickBot="1" thickTop="1">
      <c r="C9" s="72"/>
      <c r="D9" s="218" t="s">
        <v>155</v>
      </c>
      <c r="E9" s="219"/>
      <c r="F9" s="73">
        <v>10611</v>
      </c>
      <c r="G9" s="74">
        <v>6060</v>
      </c>
      <c r="H9" s="74">
        <v>7509</v>
      </c>
      <c r="I9" s="74">
        <v>6094</v>
      </c>
      <c r="J9" s="74">
        <v>10916</v>
      </c>
      <c r="K9" s="74">
        <v>4870</v>
      </c>
      <c r="L9" s="74">
        <v>6103</v>
      </c>
      <c r="M9" s="74">
        <v>3658</v>
      </c>
      <c r="N9" s="74">
        <v>4062</v>
      </c>
      <c r="O9" s="74">
        <v>3497</v>
      </c>
      <c r="P9" s="74">
        <v>8162</v>
      </c>
      <c r="Q9" s="74">
        <v>8062</v>
      </c>
      <c r="R9" s="74">
        <v>9939</v>
      </c>
      <c r="S9" s="75">
        <v>11422</v>
      </c>
      <c r="T9" s="77">
        <f>SUM(F9:S9)</f>
        <v>100965</v>
      </c>
      <c r="U9" s="78"/>
    </row>
    <row r="10" spans="3:21" ht="24" customHeight="1" thickBot="1" thickTop="1">
      <c r="C10" s="79"/>
      <c r="D10" s="220" t="s">
        <v>156</v>
      </c>
      <c r="E10" s="209"/>
      <c r="F10" s="80">
        <f aca="true" t="shared" si="0" ref="F10:S10">F8-F9</f>
        <v>-109</v>
      </c>
      <c r="G10" s="80">
        <f t="shared" si="0"/>
        <v>1</v>
      </c>
      <c r="H10" s="80">
        <f t="shared" si="0"/>
        <v>-119</v>
      </c>
      <c r="I10" s="80">
        <f t="shared" si="0"/>
        <v>-121</v>
      </c>
      <c r="J10" s="80">
        <f t="shared" si="0"/>
        <v>35</v>
      </c>
      <c r="K10" s="80">
        <f t="shared" si="0"/>
        <v>76</v>
      </c>
      <c r="L10" s="80">
        <f t="shared" si="0"/>
        <v>53</v>
      </c>
      <c r="M10" s="80">
        <f t="shared" si="0"/>
        <v>-39</v>
      </c>
      <c r="N10" s="80">
        <f t="shared" si="0"/>
        <v>-27</v>
      </c>
      <c r="O10" s="80">
        <f t="shared" si="0"/>
        <v>94</v>
      </c>
      <c r="P10" s="80">
        <f t="shared" si="0"/>
        <v>-237</v>
      </c>
      <c r="Q10" s="80">
        <f t="shared" si="0"/>
        <v>-112</v>
      </c>
      <c r="R10" s="80">
        <f t="shared" si="0"/>
        <v>-38</v>
      </c>
      <c r="S10" s="81">
        <f t="shared" si="0"/>
        <v>7</v>
      </c>
      <c r="T10" s="82">
        <f>SUM(F10:S10)</f>
        <v>-536</v>
      </c>
      <c r="U10" s="1"/>
    </row>
    <row r="11" spans="3:21" ht="24" customHeight="1" thickBot="1" thickTop="1">
      <c r="C11" s="83"/>
      <c r="D11" s="220" t="s">
        <v>157</v>
      </c>
      <c r="E11" s="209"/>
      <c r="F11" s="84">
        <f aca="true" t="shared" si="1" ref="F11:T11">F8/F9*100</f>
        <v>98.97276411271322</v>
      </c>
      <c r="G11" s="84">
        <f t="shared" si="1"/>
        <v>100.01650165016503</v>
      </c>
      <c r="H11" s="84">
        <f t="shared" si="1"/>
        <v>98.41523505127181</v>
      </c>
      <c r="I11" s="84">
        <f t="shared" si="1"/>
        <v>98.014440433213</v>
      </c>
      <c r="J11" s="84">
        <f t="shared" si="1"/>
        <v>100.32063026749725</v>
      </c>
      <c r="K11" s="84">
        <f t="shared" si="1"/>
        <v>101.5605749486653</v>
      </c>
      <c r="L11" s="84">
        <f t="shared" si="1"/>
        <v>100.8684253645748</v>
      </c>
      <c r="M11" s="84">
        <f t="shared" si="1"/>
        <v>98.93384363039912</v>
      </c>
      <c r="N11" s="84">
        <f t="shared" si="1"/>
        <v>99.33530280649926</v>
      </c>
      <c r="O11" s="84">
        <f t="shared" si="1"/>
        <v>102.6880183014012</v>
      </c>
      <c r="P11" s="84">
        <f t="shared" si="1"/>
        <v>97.0962999264886</v>
      </c>
      <c r="Q11" s="84">
        <f t="shared" si="1"/>
        <v>98.61076655916646</v>
      </c>
      <c r="R11" s="84">
        <f t="shared" si="1"/>
        <v>99.61766777341785</v>
      </c>
      <c r="S11" s="85">
        <f t="shared" si="1"/>
        <v>100.06128523901243</v>
      </c>
      <c r="T11" s="86">
        <f t="shared" si="1"/>
        <v>99.46912296340315</v>
      </c>
      <c r="U11" s="1"/>
    </row>
    <row r="12" spans="3:21" s="60" customFormat="1" ht="24" customHeight="1" thickBot="1" thickTop="1">
      <c r="C12" s="87" t="s">
        <v>158</v>
      </c>
      <c r="D12" s="222" t="s">
        <v>159</v>
      </c>
      <c r="E12" s="207"/>
      <c r="F12" s="88">
        <v>929</v>
      </c>
      <c r="G12" s="89">
        <v>586</v>
      </c>
      <c r="H12" s="90">
        <v>627</v>
      </c>
      <c r="I12" s="90">
        <v>575</v>
      </c>
      <c r="J12" s="90">
        <v>903</v>
      </c>
      <c r="K12" s="90">
        <v>465</v>
      </c>
      <c r="L12" s="90">
        <v>584</v>
      </c>
      <c r="M12" s="90">
        <v>325</v>
      </c>
      <c r="N12" s="91">
        <v>411</v>
      </c>
      <c r="O12" s="91">
        <v>448</v>
      </c>
      <c r="P12" s="91">
        <v>828</v>
      </c>
      <c r="Q12" s="91">
        <v>764</v>
      </c>
      <c r="R12" s="91">
        <v>808</v>
      </c>
      <c r="S12" s="91">
        <v>1097</v>
      </c>
      <c r="T12" s="82">
        <f>SUM(F12:S12)</f>
        <v>9350</v>
      </c>
      <c r="U12" s="78"/>
    </row>
    <row r="13" spans="3:21" ht="24" customHeight="1" thickBot="1" thickTop="1">
      <c r="C13" s="68"/>
      <c r="D13" s="220" t="s">
        <v>160</v>
      </c>
      <c r="E13" s="209"/>
      <c r="F13" s="88">
        <v>238</v>
      </c>
      <c r="G13" s="92">
        <v>150</v>
      </c>
      <c r="H13" s="90">
        <v>148</v>
      </c>
      <c r="I13" s="90">
        <v>151</v>
      </c>
      <c r="J13" s="90">
        <v>240</v>
      </c>
      <c r="K13" s="90">
        <v>157</v>
      </c>
      <c r="L13" s="90">
        <v>142</v>
      </c>
      <c r="M13" s="90">
        <v>109</v>
      </c>
      <c r="N13" s="91">
        <v>147</v>
      </c>
      <c r="O13" s="91">
        <v>131</v>
      </c>
      <c r="P13" s="91">
        <v>253</v>
      </c>
      <c r="Q13" s="91">
        <v>219</v>
      </c>
      <c r="R13" s="91">
        <v>193</v>
      </c>
      <c r="S13" s="91">
        <v>252</v>
      </c>
      <c r="T13" s="82">
        <f>SUM(F13:S13)</f>
        <v>2530</v>
      </c>
      <c r="U13" s="1"/>
    </row>
    <row r="14" spans="3:21" ht="24" customHeight="1" thickBot="1" thickTop="1">
      <c r="C14" s="93"/>
      <c r="D14" s="220" t="s">
        <v>161</v>
      </c>
      <c r="E14" s="209"/>
      <c r="F14" s="94">
        <f aca="true" t="shared" si="2" ref="F14:T14">F13/F12*100</f>
        <v>25.618945102260493</v>
      </c>
      <c r="G14" s="94">
        <f t="shared" si="2"/>
        <v>25.597269624573375</v>
      </c>
      <c r="H14" s="94">
        <f t="shared" si="2"/>
        <v>23.604465709728867</v>
      </c>
      <c r="I14" s="94">
        <f t="shared" si="2"/>
        <v>26.260869565217394</v>
      </c>
      <c r="J14" s="94">
        <f t="shared" si="2"/>
        <v>26.578073089701</v>
      </c>
      <c r="K14" s="94">
        <f t="shared" si="2"/>
        <v>33.763440860215056</v>
      </c>
      <c r="L14" s="94">
        <f t="shared" si="2"/>
        <v>24.315068493150687</v>
      </c>
      <c r="M14" s="94">
        <f t="shared" si="2"/>
        <v>33.53846153846154</v>
      </c>
      <c r="N14" s="94">
        <f t="shared" si="2"/>
        <v>35.76642335766424</v>
      </c>
      <c r="O14" s="94">
        <f t="shared" si="2"/>
        <v>29.24107142857143</v>
      </c>
      <c r="P14" s="94">
        <f t="shared" si="2"/>
        <v>30.555555555555557</v>
      </c>
      <c r="Q14" s="94">
        <f t="shared" si="2"/>
        <v>28.664921465968586</v>
      </c>
      <c r="R14" s="94">
        <f t="shared" si="2"/>
        <v>23.886138613861384</v>
      </c>
      <c r="S14" s="95">
        <f t="shared" si="2"/>
        <v>22.971741112123976</v>
      </c>
      <c r="T14" s="96">
        <f t="shared" si="2"/>
        <v>27.058823529411764</v>
      </c>
      <c r="U14" s="1"/>
    </row>
    <row r="15" spans="3:21" ht="24.75" customHeight="1" thickBot="1" thickTop="1">
      <c r="C15" s="68" t="s">
        <v>7</v>
      </c>
      <c r="D15" s="223" t="s">
        <v>162</v>
      </c>
      <c r="E15" s="224"/>
      <c r="F15" s="88">
        <v>1038</v>
      </c>
      <c r="G15" s="90">
        <v>585</v>
      </c>
      <c r="H15" s="90">
        <v>746</v>
      </c>
      <c r="I15" s="90">
        <v>696</v>
      </c>
      <c r="J15" s="90">
        <v>868</v>
      </c>
      <c r="K15" s="90">
        <v>389</v>
      </c>
      <c r="L15" s="90">
        <v>531</v>
      </c>
      <c r="M15" s="90">
        <v>364</v>
      </c>
      <c r="N15" s="91">
        <v>438</v>
      </c>
      <c r="O15" s="91">
        <v>354</v>
      </c>
      <c r="P15" s="91">
        <v>1065</v>
      </c>
      <c r="Q15" s="91">
        <v>876</v>
      </c>
      <c r="R15" s="91">
        <v>846</v>
      </c>
      <c r="S15" s="91">
        <v>1090</v>
      </c>
      <c r="T15" s="82">
        <f>SUM(F15:S15)</f>
        <v>9886</v>
      </c>
      <c r="U15" s="1"/>
    </row>
    <row r="16" spans="3:21" ht="24" customHeight="1" thickBot="1" thickTop="1">
      <c r="C16" s="68" t="s">
        <v>163</v>
      </c>
      <c r="D16" s="220" t="s">
        <v>164</v>
      </c>
      <c r="E16" s="209"/>
      <c r="F16" s="88">
        <v>486</v>
      </c>
      <c r="G16" s="90">
        <v>289</v>
      </c>
      <c r="H16" s="90">
        <v>383</v>
      </c>
      <c r="I16" s="90">
        <v>293</v>
      </c>
      <c r="J16" s="90">
        <v>442</v>
      </c>
      <c r="K16" s="90">
        <v>156</v>
      </c>
      <c r="L16" s="90">
        <v>245</v>
      </c>
      <c r="M16" s="90">
        <v>160</v>
      </c>
      <c r="N16" s="91">
        <v>234</v>
      </c>
      <c r="O16" s="91">
        <v>178</v>
      </c>
      <c r="P16" s="91">
        <v>447</v>
      </c>
      <c r="Q16" s="91">
        <v>492</v>
      </c>
      <c r="R16" s="91">
        <v>409</v>
      </c>
      <c r="S16" s="91">
        <v>570</v>
      </c>
      <c r="T16" s="82">
        <f>SUM(F16:S16)</f>
        <v>4784</v>
      </c>
      <c r="U16" s="1"/>
    </row>
    <row r="17" spans="3:21" s="60" customFormat="1" ht="24" customHeight="1" thickBot="1" thickTop="1">
      <c r="C17" s="97" t="s">
        <v>163</v>
      </c>
      <c r="D17" s="225" t="s">
        <v>165</v>
      </c>
      <c r="E17" s="226"/>
      <c r="F17" s="88">
        <v>453</v>
      </c>
      <c r="G17" s="90">
        <v>242</v>
      </c>
      <c r="H17" s="90">
        <v>256</v>
      </c>
      <c r="I17" s="90">
        <v>284</v>
      </c>
      <c r="J17" s="90">
        <v>405</v>
      </c>
      <c r="K17" s="90">
        <v>148</v>
      </c>
      <c r="L17" s="90">
        <v>241</v>
      </c>
      <c r="M17" s="90">
        <v>157</v>
      </c>
      <c r="N17" s="91">
        <v>219</v>
      </c>
      <c r="O17" s="91">
        <v>149</v>
      </c>
      <c r="P17" s="91">
        <v>410</v>
      </c>
      <c r="Q17" s="91">
        <v>460</v>
      </c>
      <c r="R17" s="91">
        <v>328</v>
      </c>
      <c r="S17" s="91">
        <v>359</v>
      </c>
      <c r="T17" s="82">
        <f>SUM(F17:S17)</f>
        <v>4111</v>
      </c>
      <c r="U17" s="78"/>
    </row>
    <row r="18" spans="3:21" s="60" customFormat="1" ht="24" customHeight="1" thickBot="1" thickTop="1">
      <c r="C18" s="98" t="s">
        <v>163</v>
      </c>
      <c r="D18" s="212" t="s">
        <v>166</v>
      </c>
      <c r="E18" s="213"/>
      <c r="F18" s="99">
        <v>271</v>
      </c>
      <c r="G18" s="100">
        <v>199</v>
      </c>
      <c r="H18" s="100">
        <v>193</v>
      </c>
      <c r="I18" s="100">
        <v>235</v>
      </c>
      <c r="J18" s="100">
        <v>269</v>
      </c>
      <c r="K18" s="100">
        <v>68</v>
      </c>
      <c r="L18" s="100">
        <v>185</v>
      </c>
      <c r="M18" s="100">
        <v>109</v>
      </c>
      <c r="N18" s="101">
        <v>119</v>
      </c>
      <c r="O18" s="101">
        <v>100</v>
      </c>
      <c r="P18" s="101">
        <v>491</v>
      </c>
      <c r="Q18" s="101">
        <v>277</v>
      </c>
      <c r="R18" s="101">
        <v>249</v>
      </c>
      <c r="S18" s="101">
        <v>209</v>
      </c>
      <c r="T18" s="82">
        <f>SUM(F18:S18)</f>
        <v>2974</v>
      </c>
      <c r="U18" s="78"/>
    </row>
    <row r="19" spans="3:20" ht="39" customHeight="1" thickBot="1">
      <c r="C19" s="203" t="s">
        <v>167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5"/>
    </row>
    <row r="20" spans="3:20" ht="24" customHeight="1" thickBot="1" thickTop="1">
      <c r="C20" s="265" t="s">
        <v>152</v>
      </c>
      <c r="D20" s="227" t="s">
        <v>168</v>
      </c>
      <c r="E20" s="228"/>
      <c r="F20" s="102">
        <v>5299</v>
      </c>
      <c r="G20" s="103">
        <v>3119</v>
      </c>
      <c r="H20" s="103">
        <v>3966</v>
      </c>
      <c r="I20" s="103">
        <v>3295</v>
      </c>
      <c r="J20" s="103">
        <v>5899</v>
      </c>
      <c r="K20" s="103">
        <v>2567</v>
      </c>
      <c r="L20" s="103">
        <v>3153</v>
      </c>
      <c r="M20" s="103">
        <v>1740</v>
      </c>
      <c r="N20" s="104">
        <v>2033</v>
      </c>
      <c r="O20" s="104">
        <v>1840</v>
      </c>
      <c r="P20" s="104">
        <v>4267</v>
      </c>
      <c r="Q20" s="104">
        <v>4468</v>
      </c>
      <c r="R20" s="104">
        <v>5254</v>
      </c>
      <c r="S20" s="104">
        <v>5990</v>
      </c>
      <c r="T20" s="82">
        <f>SUM(F20:S20)</f>
        <v>52890</v>
      </c>
    </row>
    <row r="21" spans="3:20" ht="24" customHeight="1" thickBot="1" thickTop="1">
      <c r="C21" s="232"/>
      <c r="D21" s="208" t="s">
        <v>169</v>
      </c>
      <c r="E21" s="209"/>
      <c r="F21" s="94">
        <f aca="true" t="shared" si="3" ref="F21:T21">F20/F8*100</f>
        <v>50.457055798895446</v>
      </c>
      <c r="G21" s="94">
        <f t="shared" si="3"/>
        <v>51.460155089919155</v>
      </c>
      <c r="H21" s="94">
        <f t="shared" si="3"/>
        <v>53.667117726657644</v>
      </c>
      <c r="I21" s="94">
        <f t="shared" si="3"/>
        <v>55.164908756068975</v>
      </c>
      <c r="J21" s="94">
        <f t="shared" si="3"/>
        <v>53.86722673728427</v>
      </c>
      <c r="K21" s="94">
        <f t="shared" si="3"/>
        <v>51.900525677315</v>
      </c>
      <c r="L21" s="94">
        <f t="shared" si="3"/>
        <v>51.21832358674464</v>
      </c>
      <c r="M21" s="94">
        <f t="shared" si="3"/>
        <v>48.07957999447361</v>
      </c>
      <c r="N21" s="94">
        <f t="shared" si="3"/>
        <v>50.38413878562578</v>
      </c>
      <c r="O21" s="94">
        <f t="shared" si="3"/>
        <v>51.23920913394598</v>
      </c>
      <c r="P21" s="94">
        <f t="shared" si="3"/>
        <v>53.8422712933754</v>
      </c>
      <c r="Q21" s="94">
        <f t="shared" si="3"/>
        <v>56.20125786163522</v>
      </c>
      <c r="R21" s="94">
        <f t="shared" si="3"/>
        <v>53.06534693465307</v>
      </c>
      <c r="S21" s="95">
        <f t="shared" si="3"/>
        <v>52.41053460495232</v>
      </c>
      <c r="T21" s="96">
        <f t="shared" si="3"/>
        <v>52.664071134831566</v>
      </c>
    </row>
    <row r="22" spans="3:20" ht="24" customHeight="1" thickBot="1" thickTop="1">
      <c r="C22" s="233" t="s">
        <v>158</v>
      </c>
      <c r="D22" s="208" t="s">
        <v>170</v>
      </c>
      <c r="E22" s="209"/>
      <c r="F22" s="88">
        <v>0</v>
      </c>
      <c r="G22" s="90">
        <v>4192</v>
      </c>
      <c r="H22" s="90">
        <v>3775</v>
      </c>
      <c r="I22" s="90">
        <v>3386</v>
      </c>
      <c r="J22" s="90">
        <v>4003</v>
      </c>
      <c r="K22" s="90">
        <v>1914</v>
      </c>
      <c r="L22" s="90">
        <v>3200</v>
      </c>
      <c r="M22" s="90">
        <v>2172</v>
      </c>
      <c r="N22" s="91">
        <v>2585</v>
      </c>
      <c r="O22" s="91">
        <v>1625</v>
      </c>
      <c r="P22" s="91">
        <v>0</v>
      </c>
      <c r="Q22" s="91">
        <v>5015</v>
      </c>
      <c r="R22" s="91">
        <v>3936</v>
      </c>
      <c r="S22" s="91">
        <v>4921</v>
      </c>
      <c r="T22" s="82">
        <f>SUM(F22:S22)</f>
        <v>40724</v>
      </c>
    </row>
    <row r="23" spans="3:20" ht="24" customHeight="1" thickBot="1" thickTop="1">
      <c r="C23" s="232"/>
      <c r="D23" s="208" t="s">
        <v>169</v>
      </c>
      <c r="E23" s="209"/>
      <c r="F23" s="94">
        <f aca="true" t="shared" si="4" ref="F23:T23">F22/F8*100</f>
        <v>0</v>
      </c>
      <c r="G23" s="94">
        <f t="shared" si="4"/>
        <v>69.1635043722158</v>
      </c>
      <c r="H23" s="94">
        <f t="shared" si="4"/>
        <v>51.082543978349115</v>
      </c>
      <c r="I23" s="94">
        <f t="shared" si="4"/>
        <v>56.68843127406663</v>
      </c>
      <c r="J23" s="94">
        <f t="shared" si="4"/>
        <v>36.55373938453109</v>
      </c>
      <c r="K23" s="94">
        <f t="shared" si="4"/>
        <v>38.697937727456534</v>
      </c>
      <c r="L23" s="94">
        <f t="shared" si="4"/>
        <v>51.98180636777128</v>
      </c>
      <c r="M23" s="94">
        <f t="shared" si="4"/>
        <v>60.01657916551534</v>
      </c>
      <c r="N23" s="94">
        <f t="shared" si="4"/>
        <v>64.06443618339529</v>
      </c>
      <c r="O23" s="94">
        <f t="shared" si="4"/>
        <v>45.25201893622946</v>
      </c>
      <c r="P23" s="94">
        <f t="shared" si="4"/>
        <v>0</v>
      </c>
      <c r="Q23" s="94">
        <f t="shared" si="4"/>
        <v>63.081761006289305</v>
      </c>
      <c r="R23" s="94">
        <f t="shared" si="4"/>
        <v>39.753560246439754</v>
      </c>
      <c r="S23" s="95">
        <f t="shared" si="4"/>
        <v>43.057135357424094</v>
      </c>
      <c r="T23" s="96">
        <f t="shared" si="4"/>
        <v>40.550040326997184</v>
      </c>
    </row>
    <row r="24" spans="3:20" s="60" customFormat="1" ht="23.25" customHeight="1" thickBot="1" thickTop="1">
      <c r="C24" s="231" t="s">
        <v>7</v>
      </c>
      <c r="D24" s="206" t="s">
        <v>171</v>
      </c>
      <c r="E24" s="207"/>
      <c r="F24" s="88">
        <v>2133</v>
      </c>
      <c r="G24" s="90">
        <v>1192</v>
      </c>
      <c r="H24" s="90">
        <v>1095</v>
      </c>
      <c r="I24" s="90">
        <v>1101</v>
      </c>
      <c r="J24" s="90">
        <v>2088</v>
      </c>
      <c r="K24" s="90">
        <v>1020</v>
      </c>
      <c r="L24" s="90">
        <v>1155</v>
      </c>
      <c r="M24" s="90">
        <v>693</v>
      </c>
      <c r="N24" s="91">
        <v>816</v>
      </c>
      <c r="O24" s="91">
        <v>725</v>
      </c>
      <c r="P24" s="91">
        <v>1590</v>
      </c>
      <c r="Q24" s="91">
        <v>1497</v>
      </c>
      <c r="R24" s="91">
        <v>1509</v>
      </c>
      <c r="S24" s="91">
        <v>1900</v>
      </c>
      <c r="T24" s="82">
        <f>SUM(F24:S24)</f>
        <v>18514</v>
      </c>
    </row>
    <row r="25" spans="3:20" ht="24" customHeight="1" thickBot="1" thickTop="1">
      <c r="C25" s="232"/>
      <c r="D25" s="208" t="s">
        <v>169</v>
      </c>
      <c r="E25" s="209"/>
      <c r="F25" s="94">
        <f aca="true" t="shared" si="5" ref="F25:T25">F24/F8*100</f>
        <v>20.31041706341649</v>
      </c>
      <c r="G25" s="94">
        <f t="shared" si="5"/>
        <v>19.6667216630919</v>
      </c>
      <c r="H25" s="94">
        <f t="shared" si="5"/>
        <v>14.817320703653586</v>
      </c>
      <c r="I25" s="94">
        <f t="shared" si="5"/>
        <v>18.432948267202413</v>
      </c>
      <c r="J25" s="94">
        <f t="shared" si="5"/>
        <v>19.066751894804128</v>
      </c>
      <c r="K25" s="94">
        <f t="shared" si="5"/>
        <v>20.622725434694704</v>
      </c>
      <c r="L25" s="94">
        <f t="shared" si="5"/>
        <v>18.762183235867447</v>
      </c>
      <c r="M25" s="94">
        <f t="shared" si="5"/>
        <v>19.148936170212767</v>
      </c>
      <c r="N25" s="94">
        <f t="shared" si="5"/>
        <v>20.223048327137548</v>
      </c>
      <c r="O25" s="94">
        <f t="shared" si="5"/>
        <v>20.18936229462545</v>
      </c>
      <c r="P25" s="94">
        <f t="shared" si="5"/>
        <v>20.063091482649842</v>
      </c>
      <c r="Q25" s="94">
        <f t="shared" si="5"/>
        <v>18.830188679245282</v>
      </c>
      <c r="R25" s="94">
        <f t="shared" si="5"/>
        <v>15.240884759115241</v>
      </c>
      <c r="S25" s="95">
        <f t="shared" si="5"/>
        <v>16.62437658587803</v>
      </c>
      <c r="T25" s="96">
        <f t="shared" si="5"/>
        <v>18.43491421800476</v>
      </c>
    </row>
    <row r="26" spans="3:20" s="60" customFormat="1" ht="24" customHeight="1" thickBot="1" thickTop="1">
      <c r="C26" s="231" t="s">
        <v>172</v>
      </c>
      <c r="D26" s="210" t="s">
        <v>173</v>
      </c>
      <c r="E26" s="211"/>
      <c r="F26" s="88">
        <v>674</v>
      </c>
      <c r="G26" s="90">
        <v>305</v>
      </c>
      <c r="H26" s="90">
        <v>211</v>
      </c>
      <c r="I26" s="90">
        <v>122</v>
      </c>
      <c r="J26" s="90">
        <v>467</v>
      </c>
      <c r="K26" s="90">
        <v>168</v>
      </c>
      <c r="L26" s="90">
        <v>160</v>
      </c>
      <c r="M26" s="90">
        <v>49</v>
      </c>
      <c r="N26" s="91">
        <v>62</v>
      </c>
      <c r="O26" s="91">
        <v>60</v>
      </c>
      <c r="P26" s="91">
        <v>632</v>
      </c>
      <c r="Q26" s="91">
        <v>248</v>
      </c>
      <c r="R26" s="91">
        <v>476</v>
      </c>
      <c r="S26" s="91">
        <v>366</v>
      </c>
      <c r="T26" s="82">
        <f>SUM(F26:S26)</f>
        <v>4000</v>
      </c>
    </row>
    <row r="27" spans="3:20" ht="24" customHeight="1" thickBot="1" thickTop="1">
      <c r="C27" s="232"/>
      <c r="D27" s="208" t="s">
        <v>169</v>
      </c>
      <c r="E27" s="209"/>
      <c r="F27" s="94">
        <f aca="true" t="shared" si="6" ref="F27:T27">F26/F8*100</f>
        <v>6.417825176156923</v>
      </c>
      <c r="G27" s="94">
        <f t="shared" si="6"/>
        <v>5.032172908760931</v>
      </c>
      <c r="H27" s="94">
        <f t="shared" si="6"/>
        <v>2.855209742895805</v>
      </c>
      <c r="I27" s="94">
        <f t="shared" si="6"/>
        <v>2.042524694458396</v>
      </c>
      <c r="J27" s="94">
        <f t="shared" si="6"/>
        <v>4.2644507350926855</v>
      </c>
      <c r="K27" s="94">
        <f t="shared" si="6"/>
        <v>3.3966841892438335</v>
      </c>
      <c r="L27" s="94">
        <f t="shared" si="6"/>
        <v>2.599090318388564</v>
      </c>
      <c r="M27" s="94">
        <f t="shared" si="6"/>
        <v>1.3539651837524178</v>
      </c>
      <c r="N27" s="94">
        <f t="shared" si="6"/>
        <v>1.5365551425030979</v>
      </c>
      <c r="O27" s="94">
        <f t="shared" si="6"/>
        <v>1.670843776106934</v>
      </c>
      <c r="P27" s="94">
        <f t="shared" si="6"/>
        <v>7.974763406940063</v>
      </c>
      <c r="Q27" s="94">
        <f t="shared" si="6"/>
        <v>3.1194968553459117</v>
      </c>
      <c r="R27" s="94">
        <f t="shared" si="6"/>
        <v>4.807595192404808</v>
      </c>
      <c r="S27" s="95">
        <f t="shared" si="6"/>
        <v>3.2023799107533466</v>
      </c>
      <c r="T27" s="96">
        <f t="shared" si="6"/>
        <v>3.9829133019347</v>
      </c>
    </row>
    <row r="28" spans="3:20" s="60" customFormat="1" ht="24" customHeight="1" thickBot="1" thickTop="1">
      <c r="C28" s="231" t="s">
        <v>174</v>
      </c>
      <c r="D28" s="206" t="s">
        <v>175</v>
      </c>
      <c r="E28" s="207"/>
      <c r="F28" s="105">
        <v>2058</v>
      </c>
      <c r="G28" s="91">
        <v>1542</v>
      </c>
      <c r="H28" s="91">
        <v>1694</v>
      </c>
      <c r="I28" s="91">
        <v>1526</v>
      </c>
      <c r="J28" s="91">
        <v>2413</v>
      </c>
      <c r="K28" s="91">
        <v>1086</v>
      </c>
      <c r="L28" s="91">
        <v>1495</v>
      </c>
      <c r="M28" s="91">
        <v>866</v>
      </c>
      <c r="N28" s="91">
        <v>1094</v>
      </c>
      <c r="O28" s="91">
        <v>1012</v>
      </c>
      <c r="P28" s="91">
        <v>1470</v>
      </c>
      <c r="Q28" s="91">
        <v>1921</v>
      </c>
      <c r="R28" s="91">
        <v>2387</v>
      </c>
      <c r="S28" s="91">
        <v>2741</v>
      </c>
      <c r="T28" s="82">
        <f>SUM(F28:S28)</f>
        <v>23305</v>
      </c>
    </row>
    <row r="29" spans="3:20" ht="24" customHeight="1" thickBot="1" thickTop="1">
      <c r="C29" s="232"/>
      <c r="D29" s="208" t="s">
        <v>169</v>
      </c>
      <c r="E29" s="209"/>
      <c r="F29" s="106">
        <f aca="true" t="shared" si="7" ref="F29:T29">F28/F8*100</f>
        <v>19.596267377642356</v>
      </c>
      <c r="G29" s="106">
        <f t="shared" si="7"/>
        <v>25.44134631248969</v>
      </c>
      <c r="H29" s="106">
        <f t="shared" si="7"/>
        <v>22.922868741542626</v>
      </c>
      <c r="I29" s="106">
        <f t="shared" si="7"/>
        <v>25.54830068642223</v>
      </c>
      <c r="J29" s="106">
        <f t="shared" si="7"/>
        <v>22.034517395671628</v>
      </c>
      <c r="K29" s="106">
        <f t="shared" si="7"/>
        <v>21.957137080469067</v>
      </c>
      <c r="L29" s="106">
        <f t="shared" si="7"/>
        <v>24.285250162443145</v>
      </c>
      <c r="M29" s="106">
        <f t="shared" si="7"/>
        <v>23.92926222713457</v>
      </c>
      <c r="N29" s="106">
        <f t="shared" si="7"/>
        <v>27.112763320941756</v>
      </c>
      <c r="O29" s="106">
        <f t="shared" si="7"/>
        <v>28.181565023670284</v>
      </c>
      <c r="P29" s="106">
        <f t="shared" si="7"/>
        <v>18.548895899053626</v>
      </c>
      <c r="Q29" s="106">
        <f t="shared" si="7"/>
        <v>24.163522012578618</v>
      </c>
      <c r="R29" s="106">
        <f t="shared" si="7"/>
        <v>24.108675891324108</v>
      </c>
      <c r="S29" s="107">
        <f t="shared" si="7"/>
        <v>23.982850643100882</v>
      </c>
      <c r="T29" s="96">
        <f t="shared" si="7"/>
        <v>23.205448625397047</v>
      </c>
    </row>
    <row r="30" spans="3:20" s="60" customFormat="1" ht="24" customHeight="1" thickBot="1" thickTop="1">
      <c r="C30" s="231" t="s">
        <v>8</v>
      </c>
      <c r="D30" s="206" t="s">
        <v>176</v>
      </c>
      <c r="E30" s="207"/>
      <c r="F30" s="105">
        <v>1592</v>
      </c>
      <c r="G30" s="91">
        <v>1171</v>
      </c>
      <c r="H30" s="91">
        <v>1286</v>
      </c>
      <c r="I30" s="91">
        <v>1027</v>
      </c>
      <c r="J30" s="91">
        <v>1972</v>
      </c>
      <c r="K30" s="91">
        <v>1076</v>
      </c>
      <c r="L30" s="91">
        <v>1067</v>
      </c>
      <c r="M30" s="91">
        <v>685</v>
      </c>
      <c r="N30" s="91">
        <v>1790</v>
      </c>
      <c r="O30" s="91">
        <v>542</v>
      </c>
      <c r="P30" s="91">
        <v>2154</v>
      </c>
      <c r="Q30" s="91">
        <v>1892</v>
      </c>
      <c r="R30" s="91">
        <v>2092</v>
      </c>
      <c r="S30" s="91">
        <v>1832</v>
      </c>
      <c r="T30" s="82">
        <f>SUM(F30:S30)</f>
        <v>20178</v>
      </c>
    </row>
    <row r="31" spans="3:20" ht="24" customHeight="1" thickBot="1" thickTop="1">
      <c r="C31" s="232"/>
      <c r="D31" s="229" t="s">
        <v>169</v>
      </c>
      <c r="E31" s="230"/>
      <c r="F31" s="108">
        <f aca="true" t="shared" si="8" ref="F31:T31">F30/F8*100</f>
        <v>15.159017330032377</v>
      </c>
      <c r="G31" s="108">
        <f t="shared" si="8"/>
        <v>19.320244184128033</v>
      </c>
      <c r="H31" s="108">
        <f t="shared" si="8"/>
        <v>17.40189445196211</v>
      </c>
      <c r="I31" s="108">
        <f t="shared" si="8"/>
        <v>17.194039845973546</v>
      </c>
      <c r="J31" s="108">
        <f t="shared" si="8"/>
        <v>18.007487900648343</v>
      </c>
      <c r="K31" s="108">
        <f t="shared" si="8"/>
        <v>21.75495349777598</v>
      </c>
      <c r="L31" s="108">
        <f t="shared" si="8"/>
        <v>17.332683560753736</v>
      </c>
      <c r="M31" s="108">
        <f t="shared" si="8"/>
        <v>18.92788063000829</v>
      </c>
      <c r="N31" s="108">
        <f t="shared" si="8"/>
        <v>44.36183395291202</v>
      </c>
      <c r="O31" s="108">
        <f t="shared" si="8"/>
        <v>15.093288777499303</v>
      </c>
      <c r="P31" s="108">
        <f t="shared" si="8"/>
        <v>27.179810725552052</v>
      </c>
      <c r="Q31" s="108">
        <f t="shared" si="8"/>
        <v>23.79874213836478</v>
      </c>
      <c r="R31" s="108">
        <f t="shared" si="8"/>
        <v>21.12917887082113</v>
      </c>
      <c r="S31" s="109">
        <f t="shared" si="8"/>
        <v>16.02939889754134</v>
      </c>
      <c r="T31" s="96">
        <f t="shared" si="8"/>
        <v>20.091806151609596</v>
      </c>
    </row>
    <row r="32" spans="3:20" ht="24" customHeight="1" thickBot="1" thickTop="1">
      <c r="C32" s="233" t="s">
        <v>177</v>
      </c>
      <c r="D32" s="206" t="s">
        <v>178</v>
      </c>
      <c r="E32" s="207"/>
      <c r="F32" s="110">
        <v>883</v>
      </c>
      <c r="G32" s="111">
        <v>238</v>
      </c>
      <c r="H32" s="111">
        <v>51</v>
      </c>
      <c r="I32" s="111">
        <v>106</v>
      </c>
      <c r="J32" s="111">
        <v>163</v>
      </c>
      <c r="K32" s="111">
        <v>75</v>
      </c>
      <c r="L32" s="111">
        <v>125</v>
      </c>
      <c r="M32" s="111">
        <v>80</v>
      </c>
      <c r="N32" s="111">
        <v>172</v>
      </c>
      <c r="O32" s="111">
        <v>127</v>
      </c>
      <c r="P32" s="110">
        <v>277</v>
      </c>
      <c r="Q32" s="111">
        <v>161</v>
      </c>
      <c r="R32" s="112">
        <v>128</v>
      </c>
      <c r="S32" s="113">
        <v>269</v>
      </c>
      <c r="T32" s="82">
        <f>SUM(F32:S32)</f>
        <v>2855</v>
      </c>
    </row>
    <row r="33" spans="3:20" ht="24" customHeight="1" thickBot="1" thickTop="1">
      <c r="C33" s="234"/>
      <c r="D33" s="235" t="s">
        <v>179</v>
      </c>
      <c r="E33" s="236"/>
      <c r="F33" s="114">
        <f aca="true" t="shared" si="9" ref="F33:T33">F32/F8*100</f>
        <v>8.407922300514189</v>
      </c>
      <c r="G33" s="114">
        <f t="shared" si="9"/>
        <v>3.9267447615904962</v>
      </c>
      <c r="H33" s="114">
        <f t="shared" si="9"/>
        <v>0.6901217861975643</v>
      </c>
      <c r="I33" s="114">
        <f t="shared" si="9"/>
        <v>1.7746526033818852</v>
      </c>
      <c r="J33" s="114">
        <f t="shared" si="9"/>
        <v>1.488448543512008</v>
      </c>
      <c r="K33" s="114">
        <f t="shared" si="9"/>
        <v>1.51637687019814</v>
      </c>
      <c r="L33" s="114">
        <f t="shared" si="9"/>
        <v>2.0305393112410655</v>
      </c>
      <c r="M33" s="114">
        <f t="shared" si="9"/>
        <v>2.2105554020447635</v>
      </c>
      <c r="N33" s="114">
        <f t="shared" si="9"/>
        <v>4.26270136307311</v>
      </c>
      <c r="O33" s="114">
        <f t="shared" si="9"/>
        <v>3.5366193260930103</v>
      </c>
      <c r="P33" s="114">
        <f t="shared" si="9"/>
        <v>3.4952681388012623</v>
      </c>
      <c r="Q33" s="114">
        <f t="shared" si="9"/>
        <v>2.0251572327044025</v>
      </c>
      <c r="R33" s="114">
        <f t="shared" si="9"/>
        <v>1.292798707201293</v>
      </c>
      <c r="S33" s="115">
        <f t="shared" si="9"/>
        <v>2.3536617376848366</v>
      </c>
      <c r="T33" s="96">
        <f t="shared" si="9"/>
        <v>2.842804369255892</v>
      </c>
    </row>
    <row r="34" spans="3:20" ht="39" customHeight="1" thickBot="1">
      <c r="C34" s="203" t="s">
        <v>180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21"/>
    </row>
    <row r="35" spans="3:20" ht="36.75" customHeight="1" thickBot="1" thickTop="1">
      <c r="C35" s="116" t="s">
        <v>152</v>
      </c>
      <c r="D35" s="237" t="s">
        <v>181</v>
      </c>
      <c r="E35" s="238"/>
      <c r="F35" s="102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4">
        <v>1</v>
      </c>
      <c r="O35" s="104">
        <v>3</v>
      </c>
      <c r="P35" s="104">
        <v>1</v>
      </c>
      <c r="Q35" s="104">
        <v>0</v>
      </c>
      <c r="R35" s="104">
        <v>0</v>
      </c>
      <c r="S35" s="104">
        <v>1</v>
      </c>
      <c r="T35" s="82">
        <f>SUM(F35:S35)</f>
        <v>6</v>
      </c>
    </row>
    <row r="36" spans="3:20" s="60" customFormat="1" ht="38.25" customHeight="1" thickBot="1" thickTop="1">
      <c r="C36" s="117" t="s">
        <v>158</v>
      </c>
      <c r="D36" s="239" t="s">
        <v>182</v>
      </c>
      <c r="E36" s="240"/>
      <c r="F36" s="99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1">
        <v>4</v>
      </c>
      <c r="O36" s="101">
        <v>132</v>
      </c>
      <c r="P36" s="101">
        <v>27</v>
      </c>
      <c r="Q36" s="101">
        <v>0</v>
      </c>
      <c r="R36" s="101">
        <v>0</v>
      </c>
      <c r="S36" s="101">
        <v>75</v>
      </c>
      <c r="T36" s="118">
        <f>SUM(F36:S36)</f>
        <v>238</v>
      </c>
    </row>
    <row r="37" spans="3:20" ht="15">
      <c r="C37" s="119" t="s">
        <v>183</v>
      </c>
      <c r="I37" s="120"/>
      <c r="O37" s="122"/>
      <c r="P37" s="122"/>
      <c r="Q37" s="122"/>
      <c r="R37" s="122"/>
      <c r="S37" s="122"/>
      <c r="T37" s="123"/>
    </row>
    <row r="38" spans="3:20" ht="15">
      <c r="C38" s="119"/>
      <c r="I38" s="120"/>
      <c r="O38" s="122"/>
      <c r="P38" s="122"/>
      <c r="Q38" s="122"/>
      <c r="R38" s="122"/>
      <c r="S38" s="122"/>
      <c r="T38" s="123"/>
    </row>
    <row r="39" spans="3:20" ht="51" customHeight="1" thickBot="1">
      <c r="C39" s="201" t="s">
        <v>184</v>
      </c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</row>
    <row r="40" spans="3:20" ht="34.5" customHeight="1" thickBot="1">
      <c r="C40" s="61" t="s">
        <v>142</v>
      </c>
      <c r="D40" s="124" t="s">
        <v>143</v>
      </c>
      <c r="E40" s="125" t="s">
        <v>144</v>
      </c>
      <c r="F40" s="65" t="s">
        <v>210</v>
      </c>
      <c r="G40" s="64" t="s">
        <v>211</v>
      </c>
      <c r="H40" s="66" t="s">
        <v>145</v>
      </c>
      <c r="I40" s="66" t="s">
        <v>0</v>
      </c>
      <c r="J40" s="66" t="s">
        <v>146</v>
      </c>
      <c r="K40" s="66" t="s">
        <v>1</v>
      </c>
      <c r="L40" s="66" t="s">
        <v>147</v>
      </c>
      <c r="M40" s="66" t="s">
        <v>2</v>
      </c>
      <c r="N40" s="66" t="s">
        <v>3</v>
      </c>
      <c r="O40" s="66" t="s">
        <v>4</v>
      </c>
      <c r="P40" s="66" t="s">
        <v>148</v>
      </c>
      <c r="Q40" s="66" t="s">
        <v>149</v>
      </c>
      <c r="R40" s="66" t="s">
        <v>5</v>
      </c>
      <c r="S40" s="66" t="s">
        <v>6</v>
      </c>
      <c r="T40" s="67" t="s">
        <v>150</v>
      </c>
    </row>
    <row r="41" spans="3:20" ht="34.5" customHeight="1" thickBot="1">
      <c r="C41" s="203" t="s">
        <v>185</v>
      </c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7"/>
    </row>
    <row r="42" spans="3:20" ht="34.5" customHeight="1" thickBot="1" thickTop="1">
      <c r="C42" s="126" t="s">
        <v>152</v>
      </c>
      <c r="D42" s="237" t="s">
        <v>186</v>
      </c>
      <c r="E42" s="238"/>
      <c r="F42" s="102">
        <v>402</v>
      </c>
      <c r="G42" s="102">
        <v>127</v>
      </c>
      <c r="H42" s="102">
        <v>288</v>
      </c>
      <c r="I42" s="102">
        <v>146</v>
      </c>
      <c r="J42" s="102">
        <v>137</v>
      </c>
      <c r="K42" s="102">
        <v>120</v>
      </c>
      <c r="L42" s="102">
        <v>114</v>
      </c>
      <c r="M42" s="102">
        <v>67</v>
      </c>
      <c r="N42" s="102">
        <v>162</v>
      </c>
      <c r="O42" s="102">
        <v>78</v>
      </c>
      <c r="P42" s="102">
        <v>240</v>
      </c>
      <c r="Q42" s="102">
        <v>150</v>
      </c>
      <c r="R42" s="102">
        <v>191</v>
      </c>
      <c r="S42" s="102">
        <v>469</v>
      </c>
      <c r="T42" s="127">
        <f>SUM(F42:S42)</f>
        <v>2691</v>
      </c>
    </row>
    <row r="43" spans="3:20" ht="35.25" customHeight="1" thickBot="1" thickTop="1">
      <c r="C43" s="128" t="s">
        <v>158</v>
      </c>
      <c r="D43" s="250" t="s">
        <v>187</v>
      </c>
      <c r="E43" s="251"/>
      <c r="F43" s="129">
        <v>186</v>
      </c>
      <c r="G43" s="90">
        <v>66</v>
      </c>
      <c r="H43" s="90">
        <v>168</v>
      </c>
      <c r="I43" s="90">
        <v>34</v>
      </c>
      <c r="J43" s="90">
        <v>60</v>
      </c>
      <c r="K43" s="90">
        <v>53</v>
      </c>
      <c r="L43" s="90">
        <v>29</v>
      </c>
      <c r="M43" s="90">
        <v>43</v>
      </c>
      <c r="N43" s="91">
        <v>25</v>
      </c>
      <c r="O43" s="91">
        <v>43</v>
      </c>
      <c r="P43" s="91">
        <v>81</v>
      </c>
      <c r="Q43" s="91">
        <v>37</v>
      </c>
      <c r="R43" s="91">
        <v>118</v>
      </c>
      <c r="S43" s="91">
        <v>249</v>
      </c>
      <c r="T43" s="127">
        <f>SUM(F43:S43)</f>
        <v>1192</v>
      </c>
    </row>
    <row r="44" spans="3:20" s="60" customFormat="1" ht="33.75" customHeight="1" thickBot="1" thickTop="1">
      <c r="C44" s="130" t="s">
        <v>7</v>
      </c>
      <c r="D44" s="241" t="s">
        <v>188</v>
      </c>
      <c r="E44" s="242"/>
      <c r="F44" s="99">
        <f>F42-'[1]VIII'!F42</f>
        <v>288</v>
      </c>
      <c r="G44" s="99">
        <f>G42-'[1]VIII'!G42</f>
        <v>51</v>
      </c>
      <c r="H44" s="99">
        <f>H42-'[1]VIII'!H42</f>
        <v>65</v>
      </c>
      <c r="I44" s="99">
        <f>I42-'[1]VIII'!I42</f>
        <v>-1</v>
      </c>
      <c r="J44" s="99">
        <f>J42-'[1]VIII'!J42</f>
        <v>-53</v>
      </c>
      <c r="K44" s="99">
        <f>K42-'[1]VIII'!K42</f>
        <v>-72</v>
      </c>
      <c r="L44" s="99">
        <f>L42-'[1]VIII'!L42</f>
        <v>-32</v>
      </c>
      <c r="M44" s="99">
        <f>M42-'[1]VIII'!M42</f>
        <v>39</v>
      </c>
      <c r="N44" s="99">
        <f>N42-'[1]VIII'!N42</f>
        <v>24</v>
      </c>
      <c r="O44" s="99">
        <f>O42-'[1]VIII'!O42</f>
        <v>3</v>
      </c>
      <c r="P44" s="99">
        <f>P42-'[1]VIII'!P42</f>
        <v>-23</v>
      </c>
      <c r="Q44" s="99">
        <f>Q42-'[1]VIII'!Q42</f>
        <v>-44</v>
      </c>
      <c r="R44" s="99">
        <f>R42-'[1]VIII'!R42</f>
        <v>-9</v>
      </c>
      <c r="S44" s="131">
        <f>S42-'[1]VIII'!S42</f>
        <v>-58</v>
      </c>
      <c r="T44" s="132">
        <f>T42-'[1]VIII'!T42</f>
        <v>178</v>
      </c>
    </row>
    <row r="45" spans="3:20" s="60" customFormat="1" ht="34.5" customHeight="1" thickBot="1">
      <c r="C45" s="245" t="s">
        <v>189</v>
      </c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7"/>
    </row>
    <row r="46" spans="3:20" s="60" customFormat="1" ht="32.25" customHeight="1" thickBot="1" thickTop="1">
      <c r="C46" s="248" t="s">
        <v>152</v>
      </c>
      <c r="D46" s="266" t="s">
        <v>190</v>
      </c>
      <c r="E46" s="267"/>
      <c r="F46" s="103">
        <v>63</v>
      </c>
      <c r="G46" s="103">
        <v>17</v>
      </c>
      <c r="H46" s="103">
        <v>83</v>
      </c>
      <c r="I46" s="103">
        <v>84</v>
      </c>
      <c r="J46" s="103">
        <v>70</v>
      </c>
      <c r="K46" s="103">
        <v>98</v>
      </c>
      <c r="L46" s="103">
        <v>43</v>
      </c>
      <c r="M46" s="103">
        <v>55</v>
      </c>
      <c r="N46" s="103">
        <v>41</v>
      </c>
      <c r="O46" s="103">
        <v>30</v>
      </c>
      <c r="P46" s="103">
        <v>48</v>
      </c>
      <c r="Q46" s="103">
        <v>20</v>
      </c>
      <c r="R46" s="103">
        <v>38</v>
      </c>
      <c r="S46" s="104">
        <v>88</v>
      </c>
      <c r="T46" s="127">
        <f>SUM(F46:S46)</f>
        <v>778</v>
      </c>
    </row>
    <row r="47" spans="3:20" ht="32.25" customHeight="1" thickBot="1" thickTop="1">
      <c r="C47" s="232"/>
      <c r="D47" s="243" t="s">
        <v>191</v>
      </c>
      <c r="E47" s="244"/>
      <c r="F47" s="133">
        <f>F46+'[1]VIII'!F47</f>
        <v>454</v>
      </c>
      <c r="G47" s="133">
        <f>G46+'[1]VIII'!G47</f>
        <v>186</v>
      </c>
      <c r="H47" s="133">
        <f>H46+'[1]VIII'!H47</f>
        <v>469</v>
      </c>
      <c r="I47" s="133">
        <f>I46+'[1]VIII'!I47</f>
        <v>656</v>
      </c>
      <c r="J47" s="133">
        <f>J46+'[1]VIII'!J47</f>
        <v>506</v>
      </c>
      <c r="K47" s="133">
        <f>K46+'[1]VIII'!K47</f>
        <v>382</v>
      </c>
      <c r="L47" s="133">
        <f>L46+'[1]VIII'!L47</f>
        <v>330</v>
      </c>
      <c r="M47" s="133">
        <f>M46+'[1]VIII'!M47</f>
        <v>220</v>
      </c>
      <c r="N47" s="133">
        <f>N46+'[1]VIII'!N47</f>
        <v>186</v>
      </c>
      <c r="O47" s="133">
        <f>O46+'[1]VIII'!O47</f>
        <v>217</v>
      </c>
      <c r="P47" s="133">
        <f>P46+'[1]VIII'!P47</f>
        <v>346</v>
      </c>
      <c r="Q47" s="133">
        <f>Q46+'[1]VIII'!Q47</f>
        <v>233</v>
      </c>
      <c r="R47" s="133">
        <f>R46+'[1]VIII'!R47</f>
        <v>404</v>
      </c>
      <c r="S47" s="134">
        <f>S46+'[1]VIII'!S47</f>
        <v>816</v>
      </c>
      <c r="T47" s="135">
        <f>T46+'[1]VIII'!T47</f>
        <v>5405</v>
      </c>
    </row>
    <row r="48" spans="3:20" s="60" customFormat="1" ht="32.25" customHeight="1" thickBot="1" thickTop="1">
      <c r="C48" s="262" t="s">
        <v>192</v>
      </c>
      <c r="D48" s="269" t="s">
        <v>193</v>
      </c>
      <c r="E48" s="270"/>
      <c r="F48" s="136">
        <v>2</v>
      </c>
      <c r="G48" s="136">
        <v>1</v>
      </c>
      <c r="H48" s="136">
        <v>41</v>
      </c>
      <c r="I48" s="136">
        <v>57</v>
      </c>
      <c r="J48" s="136">
        <v>47</v>
      </c>
      <c r="K48" s="136">
        <v>58</v>
      </c>
      <c r="L48" s="136">
        <v>37</v>
      </c>
      <c r="M48" s="136">
        <v>33</v>
      </c>
      <c r="N48" s="136">
        <v>31</v>
      </c>
      <c r="O48" s="136">
        <v>16</v>
      </c>
      <c r="P48" s="136">
        <v>10</v>
      </c>
      <c r="Q48" s="136">
        <v>11</v>
      </c>
      <c r="R48" s="136">
        <v>2</v>
      </c>
      <c r="S48" s="137">
        <v>50</v>
      </c>
      <c r="T48" s="127">
        <f>SUM(F48:S48)</f>
        <v>396</v>
      </c>
    </row>
    <row r="49" spans="3:20" ht="32.25" customHeight="1" thickBot="1" thickTop="1">
      <c r="C49" s="232"/>
      <c r="D49" s="243" t="s">
        <v>194</v>
      </c>
      <c r="E49" s="244"/>
      <c r="F49" s="133">
        <f>F48+'[1]VIII'!F49</f>
        <v>107</v>
      </c>
      <c r="G49" s="133">
        <f>G48+'[1]VIII'!G49</f>
        <v>50</v>
      </c>
      <c r="H49" s="133">
        <f>H48+'[1]VIII'!H49</f>
        <v>217</v>
      </c>
      <c r="I49" s="133">
        <f>I48+'[1]VIII'!I49</f>
        <v>321</v>
      </c>
      <c r="J49" s="133">
        <f>J48+'[1]VIII'!J49</f>
        <v>216</v>
      </c>
      <c r="K49" s="133">
        <f>K48+'[1]VIII'!K49</f>
        <v>127</v>
      </c>
      <c r="L49" s="133">
        <f>L48+'[1]VIII'!L49</f>
        <v>149</v>
      </c>
      <c r="M49" s="133">
        <f>M48+'[1]VIII'!M49</f>
        <v>100</v>
      </c>
      <c r="N49" s="133">
        <f>N48+'[1]VIII'!N49</f>
        <v>88</v>
      </c>
      <c r="O49" s="133">
        <f>O48+'[1]VIII'!O49</f>
        <v>136</v>
      </c>
      <c r="P49" s="133">
        <f>P48+'[1]VIII'!P49</f>
        <v>62</v>
      </c>
      <c r="Q49" s="133">
        <f>Q48+'[1]VIII'!Q49</f>
        <v>85</v>
      </c>
      <c r="R49" s="133">
        <f>R48+'[1]VIII'!R49</f>
        <v>79</v>
      </c>
      <c r="S49" s="134">
        <f>S48+'[1]VIII'!S49</f>
        <v>397</v>
      </c>
      <c r="T49" s="135">
        <f>T48+'[1]VIII'!T49</f>
        <v>2134</v>
      </c>
    </row>
    <row r="50" spans="3:20" s="60" customFormat="1" ht="31.5" customHeight="1" thickBot="1" thickTop="1">
      <c r="C50" s="268" t="s">
        <v>158</v>
      </c>
      <c r="D50" s="271" t="s">
        <v>195</v>
      </c>
      <c r="E50" s="272"/>
      <c r="F50" s="88">
        <v>31</v>
      </c>
      <c r="G50" s="90">
        <v>41</v>
      </c>
      <c r="H50" s="90">
        <v>21</v>
      </c>
      <c r="I50" s="90">
        <v>3</v>
      </c>
      <c r="J50" s="91">
        <v>29</v>
      </c>
      <c r="K50" s="90">
        <v>5</v>
      </c>
      <c r="L50" s="91">
        <v>0</v>
      </c>
      <c r="M50" s="90">
        <v>1</v>
      </c>
      <c r="N50" s="91">
        <v>5</v>
      </c>
      <c r="O50" s="91">
        <v>28</v>
      </c>
      <c r="P50" s="91">
        <v>30</v>
      </c>
      <c r="Q50" s="90">
        <v>28</v>
      </c>
      <c r="R50" s="138">
        <v>18</v>
      </c>
      <c r="S50" s="91">
        <v>62</v>
      </c>
      <c r="T50" s="127">
        <f>SUM(F50:S50)</f>
        <v>302</v>
      </c>
    </row>
    <row r="51" spans="3:20" ht="32.25" customHeight="1" thickBot="1" thickTop="1">
      <c r="C51" s="232"/>
      <c r="D51" s="243" t="s">
        <v>196</v>
      </c>
      <c r="E51" s="244"/>
      <c r="F51" s="139">
        <f>F50+'[1]VIII'!F51</f>
        <v>419</v>
      </c>
      <c r="G51" s="139">
        <f>G50+'[1]VIII'!G51</f>
        <v>396</v>
      </c>
      <c r="H51" s="139">
        <f>H50+'[1]VIII'!H51</f>
        <v>212</v>
      </c>
      <c r="I51" s="139">
        <f>I50+'[1]VIII'!I51</f>
        <v>148</v>
      </c>
      <c r="J51" s="139">
        <f>J50+'[1]VIII'!J51</f>
        <v>364</v>
      </c>
      <c r="K51" s="139">
        <f>K50+'[1]VIII'!K51</f>
        <v>113</v>
      </c>
      <c r="L51" s="139">
        <f>L50+'[1]VIII'!L51</f>
        <v>235</v>
      </c>
      <c r="M51" s="139">
        <f>M50+'[1]VIII'!M51</f>
        <v>211</v>
      </c>
      <c r="N51" s="139">
        <f>N50+'[1]VIII'!N51</f>
        <v>153</v>
      </c>
      <c r="O51" s="139">
        <f>O50+'[1]VIII'!O51</f>
        <v>211</v>
      </c>
      <c r="P51" s="139">
        <f>P50+'[1]VIII'!P51</f>
        <v>519</v>
      </c>
      <c r="Q51" s="139">
        <f>Q50+'[1]VIII'!Q51</f>
        <v>154</v>
      </c>
      <c r="R51" s="139">
        <f>R50+'[1]VIII'!R51</f>
        <v>530</v>
      </c>
      <c r="S51" s="140">
        <f>S50+'[1]VIII'!S51</f>
        <v>394</v>
      </c>
      <c r="T51" s="135">
        <f>T50+'[1]VIII'!T51</f>
        <v>4059</v>
      </c>
    </row>
    <row r="52" spans="3:20" s="60" customFormat="1" ht="32.25" customHeight="1" thickBot="1" thickTop="1">
      <c r="C52" s="268" t="s">
        <v>7</v>
      </c>
      <c r="D52" s="271" t="s">
        <v>197</v>
      </c>
      <c r="E52" s="272"/>
      <c r="F52" s="88">
        <v>0</v>
      </c>
      <c r="G52" s="90">
        <v>4</v>
      </c>
      <c r="H52" s="90">
        <v>105</v>
      </c>
      <c r="I52" s="90">
        <v>6</v>
      </c>
      <c r="J52" s="91">
        <v>6</v>
      </c>
      <c r="K52" s="90">
        <v>3</v>
      </c>
      <c r="L52" s="91">
        <v>4</v>
      </c>
      <c r="M52" s="90">
        <v>2</v>
      </c>
      <c r="N52" s="91">
        <v>2</v>
      </c>
      <c r="O52" s="91">
        <v>1</v>
      </c>
      <c r="P52" s="91">
        <v>7</v>
      </c>
      <c r="Q52" s="90">
        <v>4</v>
      </c>
      <c r="R52" s="138">
        <v>59</v>
      </c>
      <c r="S52" s="91">
        <v>148</v>
      </c>
      <c r="T52" s="127">
        <f>SUM(F52:S52)</f>
        <v>351</v>
      </c>
    </row>
    <row r="53" spans="3:20" s="60" customFormat="1" ht="32.25" customHeight="1" thickBot="1" thickTop="1">
      <c r="C53" s="232"/>
      <c r="D53" s="263" t="s">
        <v>198</v>
      </c>
      <c r="E53" s="264"/>
      <c r="F53" s="139">
        <f>F52+'[1]VIII'!F53</f>
        <v>41</v>
      </c>
      <c r="G53" s="139">
        <f>G52+'[1]VIII'!G53</f>
        <v>77</v>
      </c>
      <c r="H53" s="139">
        <f>H52+'[1]VIII'!H53</f>
        <v>461</v>
      </c>
      <c r="I53" s="139">
        <f>I52+'[1]VIII'!I53</f>
        <v>258</v>
      </c>
      <c r="J53" s="139">
        <f>J52+'[1]VIII'!J53</f>
        <v>464</v>
      </c>
      <c r="K53" s="139">
        <f>K52+'[1]VIII'!K53</f>
        <v>140</v>
      </c>
      <c r="L53" s="139">
        <f>L52+'[1]VIII'!L53</f>
        <v>161</v>
      </c>
      <c r="M53" s="139">
        <f>M52+'[1]VIII'!M53</f>
        <v>134</v>
      </c>
      <c r="N53" s="139">
        <f>N52+'[1]VIII'!N53</f>
        <v>51</v>
      </c>
      <c r="O53" s="139">
        <f>O52+'[1]VIII'!O53</f>
        <v>51</v>
      </c>
      <c r="P53" s="139">
        <f>P52+'[1]VIII'!P53</f>
        <v>61</v>
      </c>
      <c r="Q53" s="139">
        <f>Q52+'[1]VIII'!Q53</f>
        <v>252</v>
      </c>
      <c r="R53" s="139">
        <f>R52+'[1]VIII'!R53</f>
        <v>825</v>
      </c>
      <c r="S53" s="140">
        <f>S52+'[1]VIII'!S53</f>
        <v>1245</v>
      </c>
      <c r="T53" s="135">
        <f>T52+'[1]VIII'!T53</f>
        <v>4221</v>
      </c>
    </row>
    <row r="54" spans="3:20" s="60" customFormat="1" ht="32.25" customHeight="1" thickBot="1" thickTop="1">
      <c r="C54" s="268" t="s">
        <v>172</v>
      </c>
      <c r="D54" s="271" t="s">
        <v>199</v>
      </c>
      <c r="E54" s="272"/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>
        <v>0</v>
      </c>
      <c r="R54" s="110">
        <v>0</v>
      </c>
      <c r="S54" s="141">
        <v>0</v>
      </c>
      <c r="T54" s="142">
        <f>SUM(F54:S54)</f>
        <v>0</v>
      </c>
    </row>
    <row r="55" spans="3:20" ht="32.25" customHeight="1" thickBot="1" thickTop="1">
      <c r="C55" s="232"/>
      <c r="D55" s="243" t="s">
        <v>200</v>
      </c>
      <c r="E55" s="244"/>
      <c r="F55" s="133">
        <f>F54+'[1]VIII'!F55</f>
        <v>10</v>
      </c>
      <c r="G55" s="133">
        <f>G54+'[1]VIII'!G55</f>
        <v>5</v>
      </c>
      <c r="H55" s="133">
        <f>H54+'[1]VIII'!H55</f>
        <v>8</v>
      </c>
      <c r="I55" s="133">
        <f>I54+'[1]VIII'!I55</f>
        <v>0</v>
      </c>
      <c r="J55" s="133">
        <f>J54+'[1]VIII'!J55</f>
        <v>8</v>
      </c>
      <c r="K55" s="133">
        <f>K54+'[1]VIII'!K55</f>
        <v>1</v>
      </c>
      <c r="L55" s="133">
        <f>L54+'[1]VIII'!L55</f>
        <v>1</v>
      </c>
      <c r="M55" s="133">
        <f>M54+'[1]VIII'!M55</f>
        <v>0</v>
      </c>
      <c r="N55" s="133">
        <f>N54+'[1]VIII'!N55</f>
        <v>0</v>
      </c>
      <c r="O55" s="133">
        <f>O54+'[1]VIII'!O55</f>
        <v>3</v>
      </c>
      <c r="P55" s="133">
        <f>P54+'[1]VIII'!P55</f>
        <v>2</v>
      </c>
      <c r="Q55" s="133">
        <f>Q54+'[1]VIII'!Q55</f>
        <v>0</v>
      </c>
      <c r="R55" s="133">
        <f>R54+'[1]VIII'!R55</f>
        <v>1</v>
      </c>
      <c r="S55" s="134">
        <f>S54+'[1]VIII'!S55</f>
        <v>3</v>
      </c>
      <c r="T55" s="135">
        <f>T54+'[1]VIII'!T55</f>
        <v>42</v>
      </c>
    </row>
    <row r="56" spans="3:20" s="60" customFormat="1" ht="32.25" customHeight="1" thickBot="1" thickTop="1">
      <c r="C56" s="268" t="s">
        <v>174</v>
      </c>
      <c r="D56" s="273" t="s">
        <v>201</v>
      </c>
      <c r="E56" s="272"/>
      <c r="F56" s="110">
        <v>0</v>
      </c>
      <c r="G56" s="110">
        <v>0</v>
      </c>
      <c r="H56" s="110">
        <v>1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10">
        <v>3</v>
      </c>
      <c r="S56" s="141">
        <v>0</v>
      </c>
      <c r="T56" s="142">
        <f>SUM(F56:S56)</f>
        <v>4</v>
      </c>
    </row>
    <row r="57" spans="3:20" s="60" customFormat="1" ht="32.25" customHeight="1" thickBot="1" thickTop="1">
      <c r="C57" s="232"/>
      <c r="D57" s="274" t="s">
        <v>202</v>
      </c>
      <c r="E57" s="264"/>
      <c r="F57" s="133">
        <f>F56+'[1]VIII'!F57</f>
        <v>11</v>
      </c>
      <c r="G57" s="133">
        <f>G56+'[1]VIII'!G57</f>
        <v>2</v>
      </c>
      <c r="H57" s="133">
        <f>H56+'[1]VIII'!H57</f>
        <v>28</v>
      </c>
      <c r="I57" s="133">
        <f>I56+'[1]VIII'!I57</f>
        <v>1</v>
      </c>
      <c r="J57" s="133">
        <f>J56+'[1]VIII'!J57</f>
        <v>3</v>
      </c>
      <c r="K57" s="133">
        <f>K56+'[1]VIII'!K57</f>
        <v>1</v>
      </c>
      <c r="L57" s="133">
        <f>L56+'[1]VIII'!L57</f>
        <v>21</v>
      </c>
      <c r="M57" s="133">
        <f>M56+'[1]VIII'!M57</f>
        <v>1</v>
      </c>
      <c r="N57" s="133">
        <f>N56+'[1]VIII'!N57</f>
        <v>13</v>
      </c>
      <c r="O57" s="133">
        <f>O56+'[1]VIII'!O57</f>
        <v>0</v>
      </c>
      <c r="P57" s="133">
        <f>P56+'[1]VIII'!P57</f>
        <v>9</v>
      </c>
      <c r="Q57" s="133">
        <f>Q56+'[1]VIII'!Q57</f>
        <v>3</v>
      </c>
      <c r="R57" s="133">
        <f>R56+'[1]VIII'!R57</f>
        <v>62</v>
      </c>
      <c r="S57" s="134">
        <f>S56+'[1]VIII'!S57</f>
        <v>7</v>
      </c>
      <c r="T57" s="135">
        <f>T56+'[1]VIII'!T57</f>
        <v>162</v>
      </c>
    </row>
    <row r="58" spans="3:20" s="121" customFormat="1" ht="31.5" customHeight="1" thickBot="1" thickTop="1">
      <c r="C58" s="143" t="s">
        <v>8</v>
      </c>
      <c r="D58" s="254" t="s">
        <v>203</v>
      </c>
      <c r="E58" s="255"/>
      <c r="F58" s="110">
        <v>2</v>
      </c>
      <c r="G58" s="90">
        <v>2</v>
      </c>
      <c r="H58" s="90">
        <v>0</v>
      </c>
      <c r="I58" s="90">
        <v>0</v>
      </c>
      <c r="J58" s="90">
        <v>2</v>
      </c>
      <c r="K58" s="90">
        <v>0</v>
      </c>
      <c r="L58" s="90">
        <v>0</v>
      </c>
      <c r="M58" s="90">
        <v>0</v>
      </c>
      <c r="N58" s="90">
        <v>8</v>
      </c>
      <c r="O58" s="90">
        <v>0</v>
      </c>
      <c r="P58" s="90">
        <v>0</v>
      </c>
      <c r="Q58" s="90">
        <v>0</v>
      </c>
      <c r="R58" s="90">
        <v>1</v>
      </c>
      <c r="S58" s="138">
        <v>1</v>
      </c>
      <c r="T58" s="127">
        <f>SUM(F58:S58)</f>
        <v>16</v>
      </c>
    </row>
    <row r="59" spans="3:20" s="121" customFormat="1" ht="32.25" customHeight="1" thickBot="1" thickTop="1">
      <c r="C59" s="144"/>
      <c r="D59" s="252" t="s">
        <v>204</v>
      </c>
      <c r="E59" s="253"/>
      <c r="F59" s="133">
        <f>F58+'[1]VIII'!F59</f>
        <v>177</v>
      </c>
      <c r="G59" s="133">
        <f>G58+'[1]VIII'!G59</f>
        <v>58</v>
      </c>
      <c r="H59" s="133">
        <f>H58+'[1]VIII'!H59</f>
        <v>27</v>
      </c>
      <c r="I59" s="133">
        <f>I58+'[1]VIII'!I59</f>
        <v>47</v>
      </c>
      <c r="J59" s="133">
        <f>J58+'[1]VIII'!J59</f>
        <v>124</v>
      </c>
      <c r="K59" s="133">
        <f>K58+'[1]VIII'!K59</f>
        <v>6</v>
      </c>
      <c r="L59" s="133">
        <f>L58+'[1]VIII'!L59</f>
        <v>0</v>
      </c>
      <c r="M59" s="133">
        <f>M58+'[1]VIII'!M59</f>
        <v>8</v>
      </c>
      <c r="N59" s="133">
        <f>N58+'[1]VIII'!N59</f>
        <v>315</v>
      </c>
      <c r="O59" s="133">
        <f>O58+'[1]VIII'!O59</f>
        <v>4</v>
      </c>
      <c r="P59" s="133">
        <f>P58+'[1]VIII'!P59</f>
        <v>49</v>
      </c>
      <c r="Q59" s="133">
        <f>Q58+'[1]VIII'!Q59</f>
        <v>41</v>
      </c>
      <c r="R59" s="133">
        <f>R58+'[1]VIII'!R59</f>
        <v>65</v>
      </c>
      <c r="S59" s="134">
        <f>S58+'[1]VIII'!S59</f>
        <v>56</v>
      </c>
      <c r="T59" s="135">
        <f>T58+'[1]VIII'!T59</f>
        <v>977</v>
      </c>
    </row>
    <row r="60" spans="3:20" ht="45" customHeight="1" thickBot="1" thickTop="1">
      <c r="C60" s="261" t="s">
        <v>177</v>
      </c>
      <c r="D60" s="256" t="s">
        <v>205</v>
      </c>
      <c r="E60" s="257"/>
      <c r="F60" s="145">
        <f aca="true" t="shared" si="10" ref="F60:T60">F46+F50+F52+F54+F56+F58</f>
        <v>96</v>
      </c>
      <c r="G60" s="145">
        <f t="shared" si="10"/>
        <v>64</v>
      </c>
      <c r="H60" s="145">
        <f t="shared" si="10"/>
        <v>210</v>
      </c>
      <c r="I60" s="145">
        <f t="shared" si="10"/>
        <v>93</v>
      </c>
      <c r="J60" s="145">
        <f t="shared" si="10"/>
        <v>107</v>
      </c>
      <c r="K60" s="145">
        <f t="shared" si="10"/>
        <v>106</v>
      </c>
      <c r="L60" s="145">
        <f t="shared" si="10"/>
        <v>47</v>
      </c>
      <c r="M60" s="145">
        <f t="shared" si="10"/>
        <v>58</v>
      </c>
      <c r="N60" s="145">
        <f t="shared" si="10"/>
        <v>56</v>
      </c>
      <c r="O60" s="145">
        <f t="shared" si="10"/>
        <v>59</v>
      </c>
      <c r="P60" s="145">
        <f t="shared" si="10"/>
        <v>85</v>
      </c>
      <c r="Q60" s="145">
        <f t="shared" si="10"/>
        <v>52</v>
      </c>
      <c r="R60" s="145">
        <f t="shared" si="10"/>
        <v>119</v>
      </c>
      <c r="S60" s="146">
        <f t="shared" si="10"/>
        <v>299</v>
      </c>
      <c r="T60" s="127">
        <f t="shared" si="10"/>
        <v>1451</v>
      </c>
    </row>
    <row r="61" spans="3:20" ht="45" customHeight="1" thickBot="1" thickTop="1">
      <c r="C61" s="234"/>
      <c r="D61" s="256" t="s">
        <v>206</v>
      </c>
      <c r="E61" s="257"/>
      <c r="F61" s="147">
        <f aca="true" t="shared" si="11" ref="F61:T61">F47+F51+F53+F55+F57+F59</f>
        <v>1112</v>
      </c>
      <c r="G61" s="147">
        <f t="shared" si="11"/>
        <v>724</v>
      </c>
      <c r="H61" s="147">
        <f t="shared" si="11"/>
        <v>1205</v>
      </c>
      <c r="I61" s="147">
        <f t="shared" si="11"/>
        <v>1110</v>
      </c>
      <c r="J61" s="147">
        <f t="shared" si="11"/>
        <v>1469</v>
      </c>
      <c r="K61" s="147">
        <f t="shared" si="11"/>
        <v>643</v>
      </c>
      <c r="L61" s="147">
        <f t="shared" si="11"/>
        <v>748</v>
      </c>
      <c r="M61" s="147">
        <f t="shared" si="11"/>
        <v>574</v>
      </c>
      <c r="N61" s="147">
        <f t="shared" si="11"/>
        <v>718</v>
      </c>
      <c r="O61" s="147">
        <f t="shared" si="11"/>
        <v>486</v>
      </c>
      <c r="P61" s="147">
        <f t="shared" si="11"/>
        <v>986</v>
      </c>
      <c r="Q61" s="147">
        <f t="shared" si="11"/>
        <v>683</v>
      </c>
      <c r="R61" s="147">
        <f t="shared" si="11"/>
        <v>1887</v>
      </c>
      <c r="S61" s="148">
        <f t="shared" si="11"/>
        <v>2521</v>
      </c>
      <c r="T61" s="149">
        <f t="shared" si="11"/>
        <v>14866</v>
      </c>
    </row>
    <row r="62" spans="3:20" ht="14.25" customHeight="1">
      <c r="C62" s="258" t="s">
        <v>207</v>
      </c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60"/>
    </row>
  </sheetData>
  <sheetProtection password="CAAD" sheet="1" objects="1" scenarios="1"/>
  <mergeCells count="69">
    <mergeCell ref="C54:C55"/>
    <mergeCell ref="C56:C57"/>
    <mergeCell ref="D50:E50"/>
    <mergeCell ref="D51:E51"/>
    <mergeCell ref="D52:E52"/>
    <mergeCell ref="C50:C51"/>
    <mergeCell ref="D56:E56"/>
    <mergeCell ref="D57:E57"/>
    <mergeCell ref="D54:E54"/>
    <mergeCell ref="D55:E55"/>
    <mergeCell ref="C48:C49"/>
    <mergeCell ref="D53:E53"/>
    <mergeCell ref="C20:C21"/>
    <mergeCell ref="C22:C23"/>
    <mergeCell ref="C24:C25"/>
    <mergeCell ref="C26:C27"/>
    <mergeCell ref="D46:E46"/>
    <mergeCell ref="D47:E47"/>
    <mergeCell ref="C52:C53"/>
    <mergeCell ref="D48:E48"/>
    <mergeCell ref="D59:E59"/>
    <mergeCell ref="D58:E58"/>
    <mergeCell ref="D60:E60"/>
    <mergeCell ref="C62:T62"/>
    <mergeCell ref="D61:E61"/>
    <mergeCell ref="C60:C61"/>
    <mergeCell ref="D35:E35"/>
    <mergeCell ref="D36:E36"/>
    <mergeCell ref="D44:E44"/>
    <mergeCell ref="D49:E49"/>
    <mergeCell ref="C45:T45"/>
    <mergeCell ref="C46:C47"/>
    <mergeCell ref="C39:T39"/>
    <mergeCell ref="C41:T41"/>
    <mergeCell ref="D42:E42"/>
    <mergeCell ref="D43:E43"/>
    <mergeCell ref="C32:C33"/>
    <mergeCell ref="D32:E32"/>
    <mergeCell ref="D33:E33"/>
    <mergeCell ref="D29:E29"/>
    <mergeCell ref="D30:E30"/>
    <mergeCell ref="D20:E20"/>
    <mergeCell ref="D31:E31"/>
    <mergeCell ref="C28:C29"/>
    <mergeCell ref="C30:C31"/>
    <mergeCell ref="D11:E11"/>
    <mergeCell ref="C34:T34"/>
    <mergeCell ref="D12:E12"/>
    <mergeCell ref="D13:E13"/>
    <mergeCell ref="D14:E14"/>
    <mergeCell ref="D15:E15"/>
    <mergeCell ref="D16:E16"/>
    <mergeCell ref="D17:E17"/>
    <mergeCell ref="D21:E21"/>
    <mergeCell ref="D27:E27"/>
    <mergeCell ref="D7:E7"/>
    <mergeCell ref="D8:E8"/>
    <mergeCell ref="D9:E9"/>
    <mergeCell ref="D10:E10"/>
    <mergeCell ref="C4:T4"/>
    <mergeCell ref="C6:T6"/>
    <mergeCell ref="C19:T19"/>
    <mergeCell ref="D28:E28"/>
    <mergeCell ref="D24:E24"/>
    <mergeCell ref="D25:E25"/>
    <mergeCell ref="D26:E26"/>
    <mergeCell ref="D18:E18"/>
    <mergeCell ref="D22:E22"/>
    <mergeCell ref="D23:E23"/>
  </mergeCells>
  <printOptions horizontalCentered="1" verticalCentered="1"/>
  <pageMargins left="0" right="0" top="0.1968503937007874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2" t="s">
        <v>9</v>
      </c>
      <c r="C1" s="2"/>
      <c r="D1" s="2"/>
      <c r="E1" s="2"/>
      <c r="F1" s="2"/>
      <c r="G1" s="2"/>
      <c r="H1" s="1"/>
      <c r="I1" s="1"/>
      <c r="J1" s="1"/>
      <c r="K1" s="1"/>
      <c r="L1" s="1"/>
    </row>
    <row r="2" spans="2:12" ht="18.75" thickBot="1">
      <c r="B2" s="2" t="s">
        <v>10</v>
      </c>
      <c r="C2" s="2"/>
      <c r="D2" s="2"/>
      <c r="E2" s="2"/>
      <c r="F2" s="2"/>
      <c r="G2" s="1"/>
      <c r="H2" s="1"/>
      <c r="I2" s="1"/>
      <c r="J2" s="1"/>
      <c r="K2" s="1"/>
      <c r="L2" s="1"/>
    </row>
    <row r="3" spans="1:14" ht="25.5">
      <c r="A3" s="3"/>
      <c r="B3" s="4" t="s">
        <v>11</v>
      </c>
      <c r="C3" s="5"/>
      <c r="D3" s="6" t="s">
        <v>12</v>
      </c>
      <c r="F3" s="3"/>
      <c r="G3" s="4" t="s">
        <v>13</v>
      </c>
      <c r="H3" s="7"/>
      <c r="I3" s="6" t="s">
        <v>12</v>
      </c>
      <c r="K3" s="3"/>
      <c r="L3" s="4" t="s">
        <v>11</v>
      </c>
      <c r="M3" s="5"/>
      <c r="N3" s="6" t="s">
        <v>12</v>
      </c>
    </row>
    <row r="4" spans="1:14" ht="15.75">
      <c r="A4" s="8" t="s">
        <v>14</v>
      </c>
      <c r="B4" s="9" t="s">
        <v>15</v>
      </c>
      <c r="C4" s="10" t="s">
        <v>16</v>
      </c>
      <c r="D4" s="11">
        <f>SUM(D5:D12)</f>
        <v>16563</v>
      </c>
      <c r="F4" s="12">
        <v>8</v>
      </c>
      <c r="G4" s="13" t="s">
        <v>17</v>
      </c>
      <c r="H4" s="14" t="s">
        <v>18</v>
      </c>
      <c r="I4" s="15">
        <v>564</v>
      </c>
      <c r="K4" s="8" t="s">
        <v>19</v>
      </c>
      <c r="L4" s="9" t="s">
        <v>20</v>
      </c>
      <c r="M4" s="9" t="s">
        <v>16</v>
      </c>
      <c r="N4" s="11">
        <f>SUM(N5:N15)</f>
        <v>15875</v>
      </c>
    </row>
    <row r="5" spans="1:14" ht="15">
      <c r="A5" s="12">
        <v>1</v>
      </c>
      <c r="B5" s="13" t="s">
        <v>21</v>
      </c>
      <c r="C5" s="14" t="s">
        <v>18</v>
      </c>
      <c r="D5" s="15">
        <v>662</v>
      </c>
      <c r="F5" s="12"/>
      <c r="G5" s="13"/>
      <c r="H5" s="14"/>
      <c r="I5" s="15"/>
      <c r="K5" s="12">
        <v>1</v>
      </c>
      <c r="L5" s="13" t="s">
        <v>22</v>
      </c>
      <c r="M5" s="14" t="s">
        <v>23</v>
      </c>
      <c r="N5" s="15">
        <v>316</v>
      </c>
    </row>
    <row r="6" spans="1:14" ht="15.75">
      <c r="A6" s="12">
        <v>2</v>
      </c>
      <c r="B6" s="13" t="s">
        <v>24</v>
      </c>
      <c r="C6" s="14" t="s">
        <v>18</v>
      </c>
      <c r="D6" s="15">
        <v>729</v>
      </c>
      <c r="F6" s="8" t="s">
        <v>25</v>
      </c>
      <c r="G6" s="9" t="s">
        <v>1</v>
      </c>
      <c r="H6" s="16" t="s">
        <v>16</v>
      </c>
      <c r="I6" s="17">
        <f>SUM(I7:I11)</f>
        <v>4946</v>
      </c>
      <c r="K6" s="12">
        <v>2</v>
      </c>
      <c r="L6" s="13" t="s">
        <v>26</v>
      </c>
      <c r="M6" s="14" t="s">
        <v>18</v>
      </c>
      <c r="N6" s="15">
        <v>315</v>
      </c>
    </row>
    <row r="7" spans="1:14" ht="15">
      <c r="A7" s="12">
        <v>3</v>
      </c>
      <c r="B7" s="13" t="s">
        <v>27</v>
      </c>
      <c r="C7" s="14" t="s">
        <v>28</v>
      </c>
      <c r="D7" s="15">
        <v>10502</v>
      </c>
      <c r="F7" s="12">
        <v>1</v>
      </c>
      <c r="G7" s="13" t="s">
        <v>29</v>
      </c>
      <c r="H7" s="14" t="s">
        <v>23</v>
      </c>
      <c r="I7" s="15">
        <v>746</v>
      </c>
      <c r="K7" s="12">
        <v>3</v>
      </c>
      <c r="L7" s="13" t="s">
        <v>30</v>
      </c>
      <c r="M7" s="14" t="s">
        <v>23</v>
      </c>
      <c r="N7" s="15">
        <v>1034</v>
      </c>
    </row>
    <row r="8" spans="1:14" ht="15">
      <c r="A8" s="12">
        <v>4</v>
      </c>
      <c r="B8" s="13" t="s">
        <v>31</v>
      </c>
      <c r="C8" s="14" t="s">
        <v>18</v>
      </c>
      <c r="D8" s="15">
        <v>608</v>
      </c>
      <c r="F8" s="12">
        <v>2</v>
      </c>
      <c r="G8" s="13" t="s">
        <v>32</v>
      </c>
      <c r="H8" s="14" t="s">
        <v>18</v>
      </c>
      <c r="I8" s="15">
        <v>476</v>
      </c>
      <c r="K8" s="12">
        <v>4</v>
      </c>
      <c r="L8" s="13" t="s">
        <v>33</v>
      </c>
      <c r="M8" s="14" t="s">
        <v>23</v>
      </c>
      <c r="N8" s="15">
        <v>441</v>
      </c>
    </row>
    <row r="9" spans="1:14" ht="15">
      <c r="A9" s="12">
        <v>5</v>
      </c>
      <c r="B9" s="13" t="s">
        <v>34</v>
      </c>
      <c r="C9" s="14" t="s">
        <v>28</v>
      </c>
      <c r="D9" s="15">
        <v>1062</v>
      </c>
      <c r="E9" s="18"/>
      <c r="F9" s="12">
        <v>3</v>
      </c>
      <c r="G9" s="13" t="s">
        <v>35</v>
      </c>
      <c r="H9" s="14" t="s">
        <v>23</v>
      </c>
      <c r="I9" s="15">
        <v>724</v>
      </c>
      <c r="K9" s="12">
        <v>5</v>
      </c>
      <c r="L9" s="13" t="s">
        <v>36</v>
      </c>
      <c r="M9" s="14" t="s">
        <v>23</v>
      </c>
      <c r="N9" s="15">
        <v>977</v>
      </c>
    </row>
    <row r="10" spans="1:14" ht="15.75">
      <c r="A10" s="12" t="s">
        <v>8</v>
      </c>
      <c r="B10" s="13" t="s">
        <v>37</v>
      </c>
      <c r="C10" s="14" t="s">
        <v>18</v>
      </c>
      <c r="D10" s="15">
        <v>705</v>
      </c>
      <c r="E10" s="19"/>
      <c r="F10" s="12">
        <v>4</v>
      </c>
      <c r="G10" s="13" t="s">
        <v>38</v>
      </c>
      <c r="H10" s="14" t="s">
        <v>23</v>
      </c>
      <c r="I10" s="15">
        <v>1011</v>
      </c>
      <c r="K10" s="12" t="s">
        <v>8</v>
      </c>
      <c r="L10" s="13" t="s">
        <v>39</v>
      </c>
      <c r="M10" s="14" t="s">
        <v>23</v>
      </c>
      <c r="N10" s="15">
        <v>2447</v>
      </c>
    </row>
    <row r="11" spans="1:14" ht="15">
      <c r="A11" s="12">
        <v>7</v>
      </c>
      <c r="B11" s="13" t="s">
        <v>40</v>
      </c>
      <c r="C11" s="14" t="s">
        <v>18</v>
      </c>
      <c r="D11" s="15">
        <v>786</v>
      </c>
      <c r="E11" s="20"/>
      <c r="F11" s="12">
        <v>5</v>
      </c>
      <c r="G11" s="13" t="s">
        <v>41</v>
      </c>
      <c r="H11" s="14" t="s">
        <v>23</v>
      </c>
      <c r="I11" s="15">
        <v>1989</v>
      </c>
      <c r="K11" s="12">
        <v>7</v>
      </c>
      <c r="L11" s="13" t="s">
        <v>42</v>
      </c>
      <c r="M11" s="14" t="s">
        <v>18</v>
      </c>
      <c r="N11" s="15">
        <v>528</v>
      </c>
    </row>
    <row r="12" spans="1:14" ht="15">
      <c r="A12" s="12">
        <v>8</v>
      </c>
      <c r="B12" s="13" t="s">
        <v>43</v>
      </c>
      <c r="C12" s="14" t="s">
        <v>23</v>
      </c>
      <c r="D12" s="15">
        <v>1509</v>
      </c>
      <c r="E12" s="20"/>
      <c r="F12" s="12"/>
      <c r="G12" s="13"/>
      <c r="H12" s="14"/>
      <c r="I12" s="15"/>
      <c r="K12" s="12">
        <v>8</v>
      </c>
      <c r="L12" s="13" t="s">
        <v>44</v>
      </c>
      <c r="M12" s="14" t="s">
        <v>18</v>
      </c>
      <c r="N12" s="15">
        <v>328</v>
      </c>
    </row>
    <row r="13" spans="1:14" ht="15.75">
      <c r="A13" s="12"/>
      <c r="B13" s="13"/>
      <c r="C13" s="14"/>
      <c r="D13" s="15"/>
      <c r="E13" s="20"/>
      <c r="F13" s="8" t="s">
        <v>45</v>
      </c>
      <c r="G13" s="9" t="s">
        <v>46</v>
      </c>
      <c r="H13" s="16" t="s">
        <v>16</v>
      </c>
      <c r="I13" s="17">
        <f>SUM(I14:I18)</f>
        <v>6156</v>
      </c>
      <c r="K13" s="12">
        <v>9</v>
      </c>
      <c r="L13" s="13" t="s">
        <v>47</v>
      </c>
      <c r="M13" s="14" t="s">
        <v>18</v>
      </c>
      <c r="N13" s="15">
        <v>343</v>
      </c>
    </row>
    <row r="14" spans="1:14" ht="15.75">
      <c r="A14" s="8" t="s">
        <v>48</v>
      </c>
      <c r="B14" s="9" t="s">
        <v>49</v>
      </c>
      <c r="C14" s="16" t="s">
        <v>16</v>
      </c>
      <c r="D14" s="17">
        <f>SUM(D15:D21)</f>
        <v>7390</v>
      </c>
      <c r="E14" s="21"/>
      <c r="F14" s="12">
        <v>1</v>
      </c>
      <c r="G14" s="13" t="s">
        <v>50</v>
      </c>
      <c r="H14" s="14" t="s">
        <v>23</v>
      </c>
      <c r="I14" s="15">
        <v>1032</v>
      </c>
      <c r="K14" s="12">
        <v>10</v>
      </c>
      <c r="L14" s="13" t="s">
        <v>51</v>
      </c>
      <c r="M14" s="14" t="s">
        <v>18</v>
      </c>
      <c r="N14" s="15">
        <v>1221</v>
      </c>
    </row>
    <row r="15" spans="1:14" ht="15">
      <c r="A15" s="12">
        <v>1</v>
      </c>
      <c r="B15" s="13" t="s">
        <v>52</v>
      </c>
      <c r="C15" s="14" t="s">
        <v>18</v>
      </c>
      <c r="D15" s="15">
        <v>411</v>
      </c>
      <c r="E15" s="20"/>
      <c r="F15" s="12">
        <v>2</v>
      </c>
      <c r="G15" s="13" t="s">
        <v>53</v>
      </c>
      <c r="H15" s="14" t="s">
        <v>23</v>
      </c>
      <c r="I15" s="15">
        <v>2157</v>
      </c>
      <c r="K15" s="12">
        <v>11</v>
      </c>
      <c r="L15" s="13" t="s">
        <v>51</v>
      </c>
      <c r="M15" s="14" t="s">
        <v>28</v>
      </c>
      <c r="N15" s="15">
        <v>7925</v>
      </c>
    </row>
    <row r="16" spans="1:14" ht="15.75">
      <c r="A16" s="12">
        <v>2</v>
      </c>
      <c r="B16" s="13" t="s">
        <v>54</v>
      </c>
      <c r="C16" s="14" t="s">
        <v>18</v>
      </c>
      <c r="D16" s="15">
        <v>295</v>
      </c>
      <c r="E16" s="20"/>
      <c r="F16" s="12">
        <v>3</v>
      </c>
      <c r="G16" s="13" t="s">
        <v>55</v>
      </c>
      <c r="H16" s="14" t="s">
        <v>18</v>
      </c>
      <c r="I16" s="15">
        <v>395</v>
      </c>
      <c r="K16" s="12"/>
      <c r="L16" s="13"/>
      <c r="M16" s="14"/>
      <c r="N16" s="22"/>
    </row>
    <row r="17" spans="1:14" ht="15.75">
      <c r="A17" s="12">
        <v>3</v>
      </c>
      <c r="B17" s="13" t="s">
        <v>56</v>
      </c>
      <c r="C17" s="14" t="s">
        <v>18</v>
      </c>
      <c r="D17" s="15">
        <v>699</v>
      </c>
      <c r="E17" s="20"/>
      <c r="F17" s="12">
        <v>4</v>
      </c>
      <c r="G17" s="13" t="s">
        <v>57</v>
      </c>
      <c r="H17" s="14" t="s">
        <v>23</v>
      </c>
      <c r="I17" s="15">
        <v>2119</v>
      </c>
      <c r="K17" s="8" t="s">
        <v>58</v>
      </c>
      <c r="L17" s="9" t="s">
        <v>5</v>
      </c>
      <c r="M17" s="16" t="s">
        <v>16</v>
      </c>
      <c r="N17" s="17">
        <f>SUM(N18:N26)</f>
        <v>9901</v>
      </c>
    </row>
    <row r="18" spans="1:14" ht="15">
      <c r="A18" s="12">
        <v>4</v>
      </c>
      <c r="B18" s="13" t="s">
        <v>59</v>
      </c>
      <c r="C18" s="14" t="s">
        <v>18</v>
      </c>
      <c r="D18" s="15">
        <v>1110</v>
      </c>
      <c r="E18" s="20"/>
      <c r="F18" s="12">
        <v>5</v>
      </c>
      <c r="G18" s="13" t="s">
        <v>60</v>
      </c>
      <c r="H18" s="14" t="s">
        <v>18</v>
      </c>
      <c r="I18" s="15">
        <v>453</v>
      </c>
      <c r="K18" s="12">
        <v>1</v>
      </c>
      <c r="L18" s="13" t="s">
        <v>61</v>
      </c>
      <c r="M18" s="14" t="s">
        <v>18</v>
      </c>
      <c r="N18" s="15">
        <v>456</v>
      </c>
    </row>
    <row r="19" spans="1:14" ht="15">
      <c r="A19" s="12">
        <v>5</v>
      </c>
      <c r="B19" s="13" t="s">
        <v>59</v>
      </c>
      <c r="C19" s="14" t="s">
        <v>28</v>
      </c>
      <c r="D19" s="15">
        <v>2375</v>
      </c>
      <c r="E19" s="20"/>
      <c r="F19" s="12"/>
      <c r="G19" s="13"/>
      <c r="H19" s="14"/>
      <c r="I19" s="15"/>
      <c r="K19" s="12">
        <v>2</v>
      </c>
      <c r="L19" s="13" t="s">
        <v>62</v>
      </c>
      <c r="M19" s="14" t="s">
        <v>28</v>
      </c>
      <c r="N19" s="15">
        <v>573</v>
      </c>
    </row>
    <row r="20" spans="1:14" ht="15.75">
      <c r="A20" s="12">
        <v>6</v>
      </c>
      <c r="B20" s="13" t="s">
        <v>63</v>
      </c>
      <c r="C20" s="14" t="s">
        <v>23</v>
      </c>
      <c r="D20" s="15">
        <v>2106</v>
      </c>
      <c r="E20" s="20"/>
      <c r="F20" s="8" t="s">
        <v>64</v>
      </c>
      <c r="G20" s="9" t="s">
        <v>2</v>
      </c>
      <c r="H20" s="16" t="s">
        <v>16</v>
      </c>
      <c r="I20" s="17">
        <f>SUM(I21:I25)</f>
        <v>3619</v>
      </c>
      <c r="K20" s="12">
        <v>3</v>
      </c>
      <c r="L20" s="13" t="s">
        <v>65</v>
      </c>
      <c r="M20" s="14" t="s">
        <v>23</v>
      </c>
      <c r="N20" s="15">
        <v>872</v>
      </c>
    </row>
    <row r="21" spans="1:14" ht="15">
      <c r="A21" s="12">
        <v>7</v>
      </c>
      <c r="B21" s="13" t="s">
        <v>66</v>
      </c>
      <c r="C21" s="14" t="s">
        <v>18</v>
      </c>
      <c r="D21" s="15">
        <v>394</v>
      </c>
      <c r="E21" s="20"/>
      <c r="F21" s="12">
        <v>1</v>
      </c>
      <c r="G21" s="13" t="s">
        <v>67</v>
      </c>
      <c r="H21" s="14" t="s">
        <v>18</v>
      </c>
      <c r="I21" s="15">
        <v>433</v>
      </c>
      <c r="K21" s="12">
        <v>4</v>
      </c>
      <c r="L21" s="13" t="s">
        <v>68</v>
      </c>
      <c r="M21" s="14" t="s">
        <v>23</v>
      </c>
      <c r="N21" s="15">
        <v>776</v>
      </c>
    </row>
    <row r="22" spans="1:14" ht="15.75">
      <c r="A22" s="23"/>
      <c r="B22" s="24"/>
      <c r="C22" s="14"/>
      <c r="D22" s="22"/>
      <c r="E22" s="21"/>
      <c r="F22" s="12">
        <v>2</v>
      </c>
      <c r="G22" s="13" t="s">
        <v>69</v>
      </c>
      <c r="H22" s="14" t="s">
        <v>23</v>
      </c>
      <c r="I22" s="15">
        <v>430</v>
      </c>
      <c r="K22" s="12">
        <v>5</v>
      </c>
      <c r="L22" s="13" t="s">
        <v>70</v>
      </c>
      <c r="M22" s="14" t="s">
        <v>18</v>
      </c>
      <c r="N22" s="15">
        <v>703</v>
      </c>
    </row>
    <row r="23" spans="1:14" ht="15.75">
      <c r="A23" s="8" t="s">
        <v>71</v>
      </c>
      <c r="B23" s="9" t="s">
        <v>0</v>
      </c>
      <c r="C23" s="16" t="s">
        <v>16</v>
      </c>
      <c r="D23" s="17">
        <f>SUM(D24:D29)</f>
        <v>5973</v>
      </c>
      <c r="E23" s="20"/>
      <c r="F23" s="12">
        <v>3</v>
      </c>
      <c r="G23" s="13" t="s">
        <v>72</v>
      </c>
      <c r="H23" s="14" t="s">
        <v>18</v>
      </c>
      <c r="I23" s="15">
        <v>551</v>
      </c>
      <c r="K23" s="12">
        <v>6</v>
      </c>
      <c r="L23" s="13" t="s">
        <v>73</v>
      </c>
      <c r="M23" s="14" t="s">
        <v>23</v>
      </c>
      <c r="N23" s="15">
        <v>2742</v>
      </c>
    </row>
    <row r="24" spans="1:14" ht="15">
      <c r="A24" s="12">
        <v>1</v>
      </c>
      <c r="B24" s="13" t="s">
        <v>74</v>
      </c>
      <c r="C24" s="14" t="s">
        <v>18</v>
      </c>
      <c r="D24" s="15">
        <v>601</v>
      </c>
      <c r="E24" s="20"/>
      <c r="F24" s="12">
        <v>4</v>
      </c>
      <c r="G24" s="13" t="s">
        <v>75</v>
      </c>
      <c r="H24" s="14" t="s">
        <v>23</v>
      </c>
      <c r="I24" s="15">
        <v>1560</v>
      </c>
      <c r="K24" s="12">
        <v>7</v>
      </c>
      <c r="L24" s="13" t="s">
        <v>76</v>
      </c>
      <c r="M24" s="14" t="s">
        <v>18</v>
      </c>
      <c r="N24" s="15">
        <v>289</v>
      </c>
    </row>
    <row r="25" spans="1:14" ht="15">
      <c r="A25" s="12">
        <v>2</v>
      </c>
      <c r="B25" s="13" t="s">
        <v>77</v>
      </c>
      <c r="C25" s="14" t="s">
        <v>23</v>
      </c>
      <c r="D25" s="15">
        <v>2459</v>
      </c>
      <c r="E25" s="20"/>
      <c r="F25" s="12">
        <v>5</v>
      </c>
      <c r="G25" s="13" t="s">
        <v>78</v>
      </c>
      <c r="H25" s="14" t="s">
        <v>23</v>
      </c>
      <c r="I25" s="15">
        <v>645</v>
      </c>
      <c r="K25" s="12">
        <v>8</v>
      </c>
      <c r="L25" s="13" t="s">
        <v>79</v>
      </c>
      <c r="M25" s="14" t="s">
        <v>18</v>
      </c>
      <c r="N25" s="15">
        <v>795</v>
      </c>
    </row>
    <row r="26" spans="1:14" ht="15">
      <c r="A26" s="12">
        <v>3</v>
      </c>
      <c r="B26" s="13" t="s">
        <v>80</v>
      </c>
      <c r="C26" s="14" t="s">
        <v>18</v>
      </c>
      <c r="D26" s="15">
        <v>675</v>
      </c>
      <c r="E26" s="20"/>
      <c r="F26" s="12"/>
      <c r="G26" s="13"/>
      <c r="H26" s="14"/>
      <c r="I26" s="15"/>
      <c r="K26" s="12">
        <v>9</v>
      </c>
      <c r="L26" s="13" t="s">
        <v>79</v>
      </c>
      <c r="M26" s="14" t="s">
        <v>28</v>
      </c>
      <c r="N26" s="15">
        <v>2695</v>
      </c>
    </row>
    <row r="27" spans="1:14" ht="15.75">
      <c r="A27" s="12">
        <v>4</v>
      </c>
      <c r="B27" s="13" t="s">
        <v>81</v>
      </c>
      <c r="C27" s="14" t="s">
        <v>18</v>
      </c>
      <c r="D27" s="15">
        <v>383</v>
      </c>
      <c r="E27" s="20"/>
      <c r="F27" s="8" t="s">
        <v>82</v>
      </c>
      <c r="G27" s="9" t="s">
        <v>3</v>
      </c>
      <c r="H27" s="16" t="s">
        <v>16</v>
      </c>
      <c r="I27" s="17">
        <f>SUM(I28:I33)</f>
        <v>4035</v>
      </c>
      <c r="K27" s="12"/>
      <c r="L27" s="13"/>
      <c r="M27" s="14"/>
      <c r="N27" s="15"/>
    </row>
    <row r="28" spans="1:14" ht="15.75">
      <c r="A28" s="12">
        <v>5</v>
      </c>
      <c r="B28" s="13" t="s">
        <v>83</v>
      </c>
      <c r="C28" s="14" t="s">
        <v>23</v>
      </c>
      <c r="D28" s="15">
        <v>1232</v>
      </c>
      <c r="E28" s="21"/>
      <c r="F28" s="12">
        <v>1</v>
      </c>
      <c r="G28" s="13" t="s">
        <v>84</v>
      </c>
      <c r="H28" s="14" t="s">
        <v>18</v>
      </c>
      <c r="I28" s="15">
        <v>312</v>
      </c>
      <c r="K28" s="8" t="s">
        <v>85</v>
      </c>
      <c r="L28" s="9" t="s">
        <v>6</v>
      </c>
      <c r="M28" s="16" t="s">
        <v>16</v>
      </c>
      <c r="N28" s="17">
        <f>SUM(N29:N38)</f>
        <v>11429</v>
      </c>
    </row>
    <row r="29" spans="1:14" ht="15">
      <c r="A29" s="12">
        <v>6</v>
      </c>
      <c r="B29" s="13" t="s">
        <v>86</v>
      </c>
      <c r="C29" s="14" t="s">
        <v>23</v>
      </c>
      <c r="D29" s="15">
        <v>623</v>
      </c>
      <c r="E29" s="20"/>
      <c r="F29" s="12">
        <v>2</v>
      </c>
      <c r="G29" s="13" t="s">
        <v>87</v>
      </c>
      <c r="H29" s="14" t="s">
        <v>18</v>
      </c>
      <c r="I29" s="15">
        <v>548</v>
      </c>
      <c r="K29" s="12">
        <v>1</v>
      </c>
      <c r="L29" s="13" t="s">
        <v>88</v>
      </c>
      <c r="M29" s="14" t="s">
        <v>18</v>
      </c>
      <c r="N29" s="15">
        <v>567</v>
      </c>
    </row>
    <row r="30" spans="1:14" ht="15">
      <c r="A30" s="12"/>
      <c r="B30" s="13"/>
      <c r="C30" s="14"/>
      <c r="D30" s="15"/>
      <c r="E30" s="20"/>
      <c r="F30" s="12">
        <v>3</v>
      </c>
      <c r="G30" s="13" t="s">
        <v>89</v>
      </c>
      <c r="H30" s="14" t="s">
        <v>18</v>
      </c>
      <c r="I30" s="15">
        <v>355</v>
      </c>
      <c r="K30" s="12">
        <v>2</v>
      </c>
      <c r="L30" s="13" t="s">
        <v>90</v>
      </c>
      <c r="M30" s="14" t="s">
        <v>23</v>
      </c>
      <c r="N30" s="15">
        <v>1052</v>
      </c>
    </row>
    <row r="31" spans="1:14" ht="15.75">
      <c r="A31" s="8" t="s">
        <v>91</v>
      </c>
      <c r="B31" s="9" t="s">
        <v>92</v>
      </c>
      <c r="C31" s="16" t="s">
        <v>16</v>
      </c>
      <c r="D31" s="17">
        <f>SUM(D32+D33+D34+D35+D36+D37+D38+I4)</f>
        <v>10951</v>
      </c>
      <c r="E31" s="20"/>
      <c r="F31" s="12">
        <v>4</v>
      </c>
      <c r="G31" s="13" t="s">
        <v>93</v>
      </c>
      <c r="H31" s="14" t="s">
        <v>18</v>
      </c>
      <c r="I31" s="15">
        <v>366</v>
      </c>
      <c r="K31" s="12">
        <v>3</v>
      </c>
      <c r="L31" s="13" t="s">
        <v>94</v>
      </c>
      <c r="M31" s="14" t="s">
        <v>18</v>
      </c>
      <c r="N31" s="15">
        <v>367</v>
      </c>
    </row>
    <row r="32" spans="1:14" ht="15">
      <c r="A32" s="12">
        <v>1</v>
      </c>
      <c r="B32" s="13" t="s">
        <v>95</v>
      </c>
      <c r="C32" s="14" t="s">
        <v>23</v>
      </c>
      <c r="D32" s="15">
        <v>619</v>
      </c>
      <c r="E32" s="20"/>
      <c r="F32" s="12">
        <v>5</v>
      </c>
      <c r="G32" s="13" t="s">
        <v>96</v>
      </c>
      <c r="H32" s="14" t="s">
        <v>23</v>
      </c>
      <c r="I32" s="15">
        <v>2010</v>
      </c>
      <c r="K32" s="12">
        <v>4</v>
      </c>
      <c r="L32" s="13" t="s">
        <v>97</v>
      </c>
      <c r="M32" s="14" t="s">
        <v>23</v>
      </c>
      <c r="N32" s="15">
        <v>2876</v>
      </c>
    </row>
    <row r="33" spans="1:14" ht="15">
      <c r="A33" s="12">
        <v>2</v>
      </c>
      <c r="B33" s="13" t="s">
        <v>98</v>
      </c>
      <c r="C33" s="14" t="s">
        <v>18</v>
      </c>
      <c r="D33" s="15">
        <v>457</v>
      </c>
      <c r="E33" s="20"/>
      <c r="F33" s="12">
        <v>6</v>
      </c>
      <c r="G33" s="13" t="s">
        <v>99</v>
      </c>
      <c r="H33" s="14" t="s">
        <v>23</v>
      </c>
      <c r="I33" s="15">
        <v>444</v>
      </c>
      <c r="K33" s="12">
        <v>5</v>
      </c>
      <c r="L33" s="13" t="s">
        <v>100</v>
      </c>
      <c r="M33" s="14" t="s">
        <v>28</v>
      </c>
      <c r="N33" s="15">
        <v>353</v>
      </c>
    </row>
    <row r="34" spans="1:14" ht="15">
      <c r="A34" s="12" t="s">
        <v>7</v>
      </c>
      <c r="B34" s="13" t="s">
        <v>101</v>
      </c>
      <c r="C34" s="14" t="s">
        <v>23</v>
      </c>
      <c r="D34" s="15">
        <v>2093</v>
      </c>
      <c r="E34" s="20"/>
      <c r="F34" s="12"/>
      <c r="G34" s="13"/>
      <c r="H34" s="14"/>
      <c r="I34" s="15"/>
      <c r="K34" s="12">
        <v>6</v>
      </c>
      <c r="L34" s="13" t="s">
        <v>102</v>
      </c>
      <c r="M34" s="14" t="s">
        <v>18</v>
      </c>
      <c r="N34" s="15">
        <v>452</v>
      </c>
    </row>
    <row r="35" spans="1:14" ht="15.75">
      <c r="A35" s="12">
        <v>4</v>
      </c>
      <c r="B35" s="13" t="s">
        <v>103</v>
      </c>
      <c r="C35" s="14" t="s">
        <v>18</v>
      </c>
      <c r="D35" s="15">
        <v>856</v>
      </c>
      <c r="E35" s="20"/>
      <c r="F35" s="25" t="s">
        <v>104</v>
      </c>
      <c r="G35" s="26" t="s">
        <v>4</v>
      </c>
      <c r="H35" s="27" t="s">
        <v>16</v>
      </c>
      <c r="I35" s="17">
        <f>SUM(I36:I38)</f>
        <v>3591</v>
      </c>
      <c r="K35" s="12">
        <v>7</v>
      </c>
      <c r="L35" s="13" t="s">
        <v>105</v>
      </c>
      <c r="M35" s="14" t="s">
        <v>18</v>
      </c>
      <c r="N35" s="15">
        <v>803</v>
      </c>
    </row>
    <row r="36" spans="1:14" ht="15">
      <c r="A36" s="12">
        <v>5</v>
      </c>
      <c r="B36" s="13" t="s">
        <v>103</v>
      </c>
      <c r="C36" s="14" t="s">
        <v>28</v>
      </c>
      <c r="D36" s="15">
        <v>4828</v>
      </c>
      <c r="E36" s="20"/>
      <c r="F36" s="12">
        <v>1</v>
      </c>
      <c r="G36" s="13" t="s">
        <v>106</v>
      </c>
      <c r="H36" s="14" t="s">
        <v>23</v>
      </c>
      <c r="I36" s="15">
        <v>872</v>
      </c>
      <c r="K36" s="12">
        <v>8</v>
      </c>
      <c r="L36" s="13" t="s">
        <v>107</v>
      </c>
      <c r="M36" s="14" t="s">
        <v>18</v>
      </c>
      <c r="N36" s="15">
        <v>528</v>
      </c>
    </row>
    <row r="37" spans="1:14" ht="15">
      <c r="A37" s="12">
        <v>6</v>
      </c>
      <c r="B37" s="13" t="s">
        <v>108</v>
      </c>
      <c r="C37" s="14" t="s">
        <v>23</v>
      </c>
      <c r="D37" s="15">
        <v>746</v>
      </c>
      <c r="E37" s="20"/>
      <c r="F37" s="12">
        <v>2</v>
      </c>
      <c r="G37" s="13" t="s">
        <v>109</v>
      </c>
      <c r="H37" s="14" t="s">
        <v>23</v>
      </c>
      <c r="I37" s="15">
        <v>489</v>
      </c>
      <c r="K37" s="12">
        <v>9</v>
      </c>
      <c r="L37" s="13" t="s">
        <v>110</v>
      </c>
      <c r="M37" s="14" t="s">
        <v>18</v>
      </c>
      <c r="N37" s="15">
        <v>1133</v>
      </c>
    </row>
    <row r="38" spans="1:14" ht="15.75" thickBot="1">
      <c r="A38" s="12">
        <v>7</v>
      </c>
      <c r="B38" s="13" t="s">
        <v>111</v>
      </c>
      <c r="C38" s="14" t="s">
        <v>18</v>
      </c>
      <c r="D38" s="15">
        <v>788</v>
      </c>
      <c r="E38" s="20"/>
      <c r="F38" s="28">
        <v>3</v>
      </c>
      <c r="G38" s="29" t="s">
        <v>112</v>
      </c>
      <c r="H38" s="30" t="s">
        <v>23</v>
      </c>
      <c r="I38" s="31">
        <v>2230</v>
      </c>
      <c r="K38" s="32">
        <v>10</v>
      </c>
      <c r="L38" s="33" t="s">
        <v>110</v>
      </c>
      <c r="M38" s="34" t="s">
        <v>28</v>
      </c>
      <c r="N38" s="35">
        <v>3298</v>
      </c>
    </row>
    <row r="39" spans="1:14" ht="19.5" thickBot="1" thickTop="1">
      <c r="A39" s="20"/>
      <c r="B39" s="36"/>
      <c r="C39" s="37"/>
      <c r="D39" s="38"/>
      <c r="E39" s="39"/>
      <c r="F39" s="36"/>
      <c r="G39" s="39"/>
      <c r="H39" s="40"/>
      <c r="K39" s="41"/>
      <c r="L39" s="42" t="s">
        <v>113</v>
      </c>
      <c r="M39" s="43" t="s">
        <v>114</v>
      </c>
      <c r="N39" s="44">
        <f>SUM(D4+D14+D23+D31+I6+I13+I20+I27+I35+N4+N17+N28)</f>
        <v>100429</v>
      </c>
    </row>
    <row r="40" spans="1:8" ht="16.5" thickTop="1">
      <c r="A40" s="20"/>
      <c r="B40" s="36" t="s">
        <v>115</v>
      </c>
      <c r="C40" s="37"/>
      <c r="D40" s="38"/>
      <c r="E40" s="39"/>
      <c r="F40" s="36"/>
      <c r="G40" s="39"/>
      <c r="H40" s="40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Y1">
      <selection activeCell="A1" sqref="A1"/>
    </sheetView>
  </sheetViews>
  <sheetFormatPr defaultColWidth="9.00390625" defaultRowHeight="12.75"/>
  <cols>
    <col min="33" max="33" width="3.75390625" style="0" customWidth="1"/>
  </cols>
  <sheetData>
    <row r="1" spans="25:41" ht="15"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25:41" ht="15"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25:41" ht="15"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spans="25:41" ht="15"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5" spans="25:41" ht="15"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3:41" ht="12.75" customHeight="1">
      <c r="C6" s="46" t="s">
        <v>116</v>
      </c>
      <c r="D6" s="46" t="s">
        <v>117</v>
      </c>
      <c r="E6" s="46" t="s">
        <v>118</v>
      </c>
      <c r="F6" s="46" t="s">
        <v>77</v>
      </c>
      <c r="G6" s="46" t="s">
        <v>103</v>
      </c>
      <c r="H6" s="46" t="s">
        <v>41</v>
      </c>
      <c r="I6" s="46" t="s">
        <v>119</v>
      </c>
      <c r="J6" s="46" t="s">
        <v>75</v>
      </c>
      <c r="K6" s="46" t="s">
        <v>96</v>
      </c>
      <c r="L6" s="46" t="s">
        <v>112</v>
      </c>
      <c r="M6" s="46" t="s">
        <v>120</v>
      </c>
      <c r="N6" s="46" t="s">
        <v>121</v>
      </c>
      <c r="O6" s="46" t="s">
        <v>79</v>
      </c>
      <c r="P6" s="46" t="s">
        <v>110</v>
      </c>
      <c r="T6" s="18" t="s">
        <v>122</v>
      </c>
      <c r="U6" s="47">
        <v>0.859</v>
      </c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3:41" ht="15">
      <c r="C7">
        <v>10502</v>
      </c>
      <c r="D7">
        <v>6061</v>
      </c>
      <c r="E7">
        <v>7390</v>
      </c>
      <c r="F7">
        <v>5973</v>
      </c>
      <c r="G7">
        <v>10951</v>
      </c>
      <c r="H7">
        <v>4946</v>
      </c>
      <c r="I7">
        <v>6156</v>
      </c>
      <c r="J7">
        <v>3619</v>
      </c>
      <c r="K7">
        <v>4035</v>
      </c>
      <c r="L7">
        <v>3591</v>
      </c>
      <c r="M7">
        <v>7925</v>
      </c>
      <c r="N7">
        <v>7950</v>
      </c>
      <c r="O7">
        <v>9901</v>
      </c>
      <c r="P7">
        <v>11429</v>
      </c>
      <c r="T7" s="18" t="s">
        <v>123</v>
      </c>
      <c r="U7" s="47">
        <v>0.063</v>
      </c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20:41" ht="15">
      <c r="T8" s="18" t="s">
        <v>124</v>
      </c>
      <c r="U8" s="47">
        <v>0.074</v>
      </c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20:41" ht="15">
      <c r="T9" s="18" t="s">
        <v>125</v>
      </c>
      <c r="U9" s="48">
        <v>0.004</v>
      </c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25:41" ht="15"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25:41" ht="15"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spans="25:41" ht="15"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pans="25:41" ht="15"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25:41" ht="15"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</row>
    <row r="15" spans="3:41" ht="12.75" customHeight="1">
      <c r="C15" s="46" t="s">
        <v>116</v>
      </c>
      <c r="D15" s="46" t="s">
        <v>117</v>
      </c>
      <c r="E15" s="46" t="s">
        <v>118</v>
      </c>
      <c r="F15" s="46" t="s">
        <v>77</v>
      </c>
      <c r="G15" s="46" t="s">
        <v>103</v>
      </c>
      <c r="H15" s="46" t="s">
        <v>41</v>
      </c>
      <c r="I15" s="46" t="s">
        <v>119</v>
      </c>
      <c r="J15" s="46" t="s">
        <v>75</v>
      </c>
      <c r="K15" s="46" t="s">
        <v>96</v>
      </c>
      <c r="L15" s="46" t="s">
        <v>112</v>
      </c>
      <c r="M15" s="46" t="s">
        <v>120</v>
      </c>
      <c r="N15" s="46" t="s">
        <v>121</v>
      </c>
      <c r="O15" s="46" t="s">
        <v>79</v>
      </c>
      <c r="P15" s="46" t="s">
        <v>110</v>
      </c>
      <c r="U15" s="49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</row>
    <row r="16" spans="2:41" ht="15">
      <c r="B16" t="s">
        <v>126</v>
      </c>
      <c r="C16">
        <v>929</v>
      </c>
      <c r="D16">
        <v>586</v>
      </c>
      <c r="E16">
        <v>627</v>
      </c>
      <c r="F16">
        <v>575</v>
      </c>
      <c r="G16">
        <v>903</v>
      </c>
      <c r="H16">
        <v>465</v>
      </c>
      <c r="I16">
        <v>584</v>
      </c>
      <c r="J16">
        <v>325</v>
      </c>
      <c r="K16">
        <v>411</v>
      </c>
      <c r="L16">
        <v>448</v>
      </c>
      <c r="M16">
        <v>828</v>
      </c>
      <c r="N16">
        <v>764</v>
      </c>
      <c r="O16">
        <v>808</v>
      </c>
      <c r="P16">
        <v>1097</v>
      </c>
      <c r="U16" s="50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</row>
    <row r="17" spans="2:41" ht="15">
      <c r="B17" t="s">
        <v>127</v>
      </c>
      <c r="C17">
        <v>1038</v>
      </c>
      <c r="D17">
        <v>585</v>
      </c>
      <c r="E17">
        <v>746</v>
      </c>
      <c r="F17">
        <v>696</v>
      </c>
      <c r="G17">
        <v>868</v>
      </c>
      <c r="H17">
        <v>389</v>
      </c>
      <c r="I17">
        <v>531</v>
      </c>
      <c r="J17">
        <v>364</v>
      </c>
      <c r="K17">
        <v>438</v>
      </c>
      <c r="L17">
        <v>354</v>
      </c>
      <c r="M17">
        <v>1065</v>
      </c>
      <c r="N17">
        <v>876</v>
      </c>
      <c r="O17">
        <v>846</v>
      </c>
      <c r="P17">
        <v>1090</v>
      </c>
      <c r="U17" s="50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</row>
    <row r="18" spans="21:41" ht="15">
      <c r="U18" s="50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</row>
    <row r="19" spans="21:41" ht="15">
      <c r="U19" s="51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</row>
    <row r="20" spans="25:41" ht="15"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</row>
    <row r="21" spans="4:41" ht="15">
      <c r="D21" t="s">
        <v>128</v>
      </c>
      <c r="E21" t="s">
        <v>129</v>
      </c>
      <c r="F21" t="s">
        <v>130</v>
      </c>
      <c r="G21" t="s">
        <v>131</v>
      </c>
      <c r="H21" t="s">
        <v>132</v>
      </c>
      <c r="I21" t="s">
        <v>48</v>
      </c>
      <c r="J21" t="s">
        <v>71</v>
      </c>
      <c r="K21" t="s">
        <v>133</v>
      </c>
      <c r="L21" t="s">
        <v>134</v>
      </c>
      <c r="M21" t="s">
        <v>135</v>
      </c>
      <c r="N21" t="s">
        <v>136</v>
      </c>
      <c r="O21" t="s">
        <v>137</v>
      </c>
      <c r="P21" t="s">
        <v>138</v>
      </c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</row>
    <row r="22" spans="2:41" ht="15">
      <c r="B22" t="s">
        <v>139</v>
      </c>
      <c r="D22">
        <v>105998</v>
      </c>
      <c r="E22">
        <v>104763</v>
      </c>
      <c r="F22">
        <v>105162</v>
      </c>
      <c r="G22">
        <v>108026</v>
      </c>
      <c r="H22">
        <v>111803</v>
      </c>
      <c r="I22">
        <v>111121</v>
      </c>
      <c r="J22">
        <v>108456</v>
      </c>
      <c r="K22">
        <v>105527</v>
      </c>
      <c r="L22">
        <v>102855</v>
      </c>
      <c r="M22">
        <v>102825</v>
      </c>
      <c r="N22">
        <v>101625</v>
      </c>
      <c r="O22">
        <v>100965</v>
      </c>
      <c r="P22">
        <v>100429</v>
      </c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</row>
    <row r="23" spans="2:41" ht="15">
      <c r="B23" t="s">
        <v>140</v>
      </c>
      <c r="D23" s="52">
        <v>0.271</v>
      </c>
      <c r="E23" s="52">
        <v>0.268</v>
      </c>
      <c r="F23" s="52">
        <v>0.269</v>
      </c>
      <c r="G23" s="52">
        <v>0.276</v>
      </c>
      <c r="H23" s="52">
        <v>0.282</v>
      </c>
      <c r="I23" s="52">
        <v>0.281</v>
      </c>
      <c r="J23" s="52">
        <v>0.277</v>
      </c>
      <c r="K23" s="52">
        <v>0.271</v>
      </c>
      <c r="L23" s="52">
        <v>0.266</v>
      </c>
      <c r="M23" s="52">
        <v>0.266</v>
      </c>
      <c r="N23" s="52">
        <v>0.264</v>
      </c>
      <c r="O23" s="52">
        <v>0.262</v>
      </c>
      <c r="P23" s="52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</row>
    <row r="24" spans="25:41" ht="15"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</row>
    <row r="25" spans="25:41" ht="15"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</row>
    <row r="26" spans="25:41" ht="15"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</row>
    <row r="27" spans="25:41" ht="15"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</row>
    <row r="28" spans="25:41" ht="15"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</row>
    <row r="29" spans="25:41" ht="15"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</row>
    <row r="30" spans="25:41" ht="15"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</row>
    <row r="31" spans="25:41" ht="15"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</row>
    <row r="32" spans="25:41" ht="15"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</row>
    <row r="33" spans="25:41" ht="15"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spans="25:41" ht="15"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25:41" ht="15"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</row>
    <row r="36" spans="25:41" ht="15"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25:41" ht="15"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</row>
    <row r="38" spans="25:41" ht="15"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</row>
    <row r="39" spans="25:41" ht="15"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</row>
    <row r="40" spans="25:41" ht="15"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</row>
    <row r="41" spans="25:41" ht="15"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25:41" ht="15"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spans="25:41" ht="15"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</row>
    <row r="44" spans="25:41" ht="15"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</row>
    <row r="45" spans="25:41" ht="15"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44"/>
  <sheetViews>
    <sheetView zoomScale="75" zoomScaleNormal="75" workbookViewId="0" topLeftCell="B1">
      <selection activeCell="F12" sqref="F12"/>
    </sheetView>
  </sheetViews>
  <sheetFormatPr defaultColWidth="9.00390625" defaultRowHeight="12.75"/>
  <cols>
    <col min="3" max="3" width="4.75390625" style="0" customWidth="1"/>
    <col min="4" max="4" width="27.75390625" style="0" customWidth="1"/>
    <col min="5" max="5" width="22.625" style="0" customWidth="1"/>
    <col min="6" max="6" width="13.25390625" style="60" customWidth="1"/>
    <col min="7" max="9" width="12.25390625" style="60" customWidth="1"/>
    <col min="10" max="10" width="13.00390625" style="60" customWidth="1"/>
    <col min="11" max="11" width="12.375" style="60" customWidth="1"/>
    <col min="12" max="12" width="12.625" style="121" customWidth="1"/>
    <col min="13" max="13" width="12.25390625" style="60" customWidth="1"/>
    <col min="14" max="14" width="12.125" style="121" customWidth="1"/>
    <col min="15" max="16" width="12.25390625" style="60" customWidth="1"/>
    <col min="17" max="17" width="12.25390625" style="121" customWidth="1"/>
    <col min="18" max="18" width="12.875" style="60" customWidth="1"/>
    <col min="19" max="19" width="13.375" style="60" customWidth="1"/>
    <col min="20" max="20" width="15.875" style="60" customWidth="1"/>
    <col min="21" max="21" width="10.75390625" style="0" bestFit="1" customWidth="1"/>
  </cols>
  <sheetData>
    <row r="2" spans="3:19" ht="42" customHeight="1">
      <c r="C2" s="53"/>
      <c r="D2" s="150" t="s">
        <v>212</v>
      </c>
      <c r="E2" s="57"/>
      <c r="F2" s="58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9"/>
    </row>
    <row r="3" spans="3:20" ht="47.25" customHeight="1">
      <c r="C3" s="307" t="s">
        <v>213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</row>
    <row r="4" spans="3:20" ht="41.25" customHeight="1" thickBot="1">
      <c r="C4" s="277" t="s">
        <v>214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</row>
    <row r="5" spans="3:20" ht="39.75" customHeight="1" thickBot="1">
      <c r="C5" s="61" t="s">
        <v>142</v>
      </c>
      <c r="D5" s="62" t="s">
        <v>143</v>
      </c>
      <c r="E5" s="63" t="s">
        <v>144</v>
      </c>
      <c r="F5" s="64" t="s">
        <v>208</v>
      </c>
      <c r="G5" s="65" t="s">
        <v>209</v>
      </c>
      <c r="H5" s="66" t="s">
        <v>145</v>
      </c>
      <c r="I5" s="66" t="s">
        <v>0</v>
      </c>
      <c r="J5" s="66" t="s">
        <v>146</v>
      </c>
      <c r="K5" s="66" t="s">
        <v>1</v>
      </c>
      <c r="L5" s="66" t="s">
        <v>147</v>
      </c>
      <c r="M5" s="66" t="s">
        <v>2</v>
      </c>
      <c r="N5" s="66" t="s">
        <v>3</v>
      </c>
      <c r="O5" s="66" t="s">
        <v>4</v>
      </c>
      <c r="P5" s="66" t="s">
        <v>215</v>
      </c>
      <c r="Q5" s="66" t="s">
        <v>216</v>
      </c>
      <c r="R5" s="66" t="s">
        <v>5</v>
      </c>
      <c r="S5" s="66" t="s">
        <v>6</v>
      </c>
      <c r="T5" s="67" t="s">
        <v>150</v>
      </c>
    </row>
    <row r="6" spans="3:20" ht="36" customHeight="1" thickBot="1">
      <c r="C6" s="151"/>
      <c r="D6" s="320" t="s">
        <v>217</v>
      </c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</row>
    <row r="7" spans="3:20" ht="24.75" customHeight="1" thickBot="1">
      <c r="C7" s="152" t="s">
        <v>152</v>
      </c>
      <c r="D7" s="316" t="s">
        <v>218</v>
      </c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8"/>
    </row>
    <row r="8" spans="3:20" ht="26.25" customHeight="1" thickBot="1" thickTop="1">
      <c r="C8" s="153"/>
      <c r="D8" s="284" t="s">
        <v>219</v>
      </c>
      <c r="E8" s="285"/>
      <c r="F8" s="110">
        <v>2058</v>
      </c>
      <c r="G8" s="92">
        <v>1542</v>
      </c>
      <c r="H8" s="92">
        <v>1694</v>
      </c>
      <c r="I8" s="92">
        <v>1526</v>
      </c>
      <c r="J8" s="92">
        <v>2413</v>
      </c>
      <c r="K8" s="92">
        <v>1086</v>
      </c>
      <c r="L8" s="92">
        <v>1495</v>
      </c>
      <c r="M8" s="92">
        <v>866</v>
      </c>
      <c r="N8" s="92">
        <v>1094</v>
      </c>
      <c r="O8" s="92">
        <v>1012</v>
      </c>
      <c r="P8" s="92">
        <v>1470</v>
      </c>
      <c r="Q8" s="92">
        <v>1921</v>
      </c>
      <c r="R8" s="92">
        <v>2387</v>
      </c>
      <c r="S8" s="154">
        <v>2741</v>
      </c>
      <c r="T8" s="82">
        <f>SUM(F8:S8)</f>
        <v>23305</v>
      </c>
    </row>
    <row r="9" spans="3:21" ht="24" customHeight="1" thickBot="1" thickTop="1">
      <c r="C9" s="153"/>
      <c r="D9" s="286" t="s">
        <v>220</v>
      </c>
      <c r="E9" s="287"/>
      <c r="F9" s="155">
        <v>2785</v>
      </c>
      <c r="G9" s="155">
        <v>1520</v>
      </c>
      <c r="H9" s="155">
        <v>2054</v>
      </c>
      <c r="I9" s="155">
        <v>1507</v>
      </c>
      <c r="J9" s="155">
        <v>3077</v>
      </c>
      <c r="K9" s="155">
        <v>1330</v>
      </c>
      <c r="L9" s="155">
        <v>1624</v>
      </c>
      <c r="M9" s="155">
        <v>938</v>
      </c>
      <c r="N9" s="155">
        <v>1046</v>
      </c>
      <c r="O9" s="155">
        <v>950</v>
      </c>
      <c r="P9" s="155">
        <v>2309</v>
      </c>
      <c r="Q9" s="155">
        <v>2162</v>
      </c>
      <c r="R9" s="155">
        <v>2804</v>
      </c>
      <c r="S9" s="156">
        <v>3143</v>
      </c>
      <c r="T9" s="82">
        <f>SUM(F9:S9)</f>
        <v>27249</v>
      </c>
      <c r="U9" s="1"/>
    </row>
    <row r="10" spans="3:21" ht="24" customHeight="1" thickBot="1" thickTop="1">
      <c r="C10" s="153"/>
      <c r="D10" s="288" t="s">
        <v>221</v>
      </c>
      <c r="E10" s="289"/>
      <c r="F10" s="88">
        <v>2198</v>
      </c>
      <c r="G10" s="88">
        <v>1342</v>
      </c>
      <c r="H10" s="88">
        <v>1625</v>
      </c>
      <c r="I10" s="88">
        <v>1295</v>
      </c>
      <c r="J10" s="88">
        <v>2382</v>
      </c>
      <c r="K10" s="88">
        <v>1170</v>
      </c>
      <c r="L10" s="88">
        <v>1346</v>
      </c>
      <c r="M10" s="88">
        <v>763</v>
      </c>
      <c r="N10" s="88">
        <v>785</v>
      </c>
      <c r="O10" s="88">
        <v>742</v>
      </c>
      <c r="P10" s="88">
        <v>1707</v>
      </c>
      <c r="Q10" s="88">
        <v>1727</v>
      </c>
      <c r="R10" s="88">
        <v>2128</v>
      </c>
      <c r="S10" s="105">
        <v>2476</v>
      </c>
      <c r="T10" s="82">
        <f>SUM(F10:S10)</f>
        <v>21686</v>
      </c>
      <c r="U10" s="1"/>
    </row>
    <row r="11" spans="3:21" ht="24" customHeight="1" thickBot="1" thickTop="1">
      <c r="C11" s="153"/>
      <c r="D11" s="288" t="s">
        <v>222</v>
      </c>
      <c r="E11" s="289"/>
      <c r="F11" s="157">
        <v>3000</v>
      </c>
      <c r="G11" s="157">
        <v>1436</v>
      </c>
      <c r="H11" s="157">
        <v>1807</v>
      </c>
      <c r="I11" s="157">
        <v>1414</v>
      </c>
      <c r="J11" s="157">
        <v>2769</v>
      </c>
      <c r="K11" s="157">
        <v>1199</v>
      </c>
      <c r="L11" s="157">
        <v>1473</v>
      </c>
      <c r="M11" s="157">
        <v>934</v>
      </c>
      <c r="N11" s="157">
        <v>985</v>
      </c>
      <c r="O11" s="157">
        <v>757</v>
      </c>
      <c r="P11" s="157">
        <v>2171</v>
      </c>
      <c r="Q11" s="157">
        <v>1907</v>
      </c>
      <c r="R11" s="157">
        <v>2351</v>
      </c>
      <c r="S11" s="158">
        <v>2754</v>
      </c>
      <c r="T11" s="82">
        <f>SUM(F11:S11)</f>
        <v>24957</v>
      </c>
      <c r="U11" s="1"/>
    </row>
    <row r="12" spans="3:21" ht="24" customHeight="1" thickBot="1" thickTop="1">
      <c r="C12" s="159"/>
      <c r="D12" s="290" t="s">
        <v>223</v>
      </c>
      <c r="E12" s="291"/>
      <c r="F12" s="160">
        <v>461</v>
      </c>
      <c r="G12" s="161">
        <v>221</v>
      </c>
      <c r="H12" s="162">
        <v>210</v>
      </c>
      <c r="I12" s="162">
        <v>231</v>
      </c>
      <c r="J12" s="162">
        <v>310</v>
      </c>
      <c r="K12" s="162">
        <v>161</v>
      </c>
      <c r="L12" s="162">
        <v>218</v>
      </c>
      <c r="M12" s="162">
        <v>118</v>
      </c>
      <c r="N12" s="163">
        <v>125</v>
      </c>
      <c r="O12" s="163">
        <v>130</v>
      </c>
      <c r="P12" s="163">
        <v>268</v>
      </c>
      <c r="Q12" s="163">
        <v>233</v>
      </c>
      <c r="R12" s="163">
        <v>231</v>
      </c>
      <c r="S12" s="163">
        <v>315</v>
      </c>
      <c r="T12" s="82">
        <f>SUM(F12:S12)</f>
        <v>3232</v>
      </c>
      <c r="U12" s="1"/>
    </row>
    <row r="13" spans="3:21" ht="24" customHeight="1" thickBot="1" thickTop="1">
      <c r="C13" s="298" t="s">
        <v>224</v>
      </c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1"/>
    </row>
    <row r="14" spans="3:21" ht="24" customHeight="1" thickBot="1">
      <c r="C14" s="152">
        <v>2</v>
      </c>
      <c r="D14" s="316" t="s">
        <v>225</v>
      </c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8"/>
      <c r="U14" s="1"/>
    </row>
    <row r="15" spans="3:21" ht="24.75" customHeight="1" thickBot="1" thickTop="1">
      <c r="C15" s="159"/>
      <c r="D15" s="283" t="s">
        <v>226</v>
      </c>
      <c r="E15" s="284"/>
      <c r="F15" s="88">
        <v>769</v>
      </c>
      <c r="G15" s="90">
        <v>197</v>
      </c>
      <c r="H15" s="90">
        <v>120</v>
      </c>
      <c r="I15" s="90">
        <v>184</v>
      </c>
      <c r="J15" s="90">
        <v>247</v>
      </c>
      <c r="K15" s="90">
        <v>131</v>
      </c>
      <c r="L15" s="90">
        <v>153</v>
      </c>
      <c r="M15" s="90">
        <v>84</v>
      </c>
      <c r="N15" s="91">
        <v>152</v>
      </c>
      <c r="O15" s="91">
        <v>91</v>
      </c>
      <c r="P15" s="91">
        <v>765</v>
      </c>
      <c r="Q15" s="91">
        <v>250</v>
      </c>
      <c r="R15" s="91">
        <v>236</v>
      </c>
      <c r="S15" s="91">
        <v>218</v>
      </c>
      <c r="T15" s="82">
        <f>SUM(F15:S15)</f>
        <v>3597</v>
      </c>
      <c r="U15" s="1"/>
    </row>
    <row r="16" spans="3:21" ht="24" customHeight="1" thickBot="1" thickTop="1">
      <c r="C16" s="159" t="s">
        <v>163</v>
      </c>
      <c r="D16" s="283" t="s">
        <v>227</v>
      </c>
      <c r="E16" s="284"/>
      <c r="F16" s="88">
        <v>2233</v>
      </c>
      <c r="G16" s="90">
        <v>995</v>
      </c>
      <c r="H16" s="90">
        <v>1364</v>
      </c>
      <c r="I16" s="90">
        <v>1435</v>
      </c>
      <c r="J16" s="90">
        <v>2437</v>
      </c>
      <c r="K16" s="90">
        <v>1145</v>
      </c>
      <c r="L16" s="90">
        <v>1110</v>
      </c>
      <c r="M16" s="90">
        <v>687</v>
      </c>
      <c r="N16" s="91">
        <v>836</v>
      </c>
      <c r="O16" s="91">
        <v>757</v>
      </c>
      <c r="P16" s="91">
        <v>2076</v>
      </c>
      <c r="Q16" s="91">
        <v>1546</v>
      </c>
      <c r="R16" s="91">
        <v>2259</v>
      </c>
      <c r="S16" s="91">
        <v>2420</v>
      </c>
      <c r="T16" s="82">
        <f>SUM(F16:S16)</f>
        <v>21300</v>
      </c>
      <c r="U16" s="1"/>
    </row>
    <row r="17" spans="3:21" s="60" customFormat="1" ht="24" customHeight="1" thickBot="1" thickTop="1">
      <c r="C17" s="143" t="s">
        <v>163</v>
      </c>
      <c r="D17" s="294" t="s">
        <v>228</v>
      </c>
      <c r="E17" s="295"/>
      <c r="F17" s="88">
        <v>1092</v>
      </c>
      <c r="G17" s="90">
        <v>350</v>
      </c>
      <c r="H17" s="90">
        <v>461</v>
      </c>
      <c r="I17" s="90">
        <v>323</v>
      </c>
      <c r="J17" s="90">
        <v>657</v>
      </c>
      <c r="K17" s="90">
        <v>392</v>
      </c>
      <c r="L17" s="90">
        <v>353</v>
      </c>
      <c r="M17" s="90">
        <v>216</v>
      </c>
      <c r="N17" s="91">
        <v>264</v>
      </c>
      <c r="O17" s="91">
        <v>223</v>
      </c>
      <c r="P17" s="91">
        <v>668</v>
      </c>
      <c r="Q17" s="91">
        <v>438</v>
      </c>
      <c r="R17" s="91">
        <v>385</v>
      </c>
      <c r="S17" s="91">
        <v>643</v>
      </c>
      <c r="T17" s="82">
        <f>SUM(F17:S17)</f>
        <v>6465</v>
      </c>
      <c r="U17" s="78"/>
    </row>
    <row r="18" spans="3:21" s="60" customFormat="1" ht="24" customHeight="1" thickBot="1" thickTop="1">
      <c r="C18" s="143"/>
      <c r="D18" s="296" t="s">
        <v>229</v>
      </c>
      <c r="E18" s="297"/>
      <c r="F18" s="160">
        <v>3121</v>
      </c>
      <c r="G18" s="162">
        <v>2033</v>
      </c>
      <c r="H18" s="162">
        <v>2941</v>
      </c>
      <c r="I18" s="162">
        <v>2281</v>
      </c>
      <c r="J18" s="162">
        <v>4063</v>
      </c>
      <c r="K18" s="162">
        <v>1541</v>
      </c>
      <c r="L18" s="162">
        <v>2354</v>
      </c>
      <c r="M18" s="162">
        <v>1469</v>
      </c>
      <c r="N18" s="163">
        <v>1358</v>
      </c>
      <c r="O18" s="163">
        <v>1500</v>
      </c>
      <c r="P18" s="163">
        <v>2385</v>
      </c>
      <c r="Q18" s="163">
        <v>3060</v>
      </c>
      <c r="R18" s="163">
        <v>3602</v>
      </c>
      <c r="S18" s="163">
        <v>3844</v>
      </c>
      <c r="T18" s="82">
        <f>SUM(F18:S18)</f>
        <v>35552</v>
      </c>
      <c r="U18" s="78"/>
    </row>
    <row r="19" spans="3:21" s="60" customFormat="1" ht="24" customHeight="1" thickBot="1" thickTop="1">
      <c r="C19" s="164"/>
      <c r="D19" s="299" t="s">
        <v>230</v>
      </c>
      <c r="E19" s="300"/>
      <c r="F19" s="99">
        <v>3287</v>
      </c>
      <c r="G19" s="100">
        <v>2486</v>
      </c>
      <c r="H19" s="100">
        <v>2504</v>
      </c>
      <c r="I19" s="100">
        <v>1750</v>
      </c>
      <c r="J19" s="100">
        <v>3547</v>
      </c>
      <c r="K19" s="100">
        <v>1737</v>
      </c>
      <c r="L19" s="100">
        <v>2186</v>
      </c>
      <c r="M19" s="100">
        <v>1163</v>
      </c>
      <c r="N19" s="101">
        <v>1425</v>
      </c>
      <c r="O19" s="101">
        <v>1020</v>
      </c>
      <c r="P19" s="101">
        <v>2031</v>
      </c>
      <c r="Q19" s="101">
        <v>2656</v>
      </c>
      <c r="R19" s="101">
        <v>3419</v>
      </c>
      <c r="S19" s="101">
        <v>4304</v>
      </c>
      <c r="T19" s="82">
        <f>SUM(F19:S19)</f>
        <v>33515</v>
      </c>
      <c r="U19" s="78"/>
    </row>
    <row r="20" spans="3:20" ht="24" customHeight="1" thickBot="1">
      <c r="C20" s="279" t="s">
        <v>231</v>
      </c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</row>
    <row r="21" spans="3:20" ht="24" customHeight="1" thickBot="1">
      <c r="C21" s="152">
        <v>3</v>
      </c>
      <c r="D21" s="310" t="s">
        <v>232</v>
      </c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2"/>
    </row>
    <row r="22" spans="3:20" ht="24" customHeight="1" thickBot="1" thickTop="1">
      <c r="C22" s="165"/>
      <c r="D22" s="283" t="s">
        <v>233</v>
      </c>
      <c r="E22" s="284"/>
      <c r="F22" s="157">
        <v>1004</v>
      </c>
      <c r="G22" s="157">
        <v>710</v>
      </c>
      <c r="H22" s="157">
        <v>826</v>
      </c>
      <c r="I22" s="157">
        <v>694</v>
      </c>
      <c r="J22" s="157">
        <v>1922</v>
      </c>
      <c r="K22" s="157">
        <v>532</v>
      </c>
      <c r="L22" s="157">
        <v>1079</v>
      </c>
      <c r="M22" s="157">
        <v>596</v>
      </c>
      <c r="N22" s="157">
        <v>565</v>
      </c>
      <c r="O22" s="157">
        <v>492</v>
      </c>
      <c r="P22" s="157">
        <v>641</v>
      </c>
      <c r="Q22" s="157">
        <v>871</v>
      </c>
      <c r="R22" s="157">
        <v>1103</v>
      </c>
      <c r="S22" s="158">
        <v>1595</v>
      </c>
      <c r="T22" s="166">
        <f aca="true" t="shared" si="0" ref="T22:T28">SUM(F22:S22)</f>
        <v>12630</v>
      </c>
    </row>
    <row r="23" spans="3:20" ht="24" customHeight="1" thickBot="1" thickTop="1">
      <c r="C23" s="167"/>
      <c r="D23" s="283" t="s">
        <v>234</v>
      </c>
      <c r="E23" s="284"/>
      <c r="F23" s="88">
        <v>1831</v>
      </c>
      <c r="G23" s="90">
        <v>1118</v>
      </c>
      <c r="H23" s="90">
        <v>1480</v>
      </c>
      <c r="I23" s="90">
        <v>1304</v>
      </c>
      <c r="J23" s="90">
        <v>2116</v>
      </c>
      <c r="K23" s="90">
        <v>866</v>
      </c>
      <c r="L23" s="90">
        <v>950</v>
      </c>
      <c r="M23" s="90">
        <v>767</v>
      </c>
      <c r="N23" s="91">
        <v>515</v>
      </c>
      <c r="O23" s="91">
        <v>875</v>
      </c>
      <c r="P23" s="91">
        <v>1254</v>
      </c>
      <c r="Q23" s="91">
        <v>1393</v>
      </c>
      <c r="R23" s="91">
        <v>2062</v>
      </c>
      <c r="S23" s="91">
        <v>2200</v>
      </c>
      <c r="T23" s="166">
        <f t="shared" si="0"/>
        <v>18731</v>
      </c>
    </row>
    <row r="24" spans="3:20" ht="24" customHeight="1" thickBot="1" thickTop="1">
      <c r="C24" s="167"/>
      <c r="D24" s="283" t="s">
        <v>235</v>
      </c>
      <c r="E24" s="284"/>
      <c r="F24" s="157">
        <v>1648</v>
      </c>
      <c r="G24" s="157">
        <v>918</v>
      </c>
      <c r="H24" s="157">
        <v>1155</v>
      </c>
      <c r="I24" s="157">
        <v>866</v>
      </c>
      <c r="J24" s="157">
        <v>1446</v>
      </c>
      <c r="K24" s="157">
        <v>706</v>
      </c>
      <c r="L24" s="157">
        <v>972</v>
      </c>
      <c r="M24" s="157">
        <v>507</v>
      </c>
      <c r="N24" s="157">
        <v>323</v>
      </c>
      <c r="O24" s="157">
        <v>580</v>
      </c>
      <c r="P24" s="157">
        <v>980</v>
      </c>
      <c r="Q24" s="157">
        <v>1196</v>
      </c>
      <c r="R24" s="157">
        <v>1356</v>
      </c>
      <c r="S24" s="158">
        <v>1693</v>
      </c>
      <c r="T24" s="166">
        <f t="shared" si="0"/>
        <v>14346</v>
      </c>
    </row>
    <row r="25" spans="3:20" s="60" customFormat="1" ht="23.25" customHeight="1" thickBot="1" thickTop="1">
      <c r="C25" s="168"/>
      <c r="D25" s="281" t="s">
        <v>236</v>
      </c>
      <c r="E25" s="282"/>
      <c r="F25" s="88">
        <v>2288</v>
      </c>
      <c r="G25" s="90">
        <v>1264</v>
      </c>
      <c r="H25" s="90">
        <v>1541</v>
      </c>
      <c r="I25" s="90">
        <v>1217</v>
      </c>
      <c r="J25" s="90">
        <v>1924</v>
      </c>
      <c r="K25" s="90">
        <v>996</v>
      </c>
      <c r="L25" s="90">
        <v>1240</v>
      </c>
      <c r="M25" s="90">
        <v>572</v>
      </c>
      <c r="N25" s="91">
        <v>416</v>
      </c>
      <c r="O25" s="91">
        <v>657</v>
      </c>
      <c r="P25" s="91">
        <v>1438</v>
      </c>
      <c r="Q25" s="91">
        <v>1455</v>
      </c>
      <c r="R25" s="91">
        <v>1862</v>
      </c>
      <c r="S25" s="91">
        <v>2416</v>
      </c>
      <c r="T25" s="166">
        <f t="shared" si="0"/>
        <v>19286</v>
      </c>
    </row>
    <row r="26" spans="3:20" ht="24" customHeight="1" thickBot="1" thickTop="1">
      <c r="C26" s="167"/>
      <c r="D26" s="283" t="s">
        <v>237</v>
      </c>
      <c r="E26" s="284"/>
      <c r="F26" s="157">
        <v>1886</v>
      </c>
      <c r="G26" s="157">
        <v>803</v>
      </c>
      <c r="H26" s="157">
        <v>1022</v>
      </c>
      <c r="I26" s="157">
        <v>764</v>
      </c>
      <c r="J26" s="157">
        <v>1443</v>
      </c>
      <c r="K26" s="157">
        <v>682</v>
      </c>
      <c r="L26" s="157">
        <v>786</v>
      </c>
      <c r="M26" s="157">
        <v>443</v>
      </c>
      <c r="N26" s="157">
        <v>389</v>
      </c>
      <c r="O26" s="157">
        <v>380</v>
      </c>
      <c r="P26" s="157">
        <v>1290</v>
      </c>
      <c r="Q26" s="157">
        <v>1035</v>
      </c>
      <c r="R26" s="157">
        <v>1300</v>
      </c>
      <c r="S26" s="158">
        <v>1535</v>
      </c>
      <c r="T26" s="166">
        <f t="shared" si="0"/>
        <v>13758</v>
      </c>
    </row>
    <row r="27" spans="3:20" s="60" customFormat="1" ht="24.75" customHeight="1" thickBot="1" thickTop="1">
      <c r="C27" s="168"/>
      <c r="D27" s="281" t="s">
        <v>238</v>
      </c>
      <c r="E27" s="282"/>
      <c r="F27" s="88">
        <v>253</v>
      </c>
      <c r="G27" s="90">
        <v>77</v>
      </c>
      <c r="H27" s="90">
        <v>80</v>
      </c>
      <c r="I27" s="90">
        <v>101</v>
      </c>
      <c r="J27" s="90">
        <v>128</v>
      </c>
      <c r="K27" s="90">
        <v>88</v>
      </c>
      <c r="L27" s="90">
        <v>62</v>
      </c>
      <c r="M27" s="90">
        <v>49</v>
      </c>
      <c r="N27" s="91">
        <v>37</v>
      </c>
      <c r="O27" s="91">
        <v>65</v>
      </c>
      <c r="P27" s="91">
        <v>168</v>
      </c>
      <c r="Q27" s="91">
        <v>108</v>
      </c>
      <c r="R27" s="91">
        <v>126</v>
      </c>
      <c r="S27" s="91">
        <v>158</v>
      </c>
      <c r="T27" s="166">
        <f t="shared" si="0"/>
        <v>1500</v>
      </c>
    </row>
    <row r="28" spans="3:20" ht="24" customHeight="1" thickBot="1" thickTop="1">
      <c r="C28" s="169"/>
      <c r="D28" s="292" t="s">
        <v>239</v>
      </c>
      <c r="E28" s="293"/>
      <c r="F28" s="170">
        <v>1592</v>
      </c>
      <c r="G28" s="170">
        <v>1171</v>
      </c>
      <c r="H28" s="170">
        <v>1286</v>
      </c>
      <c r="I28" s="170">
        <v>1027</v>
      </c>
      <c r="J28" s="170">
        <v>1972</v>
      </c>
      <c r="K28" s="170">
        <v>1076</v>
      </c>
      <c r="L28" s="170">
        <v>1067</v>
      </c>
      <c r="M28" s="170">
        <v>685</v>
      </c>
      <c r="N28" s="170">
        <v>1790</v>
      </c>
      <c r="O28" s="170">
        <v>542</v>
      </c>
      <c r="P28" s="170">
        <v>2154</v>
      </c>
      <c r="Q28" s="170">
        <v>1892</v>
      </c>
      <c r="R28" s="170">
        <v>2092</v>
      </c>
      <c r="S28" s="171">
        <v>1832</v>
      </c>
      <c r="T28" s="166">
        <f t="shared" si="0"/>
        <v>20178</v>
      </c>
    </row>
    <row r="29" spans="3:20" s="60" customFormat="1" ht="24" customHeight="1" thickBot="1">
      <c r="C29" s="319" t="s">
        <v>240</v>
      </c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</row>
    <row r="30" spans="3:20" s="60" customFormat="1" ht="24" customHeight="1" thickBot="1">
      <c r="C30" s="172" t="s">
        <v>172</v>
      </c>
      <c r="D30" s="313" t="s">
        <v>241</v>
      </c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5"/>
    </row>
    <row r="31" spans="3:20" ht="24" customHeight="1" thickBot="1" thickTop="1">
      <c r="C31" s="167"/>
      <c r="D31" s="283" t="s">
        <v>242</v>
      </c>
      <c r="E31" s="284"/>
      <c r="F31" s="173">
        <v>867</v>
      </c>
      <c r="G31" s="173">
        <v>534</v>
      </c>
      <c r="H31" s="173">
        <v>556</v>
      </c>
      <c r="I31" s="173">
        <v>538</v>
      </c>
      <c r="J31" s="173">
        <v>848</v>
      </c>
      <c r="K31" s="173">
        <v>455</v>
      </c>
      <c r="L31" s="173">
        <v>516</v>
      </c>
      <c r="M31" s="173">
        <v>303</v>
      </c>
      <c r="N31" s="173">
        <v>372</v>
      </c>
      <c r="O31" s="173">
        <v>432</v>
      </c>
      <c r="P31" s="173">
        <v>792</v>
      </c>
      <c r="Q31" s="173">
        <v>729</v>
      </c>
      <c r="R31" s="173">
        <v>774</v>
      </c>
      <c r="S31" s="174">
        <v>1010</v>
      </c>
      <c r="T31" s="175">
        <f aca="true" t="shared" si="1" ref="T31:T36">SUM(F31:S31)</f>
        <v>8726</v>
      </c>
    </row>
    <row r="32" spans="3:20" s="60" customFormat="1" ht="24" customHeight="1" thickBot="1" thickTop="1">
      <c r="C32" s="168"/>
      <c r="D32" s="281" t="s">
        <v>243</v>
      </c>
      <c r="E32" s="282"/>
      <c r="F32" s="105">
        <v>1356</v>
      </c>
      <c r="G32" s="91">
        <v>687</v>
      </c>
      <c r="H32" s="91">
        <v>720</v>
      </c>
      <c r="I32" s="91">
        <v>802</v>
      </c>
      <c r="J32" s="91">
        <v>1359</v>
      </c>
      <c r="K32" s="91">
        <v>628</v>
      </c>
      <c r="L32" s="91">
        <v>618</v>
      </c>
      <c r="M32" s="91">
        <v>432</v>
      </c>
      <c r="N32" s="91">
        <v>477</v>
      </c>
      <c r="O32" s="91">
        <v>464</v>
      </c>
      <c r="P32" s="91">
        <v>1146</v>
      </c>
      <c r="Q32" s="91">
        <v>848</v>
      </c>
      <c r="R32" s="91">
        <v>1235</v>
      </c>
      <c r="S32" s="91">
        <v>1634</v>
      </c>
      <c r="T32" s="175">
        <f t="shared" si="1"/>
        <v>12406</v>
      </c>
    </row>
    <row r="33" spans="3:20" ht="24" customHeight="1" thickBot="1" thickTop="1">
      <c r="C33" s="167"/>
      <c r="D33" s="301" t="s">
        <v>244</v>
      </c>
      <c r="E33" s="302"/>
      <c r="F33" s="160">
        <v>1428</v>
      </c>
      <c r="G33" s="176">
        <v>739</v>
      </c>
      <c r="H33" s="176">
        <v>877</v>
      </c>
      <c r="I33" s="176">
        <v>754</v>
      </c>
      <c r="J33" s="176">
        <v>1248</v>
      </c>
      <c r="K33" s="176">
        <v>677</v>
      </c>
      <c r="L33" s="176">
        <v>773</v>
      </c>
      <c r="M33" s="176">
        <v>403</v>
      </c>
      <c r="N33" s="176">
        <v>447</v>
      </c>
      <c r="O33" s="176">
        <v>488</v>
      </c>
      <c r="P33" s="160">
        <v>971</v>
      </c>
      <c r="Q33" s="176">
        <v>865</v>
      </c>
      <c r="R33" s="176">
        <v>1241</v>
      </c>
      <c r="S33" s="177">
        <v>1749</v>
      </c>
      <c r="T33" s="175">
        <f t="shared" si="1"/>
        <v>12660</v>
      </c>
    </row>
    <row r="34" spans="3:20" ht="24" customHeight="1" thickBot="1" thickTop="1">
      <c r="C34" s="167"/>
      <c r="D34" s="281" t="s">
        <v>245</v>
      </c>
      <c r="E34" s="282"/>
      <c r="F34" s="110">
        <v>2268</v>
      </c>
      <c r="G34" s="111">
        <v>1205</v>
      </c>
      <c r="H34" s="111">
        <v>1405</v>
      </c>
      <c r="I34" s="111">
        <v>1146</v>
      </c>
      <c r="J34" s="111">
        <v>1800</v>
      </c>
      <c r="K34" s="111">
        <v>997</v>
      </c>
      <c r="L34" s="111">
        <v>1046</v>
      </c>
      <c r="M34" s="111">
        <v>633</v>
      </c>
      <c r="N34" s="111">
        <v>727</v>
      </c>
      <c r="O34" s="111">
        <v>630</v>
      </c>
      <c r="P34" s="110">
        <v>1501</v>
      </c>
      <c r="Q34" s="111">
        <v>1583</v>
      </c>
      <c r="R34" s="111">
        <v>1780</v>
      </c>
      <c r="S34" s="178">
        <v>2038</v>
      </c>
      <c r="T34" s="175">
        <f t="shared" si="1"/>
        <v>18759</v>
      </c>
    </row>
    <row r="35" spans="3:20" ht="24" customHeight="1" thickBot="1" thickTop="1">
      <c r="C35" s="167"/>
      <c r="D35" s="303" t="s">
        <v>246</v>
      </c>
      <c r="E35" s="304"/>
      <c r="F35" s="179">
        <v>1903</v>
      </c>
      <c r="G35" s="180">
        <v>1136</v>
      </c>
      <c r="H35" s="180">
        <v>1162</v>
      </c>
      <c r="I35" s="180">
        <v>988</v>
      </c>
      <c r="J35" s="180">
        <v>1808</v>
      </c>
      <c r="K35" s="180">
        <v>894</v>
      </c>
      <c r="L35" s="180">
        <v>1193</v>
      </c>
      <c r="M35" s="180">
        <v>605</v>
      </c>
      <c r="N35" s="180">
        <v>765</v>
      </c>
      <c r="O35" s="180">
        <v>555</v>
      </c>
      <c r="P35" s="179">
        <v>1490</v>
      </c>
      <c r="Q35" s="180">
        <v>1286</v>
      </c>
      <c r="R35" s="180">
        <v>1638</v>
      </c>
      <c r="S35" s="181">
        <v>1966</v>
      </c>
      <c r="T35" s="175">
        <f t="shared" si="1"/>
        <v>17389</v>
      </c>
    </row>
    <row r="36" spans="3:20" ht="24" customHeight="1" thickBot="1" thickTop="1">
      <c r="C36" s="182"/>
      <c r="D36" s="305" t="s">
        <v>247</v>
      </c>
      <c r="E36" s="306"/>
      <c r="F36" s="183">
        <v>2680</v>
      </c>
      <c r="G36" s="184">
        <v>1760</v>
      </c>
      <c r="H36" s="184">
        <v>2670</v>
      </c>
      <c r="I36" s="184">
        <v>1745</v>
      </c>
      <c r="J36" s="184">
        <v>3888</v>
      </c>
      <c r="K36" s="184">
        <v>1295</v>
      </c>
      <c r="L36" s="184">
        <v>2010</v>
      </c>
      <c r="M36" s="184">
        <v>1243</v>
      </c>
      <c r="N36" s="184">
        <v>1247</v>
      </c>
      <c r="O36" s="184">
        <v>1022</v>
      </c>
      <c r="P36" s="183">
        <v>2025</v>
      </c>
      <c r="Q36" s="184">
        <v>2639</v>
      </c>
      <c r="R36" s="184">
        <v>3233</v>
      </c>
      <c r="S36" s="185">
        <v>3032</v>
      </c>
      <c r="T36" s="175">
        <f t="shared" si="1"/>
        <v>30489</v>
      </c>
    </row>
    <row r="37" spans="3:20" ht="24" customHeight="1" thickBot="1">
      <c r="C37" s="275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</row>
    <row r="38" spans="3:20" ht="36" customHeight="1" thickBot="1" thickTop="1">
      <c r="C38" s="186" t="s">
        <v>174</v>
      </c>
      <c r="D38" s="308" t="s">
        <v>248</v>
      </c>
      <c r="E38" s="309"/>
      <c r="F38" s="187">
        <v>10502</v>
      </c>
      <c r="G38" s="187">
        <v>6061</v>
      </c>
      <c r="H38" s="187">
        <v>7390</v>
      </c>
      <c r="I38" s="187">
        <v>5973</v>
      </c>
      <c r="J38" s="187">
        <v>10951</v>
      </c>
      <c r="K38" s="187">
        <v>4946</v>
      </c>
      <c r="L38" s="187">
        <v>6156</v>
      </c>
      <c r="M38" s="187">
        <v>3619</v>
      </c>
      <c r="N38" s="187">
        <v>4035</v>
      </c>
      <c r="O38" s="187">
        <v>3591</v>
      </c>
      <c r="P38" s="187">
        <v>7925</v>
      </c>
      <c r="Q38" s="187">
        <v>7950</v>
      </c>
      <c r="R38" s="187">
        <v>9901</v>
      </c>
      <c r="S38" s="188">
        <v>11429</v>
      </c>
      <c r="T38" s="189">
        <f>SUM(F38:S38)</f>
        <v>100429</v>
      </c>
    </row>
    <row r="39" spans="3:20" ht="15" customHeight="1">
      <c r="C39" s="190"/>
      <c r="D39" s="191"/>
      <c r="E39" s="191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</row>
    <row r="40" spans="3:20" ht="14.25" customHeight="1">
      <c r="C40" s="119"/>
      <c r="F40" s="192">
        <f aca="true" t="shared" si="2" ref="F40:T40">F8+F9+F10+F11+F12</f>
        <v>10502</v>
      </c>
      <c r="G40" s="192">
        <f t="shared" si="2"/>
        <v>6061</v>
      </c>
      <c r="H40" s="192">
        <f t="shared" si="2"/>
        <v>7390</v>
      </c>
      <c r="I40" s="192">
        <f t="shared" si="2"/>
        <v>5973</v>
      </c>
      <c r="J40" s="192">
        <f t="shared" si="2"/>
        <v>10951</v>
      </c>
      <c r="K40" s="192">
        <f t="shared" si="2"/>
        <v>4946</v>
      </c>
      <c r="L40" s="192">
        <f t="shared" si="2"/>
        <v>6156</v>
      </c>
      <c r="M40" s="192">
        <f t="shared" si="2"/>
        <v>3619</v>
      </c>
      <c r="N40" s="192">
        <f t="shared" si="2"/>
        <v>4035</v>
      </c>
      <c r="O40" s="192">
        <f t="shared" si="2"/>
        <v>3591</v>
      </c>
      <c r="P40" s="192">
        <f t="shared" si="2"/>
        <v>7925</v>
      </c>
      <c r="Q40" s="192">
        <f t="shared" si="2"/>
        <v>7950</v>
      </c>
      <c r="R40" s="192">
        <f t="shared" si="2"/>
        <v>9901</v>
      </c>
      <c r="S40" s="192">
        <f t="shared" si="2"/>
        <v>11429</v>
      </c>
      <c r="T40" s="192">
        <f t="shared" si="2"/>
        <v>100429</v>
      </c>
    </row>
    <row r="41" spans="3:20" ht="14.25" customHeight="1">
      <c r="C41" s="119"/>
      <c r="F41" s="192">
        <f aca="true" t="shared" si="3" ref="F41:T41">F15+F16+F17+F18+F19</f>
        <v>10502</v>
      </c>
      <c r="G41" s="192">
        <f t="shared" si="3"/>
        <v>6061</v>
      </c>
      <c r="H41" s="192">
        <f t="shared" si="3"/>
        <v>7390</v>
      </c>
      <c r="I41" s="192">
        <f t="shared" si="3"/>
        <v>5973</v>
      </c>
      <c r="J41" s="192">
        <f t="shared" si="3"/>
        <v>10951</v>
      </c>
      <c r="K41" s="192">
        <f t="shared" si="3"/>
        <v>4946</v>
      </c>
      <c r="L41" s="192">
        <f t="shared" si="3"/>
        <v>6156</v>
      </c>
      <c r="M41" s="192">
        <f t="shared" si="3"/>
        <v>3619</v>
      </c>
      <c r="N41" s="192">
        <f t="shared" si="3"/>
        <v>4035</v>
      </c>
      <c r="O41" s="192">
        <f t="shared" si="3"/>
        <v>3591</v>
      </c>
      <c r="P41" s="192">
        <f t="shared" si="3"/>
        <v>7925</v>
      </c>
      <c r="Q41" s="192">
        <f t="shared" si="3"/>
        <v>7950</v>
      </c>
      <c r="R41" s="192">
        <f t="shared" si="3"/>
        <v>9901</v>
      </c>
      <c r="S41" s="192">
        <f t="shared" si="3"/>
        <v>11429</v>
      </c>
      <c r="T41" s="192">
        <f t="shared" si="3"/>
        <v>100429</v>
      </c>
    </row>
    <row r="42" spans="2:20" ht="15.75">
      <c r="B42" t="s">
        <v>163</v>
      </c>
      <c r="C42" s="193"/>
      <c r="D42" s="194"/>
      <c r="E42" s="195"/>
      <c r="F42" s="196">
        <f aca="true" t="shared" si="4" ref="F42:T42">F22+F23+F24+F25+F26+F27+F28</f>
        <v>10502</v>
      </c>
      <c r="G42" s="196">
        <f t="shared" si="4"/>
        <v>6061</v>
      </c>
      <c r="H42" s="196">
        <f t="shared" si="4"/>
        <v>7390</v>
      </c>
      <c r="I42" s="196">
        <f t="shared" si="4"/>
        <v>5973</v>
      </c>
      <c r="J42" s="196">
        <f t="shared" si="4"/>
        <v>10951</v>
      </c>
      <c r="K42" s="196">
        <f t="shared" si="4"/>
        <v>4946</v>
      </c>
      <c r="L42" s="196">
        <f t="shared" si="4"/>
        <v>6156</v>
      </c>
      <c r="M42" s="196">
        <f t="shared" si="4"/>
        <v>3619</v>
      </c>
      <c r="N42" s="196">
        <f t="shared" si="4"/>
        <v>4035</v>
      </c>
      <c r="O42" s="196">
        <f t="shared" si="4"/>
        <v>3591</v>
      </c>
      <c r="P42" s="196">
        <f t="shared" si="4"/>
        <v>7925</v>
      </c>
      <c r="Q42" s="196">
        <f t="shared" si="4"/>
        <v>7950</v>
      </c>
      <c r="R42" s="196">
        <f t="shared" si="4"/>
        <v>9901</v>
      </c>
      <c r="S42" s="196">
        <f t="shared" si="4"/>
        <v>11429</v>
      </c>
      <c r="T42" s="196">
        <f t="shared" si="4"/>
        <v>100429</v>
      </c>
    </row>
    <row r="43" spans="3:20" ht="15.75">
      <c r="C43" s="193"/>
      <c r="D43" s="197"/>
      <c r="E43" s="198"/>
      <c r="F43" s="199">
        <f aca="true" t="shared" si="5" ref="F43:T43">F31+F32+F33+F34+F35+F36</f>
        <v>10502</v>
      </c>
      <c r="G43" s="199">
        <f t="shared" si="5"/>
        <v>6061</v>
      </c>
      <c r="H43" s="199">
        <f t="shared" si="5"/>
        <v>7390</v>
      </c>
      <c r="I43" s="199">
        <f t="shared" si="5"/>
        <v>5973</v>
      </c>
      <c r="J43" s="199">
        <f t="shared" si="5"/>
        <v>10951</v>
      </c>
      <c r="K43" s="199">
        <f t="shared" si="5"/>
        <v>4946</v>
      </c>
      <c r="L43" s="199">
        <f t="shared" si="5"/>
        <v>6156</v>
      </c>
      <c r="M43" s="199">
        <f t="shared" si="5"/>
        <v>3619</v>
      </c>
      <c r="N43" s="199">
        <f t="shared" si="5"/>
        <v>4035</v>
      </c>
      <c r="O43" s="199">
        <f t="shared" si="5"/>
        <v>3591</v>
      </c>
      <c r="P43" s="199">
        <f t="shared" si="5"/>
        <v>7925</v>
      </c>
      <c r="Q43" s="199">
        <f t="shared" si="5"/>
        <v>7950</v>
      </c>
      <c r="R43" s="199">
        <f t="shared" si="5"/>
        <v>9901</v>
      </c>
      <c r="S43" s="199">
        <f t="shared" si="5"/>
        <v>11429</v>
      </c>
      <c r="T43" s="199">
        <f t="shared" si="5"/>
        <v>100429</v>
      </c>
    </row>
    <row r="44" ht="12.75">
      <c r="C44" s="200"/>
    </row>
  </sheetData>
  <sheetProtection password="CAAD" sheet="1" objects="1" scenarios="1"/>
  <mergeCells count="35">
    <mergeCell ref="D35:E35"/>
    <mergeCell ref="D36:E36"/>
    <mergeCell ref="C3:T3"/>
    <mergeCell ref="D38:E38"/>
    <mergeCell ref="D21:T21"/>
    <mergeCell ref="D30:T30"/>
    <mergeCell ref="D7:T7"/>
    <mergeCell ref="D14:T14"/>
    <mergeCell ref="C29:T29"/>
    <mergeCell ref="D6:T6"/>
    <mergeCell ref="D32:E32"/>
    <mergeCell ref="D18:E18"/>
    <mergeCell ref="C13:T13"/>
    <mergeCell ref="D34:E34"/>
    <mergeCell ref="D23:E23"/>
    <mergeCell ref="D24:E24"/>
    <mergeCell ref="D31:E31"/>
    <mergeCell ref="D15:E15"/>
    <mergeCell ref="D19:E19"/>
    <mergeCell ref="D33:E33"/>
    <mergeCell ref="D12:E12"/>
    <mergeCell ref="D28:E28"/>
    <mergeCell ref="D16:E16"/>
    <mergeCell ref="D17:E17"/>
    <mergeCell ref="D27:E27"/>
    <mergeCell ref="C37:T37"/>
    <mergeCell ref="C4:T4"/>
    <mergeCell ref="C20:T20"/>
    <mergeCell ref="D25:E25"/>
    <mergeCell ref="D26:E26"/>
    <mergeCell ref="D22:E22"/>
    <mergeCell ref="D8:E8"/>
    <mergeCell ref="D9:E9"/>
    <mergeCell ref="D10:E10"/>
    <mergeCell ref="D11:E11"/>
  </mergeCells>
  <printOptions horizontalCentered="1" verticalCentered="1"/>
  <pageMargins left="0" right="0" top="0" bottom="0" header="0" footer="0"/>
  <pageSetup horizontalDpi="300" verticalDpi="300" orientation="landscape" paperSize="9" scale="57" r:id="rId4"/>
  <drawing r:id="rId3"/>
  <legacyDrawing r:id="rId2"/>
  <oleObjects>
    <oleObject progId="Word.Document.8" shapeId="2414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wup</cp:lastModifiedBy>
  <cp:lastPrinted>2004-10-11T09:46:51Z</cp:lastPrinted>
  <dcterms:created xsi:type="dcterms:W3CDTF">2004-10-11T09:40:51Z</dcterms:created>
  <dcterms:modified xsi:type="dcterms:W3CDTF">2004-10-13T06:59:46Z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