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580" windowHeight="7110" activeTab="1"/>
  </bookViews>
  <sheets>
    <sheet name="Stan i struktura XII 10" sheetId="1" r:id="rId1"/>
    <sheet name="Gminy XII 10  " sheetId="2" r:id="rId2"/>
    <sheet name="Wykresy XII 10" sheetId="3" r:id="rId3"/>
    <sheet name="Zał. IV kw. 10" sheetId="4" r:id="rId4"/>
  </sheets>
  <externalReferences>
    <externalReference r:id="rId7"/>
  </externalReferences>
  <definedNames>
    <definedName name="_xlnm.Print_Area" localSheetId="1">'Gminy XII 10  '!$B$1:$O$46</definedName>
    <definedName name="_xlnm.Print_Area" localSheetId="0">'Stan i struktura XII 10'!$B$2:$S$68</definedName>
    <definedName name="_xlnm.Print_Area" localSheetId="2">'Wykresy XII 10'!$L$3:$AD$46</definedName>
    <definedName name="_xlnm.Print_Area" localSheetId="3">'Zał. IV kw. 10'!$B$2:$S$39</definedName>
  </definedNames>
  <calcPr fullCalcOnLoad="1"/>
</workbook>
</file>

<file path=xl/sharedStrings.xml><?xml version="1.0" encoding="utf-8"?>
<sst xmlns="http://schemas.openxmlformats.org/spreadsheetml/2006/main" count="459" uniqueCount="270">
  <si>
    <t xml:space="preserve">INFORMACJA O STANIE I STRUKTURZE BEZROBOCIA W WOJ. LUBUSKIM W GRUDNIU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</si>
  <si>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</si>
  <si>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</si>
  <si>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</si>
  <si>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</si>
  <si>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</si>
  <si>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</si>
  <si>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</si>
  <si>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</si>
  <si>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</si>
  <si>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</si>
  <si>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</si>
  <si>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</si>
  <si>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</si>
  <si>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</si>
  <si>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</si>
  <si>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</si>
  <si>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</si>
  <si>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</si>
  <si>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</si>
  <si>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</si>
  <si>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</si>
  <si>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</si>
  <si>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</si>
  <si>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</si>
  <si>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</si>
  <si>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</si>
  <si>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</si>
  <si>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</si>
  <si>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</si>
  <si>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</si>
  <si>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</si>
  <si>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</si>
  <si>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</si>
  <si>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</si>
  <si>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</si>
  <si>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</si>
  <si>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</si>
  <si>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</si>
  <si>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</si>
  <si>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</si>
  <si>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</si>
  <si>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</si>
  <si>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</si>
  <si>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</si>
  <si>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</si>
  <si>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</si>
  <si>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</si>
  <si>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</si>
  <si>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</si>
  <si>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</si>
  <si>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</si>
  <si>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</si>
  <si>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</si>
  <si>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</si>
  <si>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</si>
  <si>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</si>
  <si>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</si>
  <si>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</si>
  <si>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</si>
  <si>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</si>
  <si>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</si>
  <si>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</si>
  <si>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</si>
  <si>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</si>
  <si>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</si>
  <si>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</si>
  <si>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</si>
  <si>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</si>
  <si>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</si>
  <si>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</si>
  <si>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</si>
  <si>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</si>
  <si>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</si>
  <si>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</si>
  <si>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</si>
  <si>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</si>
  <si>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</si>
  <si>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</si>
  <si>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</si>
  <si>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</si>
  <si>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</si>
  <si>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</si>
  <si>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</si>
  <si>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jest podawany przez GUS z miesięcznym opóżnieniem</t>
  </si>
  <si>
    <t>Liczba  bezrobotnych w układzie powiatowych urzędów pracy i gmin woj. lubuskiego zarejestrowanych</t>
  </si>
  <si>
    <t>na koniec grudnia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</si>
  <si>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</si>
  <si>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</si>
  <si>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</si>
  <si>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</si>
  <si>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</si>
  <si>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</si>
  <si>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</si>
  <si>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</si>
  <si>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</si>
  <si>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</si>
  <si>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</si>
  <si>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</si>
  <si>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</si>
  <si>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</si>
  <si>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</si>
  <si>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</si>
  <si>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</si>
  <si>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</si>
  <si>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</si>
  <si>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</si>
  <si>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</si>
  <si>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</si>
  <si>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</si>
  <si>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</si>
  <si>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</si>
  <si>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</si>
  <si>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</si>
  <si>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</si>
  <si>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</si>
  <si>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</si>
  <si>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</si>
  <si>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</si>
  <si>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</si>
  <si>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</si>
  <si>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</si>
  <si>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</si>
  <si>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</si>
  <si>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</si>
  <si>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</si>
  <si>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</si>
  <si>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</si>
  <si>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</si>
  <si>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</si>
  <si>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</si>
  <si>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</si>
  <si>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</si>
  <si>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</si>
  <si>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</si>
  <si>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</si>
  <si>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</si>
  <si>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</si>
  <si>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</si>
  <si>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</si>
  <si>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</si>
  <si>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</si>
  <si>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</si>
  <si>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</si>
  <si>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</si>
  <si>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</si>
  <si>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</si>
  <si>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</si>
  <si>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</si>
  <si>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</si>
  <si>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</si>
  <si>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</si>
  <si>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</si>
  <si>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</si>
  <si>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</si>
  <si>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</si>
  <si>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</si>
  <si>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</si>
  <si>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</si>
  <si>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</si>
  <si>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</si>
  <si>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</si>
  <si>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</si>
  <si>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</si>
  <si>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</si>
  <si>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</si>
  <si>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</si>
  <si>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</si>
  <si>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</si>
  <si>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</si>
  <si>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</si>
  <si>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</si>
  <si>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</si>
  <si>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</si>
  <si>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</si>
  <si>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</si>
  <si>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</si>
  <si>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</si>
  <si>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</si>
  <si>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</si>
  <si>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</si>
  <si>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</si>
  <si>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</si>
  <si>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</si>
  <si>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</si>
  <si>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</si>
  <si>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</si>
  <si>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</si>
  <si>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</si>
  <si>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</si>
  <si>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</si>
  <si>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</si>
  <si>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</si>
  <si>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ogółem </t>
  </si>
  <si>
    <t>w tym subsydiowane</t>
  </si>
  <si>
    <t>I</t>
  </si>
  <si>
    <t>II</t>
  </si>
  <si>
    <t>III</t>
  </si>
  <si>
    <t>VI</t>
  </si>
  <si>
    <t>V</t>
  </si>
  <si>
    <t>VII</t>
  </si>
  <si>
    <t>VIII</t>
  </si>
  <si>
    <t>IX</t>
  </si>
  <si>
    <t>X</t>
  </si>
  <si>
    <t>XI</t>
  </si>
  <si>
    <t>XII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</si>
  <si>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</si>
  <si>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</si>
  <si>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</si>
  <si>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</si>
  <si>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</si>
  <si>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</si>
  <si>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</si>
  <si>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</si>
  <si>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</si>
  <si>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</si>
  <si>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</si>
  <si>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</si>
  <si>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</si>
  <si>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</si>
  <si>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</si>
  <si>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</si>
  <si>
    <t>V 2010r.</t>
  </si>
  <si>
    <t>VI 2010r.</t>
  </si>
  <si>
    <t>Obserwatorium Rynku Pracy - tel: (68) 456 76 91, (68) 456 76 92</t>
  </si>
  <si>
    <t>VII 2010 r.</t>
  </si>
  <si>
    <t>VIII 2010 r.</t>
  </si>
  <si>
    <t>IX 2010 r.</t>
  </si>
  <si>
    <t>X 2010 r.</t>
  </si>
  <si>
    <t>XI 2010 r.</t>
  </si>
  <si>
    <t>XII 2010r.</t>
  </si>
  <si>
    <t>Wojewódzki Urząd Pracy w Zielonej Górze</t>
  </si>
  <si>
    <t>INFORMACJA KWARTALNA O STRUKTURZE BEZROBOTNYCH</t>
  </si>
  <si>
    <t xml:space="preserve"> WG WIEKU, WYKSZTAŁCENIA, STAŻU PRACY I CZASIE POZOSTAWANIA BEZ PRACY [stan na 31.12.2010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</si>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</sst>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sz val="12"/>
      <name val="Arial CE"/>
      <family val="2"/>
    </font>
    <font>
      <b/>
      <sz val="10"/>
      <name val="Verdana"/>
      <family val="2"/>
    </font>
    <font>
      <b/>
      <sz val="12"/>
      <color indexed="17"/>
      <name val="Arial CE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1.3"/>
      <color indexed="8"/>
      <name val="Verdana"/>
      <family val="2"/>
    </font>
    <font>
      <i/>
      <sz val="11"/>
      <color indexed="8"/>
      <name val="Verdana"/>
      <family val="2"/>
    </font>
    <font>
      <sz val="11"/>
      <color indexed="8"/>
      <name val="Verdana"/>
      <family val="2"/>
    </font>
    <font>
      <b/>
      <sz val="11.4"/>
      <color indexed="8"/>
      <name val="Verdana"/>
      <family val="2"/>
    </font>
    <font>
      <b/>
      <i/>
      <sz val="11.6"/>
      <color indexed="18"/>
      <name val="Calibri"/>
      <family val="2"/>
    </font>
    <font>
      <i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86" fillId="0" borderId="0">
      <alignment/>
      <protection/>
    </xf>
    <xf numFmtId="0" fontId="97" fillId="27" borderId="1" applyNumberFormat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6" fillId="31" borderId="9" applyNumberFormat="0" applyFont="0" applyAlignment="0" applyProtection="0"/>
    <xf numFmtId="44" fontId="86" fillId="0" borderId="0" applyFont="0" applyFill="0" applyBorder="0" applyAlignment="0" applyProtection="0"/>
    <xf numFmtId="42" fontId="86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3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3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5" fillId="0" borderId="0" xfId="0" applyFont="1" applyBorder="1" applyAlignment="1">
      <alignment horizontal="center"/>
    </xf>
    <xf numFmtId="165" fontId="4" fillId="36" borderId="20" xfId="0" applyNumberFormat="1" applyFont="1" applyFill="1" applyBorder="1" applyAlignment="1" applyProtection="1">
      <alignment/>
      <protection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165" fontId="34" fillId="0" borderId="56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165" fontId="34" fillId="0" borderId="0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39" fillId="37" borderId="0" xfId="0" applyFont="1" applyFill="1" applyAlignment="1">
      <alignment/>
    </xf>
    <xf numFmtId="0" fontId="37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right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center"/>
    </xf>
    <xf numFmtId="0" fontId="51" fillId="0" borderId="70" xfId="0" applyFont="1" applyBorder="1" applyAlignment="1">
      <alignment/>
    </xf>
    <xf numFmtId="0" fontId="53" fillId="0" borderId="31" xfId="0" applyFont="1" applyFill="1" applyBorder="1" applyAlignment="1">
      <alignment horizontal="center" vertical="center" wrapText="1"/>
    </xf>
    <xf numFmtId="1" fontId="53" fillId="0" borderId="31" xfId="0" applyNumberFormat="1" applyFont="1" applyFill="1" applyBorder="1" applyAlignment="1">
      <alignment horizontal="center" vertical="center"/>
    </xf>
    <xf numFmtId="1" fontId="53" fillId="0" borderId="32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1" fontId="53" fillId="0" borderId="28" xfId="0" applyNumberFormat="1" applyFont="1" applyFill="1" applyBorder="1" applyAlignment="1">
      <alignment horizontal="center" vertical="center" wrapText="1"/>
    </xf>
    <xf numFmtId="1" fontId="53" fillId="0" borderId="29" xfId="0" applyNumberFormat="1" applyFont="1" applyFill="1" applyBorder="1" applyAlignment="1">
      <alignment horizontal="center" vertical="center" wrapText="1"/>
    </xf>
    <xf numFmtId="0" fontId="51" fillId="0" borderId="70" xfId="0" applyFont="1" applyBorder="1" applyAlignment="1">
      <alignment horizontal="center"/>
    </xf>
    <xf numFmtId="0" fontId="53" fillId="0" borderId="71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66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7" fillId="0" borderId="70" xfId="0" applyFont="1" applyBorder="1" applyAlignment="1">
      <alignment/>
    </xf>
    <xf numFmtId="1" fontId="54" fillId="0" borderId="10" xfId="0" applyNumberFormat="1" applyFont="1" applyFill="1" applyBorder="1" applyAlignment="1">
      <alignment horizontal="center" vertical="center" wrapText="1"/>
    </xf>
    <xf numFmtId="0" fontId="57" fillId="0" borderId="70" xfId="0" applyFont="1" applyBorder="1" applyAlignment="1">
      <alignment horizontal="center"/>
    </xf>
    <xf numFmtId="0" fontId="57" fillId="0" borderId="70" xfId="0" applyFont="1" applyFill="1" applyBorder="1" applyAlignment="1">
      <alignment horizontal="center"/>
    </xf>
    <xf numFmtId="0" fontId="57" fillId="0" borderId="66" xfId="0" applyFont="1" applyBorder="1" applyAlignment="1">
      <alignment/>
    </xf>
    <xf numFmtId="1" fontId="53" fillId="0" borderId="35" xfId="0" applyNumberFormat="1" applyFont="1" applyFill="1" applyBorder="1" applyAlignment="1">
      <alignment horizontal="center" vertical="center" wrapText="1"/>
    </xf>
    <xf numFmtId="1" fontId="53" fillId="0" borderId="48" xfId="0" applyNumberFormat="1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/>
    </xf>
    <xf numFmtId="1" fontId="53" fillId="0" borderId="31" xfId="0" applyNumberFormat="1" applyFont="1" applyFill="1" applyBorder="1" applyAlignment="1">
      <alignment horizontal="center" vertical="center" wrapText="1"/>
    </xf>
    <xf numFmtId="1" fontId="53" fillId="0" borderId="32" xfId="0" applyNumberFormat="1" applyFont="1" applyFill="1" applyBorder="1" applyAlignment="1">
      <alignment horizontal="center" vertical="center" wrapText="1"/>
    </xf>
    <xf numFmtId="1" fontId="53" fillId="0" borderId="71" xfId="0" applyNumberFormat="1" applyFont="1" applyFill="1" applyBorder="1" applyAlignment="1">
      <alignment horizontal="center" vertical="center" wrapText="1"/>
    </xf>
    <xf numFmtId="1" fontId="53" fillId="0" borderId="62" xfId="0" applyNumberFormat="1" applyFont="1" applyFill="1" applyBorder="1" applyAlignment="1">
      <alignment horizontal="center" vertical="center" wrapText="1"/>
    </xf>
    <xf numFmtId="1" fontId="53" fillId="0" borderId="31" xfId="0" applyNumberFormat="1" applyFont="1" applyFill="1" applyBorder="1" applyAlignment="1">
      <alignment horizontal="center" vertical="center" wrapText="1"/>
    </xf>
    <xf numFmtId="1" fontId="53" fillId="0" borderId="32" xfId="0" applyNumberFormat="1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1" fontId="53" fillId="0" borderId="51" xfId="0" applyNumberFormat="1" applyFont="1" applyFill="1" applyBorder="1" applyAlignment="1">
      <alignment horizontal="center" vertical="center" wrapText="1"/>
    </xf>
    <xf numFmtId="1" fontId="53" fillId="0" borderId="52" xfId="0" applyNumberFormat="1" applyFont="1" applyFill="1" applyBorder="1" applyAlignment="1">
      <alignment horizontal="center" vertical="center" wrapText="1"/>
    </xf>
    <xf numFmtId="0" fontId="57" fillId="0" borderId="66" xfId="0" applyFont="1" applyBorder="1" applyAlignment="1">
      <alignment horizontal="center"/>
    </xf>
    <xf numFmtId="0" fontId="53" fillId="0" borderId="36" xfId="0" applyFont="1" applyFill="1" applyBorder="1" applyAlignment="1">
      <alignment horizontal="center" vertical="center" wrapText="1"/>
    </xf>
    <xf numFmtId="1" fontId="53" fillId="0" borderId="36" xfId="0" applyNumberFormat="1" applyFont="1" applyFill="1" applyBorder="1" applyAlignment="1">
      <alignment horizontal="center" vertical="center" wrapText="1"/>
    </xf>
    <xf numFmtId="1" fontId="53" fillId="0" borderId="37" xfId="0" applyNumberFormat="1" applyFont="1" applyFill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 horizontal="right" vertical="center"/>
    </xf>
    <xf numFmtId="1" fontId="37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3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3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3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3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7" borderId="74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 wrapText="1"/>
    </xf>
    <xf numFmtId="0" fontId="12" fillId="0" borderId="76" xfId="0" applyFont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4" fillId="33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165" fontId="28" fillId="0" borderId="92" xfId="0" applyNumberFormat="1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165" fontId="4" fillId="33" borderId="89" xfId="0" applyNumberFormat="1" applyFont="1" applyFill="1" applyBorder="1" applyAlignment="1" applyProtection="1">
      <alignment horizontal="center" vertical="center" wrapText="1"/>
      <protection/>
    </xf>
    <xf numFmtId="0" fontId="2" fillId="33" borderId="96" xfId="0" applyFont="1" applyFill="1" applyBorder="1" applyAlignment="1">
      <alignment horizontal="center" vertical="center" wrapText="1"/>
    </xf>
    <xf numFmtId="165" fontId="30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7" xfId="0" applyFont="1" applyFill="1" applyBorder="1" applyAlignment="1" applyProtection="1">
      <alignment horizontal="center" vertical="center" wrapText="1"/>
      <protection locked="0"/>
    </xf>
    <xf numFmtId="0" fontId="27" fillId="0" borderId="93" xfId="0" applyFont="1" applyBorder="1" applyAlignment="1">
      <alignment horizontal="center" vertical="center" wrapText="1"/>
    </xf>
    <xf numFmtId="0" fontId="36" fillId="39" borderId="0" xfId="0" applyFont="1" applyFill="1" applyAlignment="1">
      <alignment horizontal="left" vertical="center"/>
    </xf>
    <xf numFmtId="0" fontId="52" fillId="0" borderId="62" xfId="0" applyFont="1" applyBorder="1" applyAlignment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7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9" fillId="0" borderId="4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2" fillId="0" borderId="48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49" fillId="38" borderId="11" xfId="0" applyFont="1" applyFill="1" applyBorder="1" applyAlignment="1">
      <alignment horizontal="center"/>
    </xf>
    <xf numFmtId="0" fontId="49" fillId="38" borderId="74" xfId="0" applyFont="1" applyFill="1" applyBorder="1" applyAlignment="1">
      <alignment horizontal="center"/>
    </xf>
    <xf numFmtId="0" fontId="49" fillId="0" borderId="98" xfId="0" applyFont="1" applyFill="1" applyBorder="1" applyAlignment="1">
      <alignment horizontal="left"/>
    </xf>
    <xf numFmtId="0" fontId="49" fillId="0" borderId="57" xfId="0" applyFont="1" applyFill="1" applyBorder="1" applyAlignment="1">
      <alignment horizontal="left"/>
    </xf>
    <xf numFmtId="0" fontId="49" fillId="0" borderId="99" xfId="0" applyFont="1" applyFill="1" applyBorder="1" applyAlignment="1">
      <alignment horizontal="left"/>
    </xf>
    <xf numFmtId="0" fontId="52" fillId="0" borderId="29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49" fillId="0" borderId="98" xfId="0" applyFont="1" applyBorder="1" applyAlignment="1">
      <alignment horizontal="left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99" xfId="0" applyFont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62" xfId="0" applyFont="1" applyFill="1" applyBorder="1" applyAlignment="1">
      <alignment horizontal="left"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0" fontId="49" fillId="38" borderId="0" xfId="0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52" fillId="0" borderId="26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0" fillId="0" borderId="98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left" vertical="center" wrapText="1"/>
    </xf>
    <xf numFmtId="0" fontId="50" fillId="0" borderId="99" xfId="0" applyFont="1" applyBorder="1" applyAlignment="1">
      <alignment horizontal="left" vertical="center" wrapText="1"/>
    </xf>
    <xf numFmtId="0" fontId="40" fillId="37" borderId="0" xfId="0" applyFont="1" applyFill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37" borderId="0" xfId="0" applyFont="1" applyFill="1" applyAlignment="1">
      <alignment horizontal="center"/>
    </xf>
    <xf numFmtId="0" fontId="42" fillId="37" borderId="74" xfId="0" applyFont="1" applyFill="1" applyBorder="1" applyAlignment="1">
      <alignment horizontal="center" vertical="center" wrapText="1"/>
    </xf>
    <xf numFmtId="0" fontId="0" fillId="37" borderId="74" xfId="0" applyFill="1" applyBorder="1" applyAlignment="1">
      <alignment/>
    </xf>
    <xf numFmtId="0" fontId="49" fillId="38" borderId="57" xfId="0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0" b="1" i="0" u="none" baseline="0">
                <a:solidFill>
                  <a:srgbClr val="000000"/>
                </a:solidFill>
              </a:rPr>
              <a:t>Liczba zarejestrowanych bezrobotnych 
</a:t>
            </a:r>
            <a:r>
              <a:rPr lang="en-US" cap="none" sz="1130" b="1" i="0" u="none" baseline="0">
                <a:solidFill>
                  <a:srgbClr val="000000"/>
                </a:solidFill>
              </a:rPr>
              <a:t>w województwie lubuskim od  XII 2009r. 
</a:t>
            </a:r>
            <a:r>
              <a:rPr lang="en-US" cap="none" sz="1130" b="1" i="0" u="none" baseline="0">
                <a:solidFill>
                  <a:srgbClr val="000000"/>
                </a:solidFill>
              </a:rPr>
              <a:t>do  XII 2010r.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(stan na koniec miesiąca )</a:t>
            </a:r>
          </a:p>
        </c:rich>
      </c:tx>
      <c:layout>
        <c:manualLayout>
          <c:xMode val="factor"/>
          <c:yMode val="factor"/>
          <c:x val="-0.002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05"/>
          <c:w val="0.972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10'!$C$39:$C$51</c:f>
              <c:strCache/>
            </c:strRef>
          </c:cat>
          <c:val>
            <c:numRef>
              <c:f>'Wykresy XII 10'!$D$39:$D$51</c:f>
              <c:numCache/>
            </c:numRef>
          </c:val>
        </c:ser>
        <c:gapWidth val="105"/>
        <c:axId val="31317552"/>
        <c:axId val="4474993"/>
      </c:barChart>
      <c:catAx>
        <c:axId val="3131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4993"/>
        <c:crosses val="autoZero"/>
        <c:auto val="1"/>
        <c:lblOffset val="100"/>
        <c:tickLblSkip val="1"/>
        <c:noMultiLvlLbl val="0"/>
      </c:catAx>
      <c:valAx>
        <c:axId val="447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1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1" i="0" u="none" baseline="0">
                <a:solidFill>
                  <a:srgbClr val="000000"/>
                </a:solidFill>
              </a:rPr>
              <a:t>Napływ wolnych miejsca pracy i miejsc aktywizacji zawodowej w województwie lubuskim od I do XII 2010 r.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385"/>
          <c:w val="0.9725"/>
          <c:h val="0.5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XII 10'!$D$8</c:f>
              <c:strCache>
                <c:ptCount val="1"/>
                <c:pt idx="0">
                  <c:v>ogółem </c:v>
                </c:pt>
              </c:strCache>
            </c:strRef>
          </c:tx>
          <c:spPr>
            <a:solidFill>
              <a:srgbClr val="FF86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10'!$C$9:$C$20</c:f>
              <c:strCache/>
            </c:strRef>
          </c:cat>
          <c:val>
            <c:numRef>
              <c:f>'Wykresy XII 10'!$D$9:$D$20</c:f>
              <c:numCache/>
            </c:numRef>
          </c:val>
          <c:shape val="box"/>
        </c:ser>
        <c:ser>
          <c:idx val="1"/>
          <c:order val="1"/>
          <c:tx>
            <c:strRef>
              <c:f>'Wykresy XII 10'!$E$8</c:f>
              <c:strCache>
                <c:ptCount val="1"/>
                <c:pt idx="0">
                  <c:v>w tym subsydiowane</c:v>
                </c:pt>
              </c:strCache>
            </c:strRef>
          </c:tx>
          <c:spPr>
            <a:solidFill>
              <a:srgbClr val="95E7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10'!$C$9:$C$20</c:f>
              <c:strCache/>
            </c:strRef>
          </c:cat>
          <c:val>
            <c:numRef>
              <c:f>'Wykresy XII 10'!$E$9:$E$20</c:f>
              <c:numCache/>
            </c:numRef>
          </c:val>
          <c:shape val="box"/>
        </c:ser>
        <c:shape val="box"/>
        <c:axId val="58174910"/>
        <c:axId val="18076327"/>
      </c:bar3DChart>
      <c:catAx>
        <c:axId val="58174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76327"/>
        <c:crosses val="autoZero"/>
        <c:auto val="1"/>
        <c:lblOffset val="100"/>
        <c:tickLblSkip val="1"/>
        <c:noMultiLvlLbl val="0"/>
      </c:catAx>
      <c:valAx>
        <c:axId val="18076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74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92025"/>
          <c:w val="0.558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0.34825</cdr:y>
    </cdr:from>
    <cdr:to>
      <cdr:x>1</cdr:x>
      <cdr:y>0.453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0" y="1276350"/>
          <a:ext cx="5791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6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51448</a:t>
          </a:r>
          <a:r>
            <a:rPr lang="en-US" cap="none" sz="1100" b="0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- ogółem miejsc pracy, w tym </a:t>
          </a:r>
          <a:r>
            <a:rPr lang="en-US" cap="none" sz="11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34053 t</a:t>
          </a:r>
          <a:r>
            <a:rPr lang="en-US" cap="none" sz="1100" b="0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j.</a:t>
          </a:r>
          <a:r>
            <a:rPr lang="en-US" cap="none" sz="1100" b="0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66,2%</a:t>
          </a:r>
          <a:r>
            <a:rPr lang="en-US" cap="none" sz="11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miejsc</a:t>
          </a:r>
          <a:r>
            <a:rPr lang="en-US" cap="none" sz="1100" b="0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pracy subsydiowanych 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23</xdr:row>
      <xdr:rowOff>0</xdr:rowOff>
    </xdr:from>
    <xdr:to>
      <xdr:col>20</xdr:col>
      <xdr:colOff>133350</xdr:colOff>
      <xdr:row>42</xdr:row>
      <xdr:rowOff>57150</xdr:rowOff>
    </xdr:to>
    <xdr:graphicFrame>
      <xdr:nvGraphicFramePr>
        <xdr:cNvPr id="1" name="Wykres 5"/>
        <xdr:cNvGraphicFramePr/>
      </xdr:nvGraphicFramePr>
      <xdr:xfrm>
        <a:off x="8791575" y="4381500"/>
        <a:ext cx="5705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29</xdr:col>
      <xdr:colOff>361950</xdr:colOff>
      <xdr:row>42</xdr:row>
      <xdr:rowOff>57150</xdr:rowOff>
    </xdr:to>
    <xdr:graphicFrame>
      <xdr:nvGraphicFramePr>
        <xdr:cNvPr id="2" name="Wykres 5"/>
        <xdr:cNvGraphicFramePr/>
      </xdr:nvGraphicFramePr>
      <xdr:xfrm>
        <a:off x="14649450" y="4391025"/>
        <a:ext cx="57721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647700</xdr:colOff>
      <xdr:row>3</xdr:row>
      <xdr:rowOff>0</xdr:rowOff>
    </xdr:from>
    <xdr:to>
      <xdr:col>20</xdr:col>
      <xdr:colOff>123825</xdr:colOff>
      <xdr:row>22</xdr:row>
      <xdr:rowOff>47625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571500"/>
          <a:ext cx="5648325" cy="36671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9525</xdr:colOff>
      <xdr:row>3</xdr:row>
      <xdr:rowOff>9525</xdr:rowOff>
    </xdr:from>
    <xdr:to>
      <xdr:col>29</xdr:col>
      <xdr:colOff>342900</xdr:colOff>
      <xdr:row>22</xdr:row>
      <xdr:rowOff>38100</xdr:rowOff>
    </xdr:to>
    <xdr:pic>
      <xdr:nvPicPr>
        <xdr:cNvPr id="4" name="Picture 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49450" y="581025"/>
          <a:ext cx="5753100" cy="36480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  <sheetName val="Stan i struktura VI 10 (granic)"/>
      <sheetName val="Stan i struktura VII 10 (stary)"/>
      <sheetName val="Stan i struktura VII 10"/>
      <sheetName val="Stan i struktura VIII 10"/>
      <sheetName val="Stan i struktura IX 10"/>
      <sheetName val="Stan i struktura X 10"/>
      <sheetName val="Stan i struktura XI 10"/>
      <sheetName val="Stan i struktura XII 10"/>
    </sheetNames>
    <sheetDataSet>
      <sheetData sheetId="12">
        <row r="6">
          <cell r="E6">
            <v>4481</v>
          </cell>
          <cell r="F6">
            <v>2649</v>
          </cell>
          <cell r="G6">
            <v>4067</v>
          </cell>
          <cell r="H6">
            <v>4594</v>
          </cell>
          <cell r="I6">
            <v>7170</v>
          </cell>
          <cell r="J6">
            <v>3062</v>
          </cell>
          <cell r="K6">
            <v>4167</v>
          </cell>
          <cell r="L6">
            <v>1611</v>
          </cell>
          <cell r="M6">
            <v>2071</v>
          </cell>
          <cell r="N6">
            <v>2128</v>
          </cell>
          <cell r="O6">
            <v>4455</v>
          </cell>
          <cell r="P6">
            <v>4123</v>
          </cell>
          <cell r="Q6">
            <v>5800</v>
          </cell>
          <cell r="R6">
            <v>5606</v>
          </cell>
          <cell r="S6">
            <v>55984</v>
          </cell>
        </row>
        <row r="46">
          <cell r="E46">
            <v>3896</v>
          </cell>
          <cell r="F46">
            <v>1965</v>
          </cell>
          <cell r="G46">
            <v>3546</v>
          </cell>
          <cell r="H46">
            <v>1796</v>
          </cell>
          <cell r="I46">
            <v>3494</v>
          </cell>
          <cell r="J46">
            <v>2379</v>
          </cell>
          <cell r="K46">
            <v>2036</v>
          </cell>
          <cell r="L46">
            <v>1595</v>
          </cell>
          <cell r="M46">
            <v>1252</v>
          </cell>
          <cell r="N46">
            <v>1343</v>
          </cell>
          <cell r="O46">
            <v>4578</v>
          </cell>
          <cell r="P46">
            <v>2181</v>
          </cell>
          <cell r="Q46">
            <v>4575</v>
          </cell>
          <cell r="R46">
            <v>15063</v>
          </cell>
          <cell r="S46">
            <v>49699</v>
          </cell>
        </row>
        <row r="49">
          <cell r="E49">
            <v>102</v>
          </cell>
          <cell r="F49">
            <v>116</v>
          </cell>
          <cell r="G49">
            <v>12</v>
          </cell>
          <cell r="H49">
            <v>6</v>
          </cell>
          <cell r="I49">
            <v>102</v>
          </cell>
          <cell r="J49">
            <v>95</v>
          </cell>
          <cell r="K49">
            <v>138</v>
          </cell>
          <cell r="L49">
            <v>64</v>
          </cell>
          <cell r="M49">
            <v>42</v>
          </cell>
          <cell r="N49">
            <v>15</v>
          </cell>
          <cell r="O49">
            <v>133</v>
          </cell>
          <cell r="P49">
            <v>48</v>
          </cell>
          <cell r="Q49">
            <v>1235</v>
          </cell>
          <cell r="R49">
            <v>453</v>
          </cell>
          <cell r="S49">
            <v>2561</v>
          </cell>
        </row>
        <row r="51">
          <cell r="E51">
            <v>89</v>
          </cell>
          <cell r="F51">
            <v>359</v>
          </cell>
          <cell r="G51">
            <v>445</v>
          </cell>
          <cell r="H51">
            <v>171</v>
          </cell>
          <cell r="I51">
            <v>470</v>
          </cell>
          <cell r="J51">
            <v>55</v>
          </cell>
          <cell r="K51">
            <v>126</v>
          </cell>
          <cell r="L51">
            <v>124</v>
          </cell>
          <cell r="M51">
            <v>18</v>
          </cell>
          <cell r="N51">
            <v>96</v>
          </cell>
          <cell r="O51">
            <v>251</v>
          </cell>
          <cell r="P51">
            <v>291</v>
          </cell>
          <cell r="Q51">
            <v>149</v>
          </cell>
          <cell r="R51">
            <v>122</v>
          </cell>
          <cell r="S51">
            <v>2766</v>
          </cell>
        </row>
        <row r="53">
          <cell r="E53">
            <v>150</v>
          </cell>
          <cell r="F53">
            <v>46</v>
          </cell>
          <cell r="G53">
            <v>201</v>
          </cell>
          <cell r="H53">
            <v>176</v>
          </cell>
          <cell r="I53">
            <v>198</v>
          </cell>
          <cell r="J53">
            <v>116</v>
          </cell>
          <cell r="K53">
            <v>282</v>
          </cell>
          <cell r="L53">
            <v>92</v>
          </cell>
          <cell r="M53">
            <v>43</v>
          </cell>
          <cell r="N53">
            <v>99</v>
          </cell>
          <cell r="O53">
            <v>74</v>
          </cell>
          <cell r="P53">
            <v>66</v>
          </cell>
          <cell r="Q53">
            <v>138</v>
          </cell>
          <cell r="R53">
            <v>299</v>
          </cell>
          <cell r="S53">
            <v>1980</v>
          </cell>
        </row>
        <row r="55">
          <cell r="E55">
            <v>142</v>
          </cell>
          <cell r="F55">
            <v>75</v>
          </cell>
          <cell r="G55">
            <v>150</v>
          </cell>
          <cell r="H55">
            <v>10</v>
          </cell>
          <cell r="I55">
            <v>92</v>
          </cell>
          <cell r="J55">
            <v>216</v>
          </cell>
          <cell r="K55">
            <v>119</v>
          </cell>
          <cell r="L55">
            <v>175</v>
          </cell>
          <cell r="M55">
            <v>90</v>
          </cell>
          <cell r="N55">
            <v>124</v>
          </cell>
          <cell r="O55">
            <v>132</v>
          </cell>
          <cell r="P55">
            <v>124</v>
          </cell>
          <cell r="Q55">
            <v>210</v>
          </cell>
          <cell r="R55">
            <v>223</v>
          </cell>
          <cell r="S55">
            <v>1882</v>
          </cell>
        </row>
        <row r="57">
          <cell r="E57">
            <v>10</v>
          </cell>
          <cell r="F57">
            <v>2</v>
          </cell>
          <cell r="G57">
            <v>0</v>
          </cell>
          <cell r="H57">
            <v>0</v>
          </cell>
          <cell r="I57">
            <v>15</v>
          </cell>
          <cell r="J57">
            <v>1</v>
          </cell>
          <cell r="K57">
            <v>2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1</v>
          </cell>
          <cell r="Q57">
            <v>0</v>
          </cell>
          <cell r="R57">
            <v>3</v>
          </cell>
          <cell r="S57">
            <v>35</v>
          </cell>
        </row>
        <row r="59">
          <cell r="E59">
            <v>486</v>
          </cell>
          <cell r="F59">
            <v>197</v>
          </cell>
          <cell r="G59">
            <v>559</v>
          </cell>
          <cell r="H59">
            <v>381</v>
          </cell>
          <cell r="I59">
            <v>625</v>
          </cell>
          <cell r="J59">
            <v>264</v>
          </cell>
          <cell r="K59">
            <v>501</v>
          </cell>
          <cell r="L59">
            <v>116</v>
          </cell>
          <cell r="M59">
            <v>317</v>
          </cell>
          <cell r="N59">
            <v>264</v>
          </cell>
          <cell r="O59">
            <v>282</v>
          </cell>
          <cell r="P59">
            <v>365</v>
          </cell>
          <cell r="Q59">
            <v>590</v>
          </cell>
          <cell r="R59">
            <v>782</v>
          </cell>
          <cell r="S59">
            <v>5729</v>
          </cell>
        </row>
        <row r="61">
          <cell r="E61">
            <v>1065</v>
          </cell>
          <cell r="F61">
            <v>528</v>
          </cell>
          <cell r="G61">
            <v>1020</v>
          </cell>
          <cell r="H61">
            <v>925</v>
          </cell>
          <cell r="I61">
            <v>1013</v>
          </cell>
          <cell r="J61">
            <v>1245</v>
          </cell>
          <cell r="K61">
            <v>654</v>
          </cell>
          <cell r="L61">
            <v>491</v>
          </cell>
          <cell r="M61">
            <v>564</v>
          </cell>
          <cell r="N61">
            <v>317</v>
          </cell>
          <cell r="O61">
            <v>827</v>
          </cell>
          <cell r="P61">
            <v>834</v>
          </cell>
          <cell r="Q61">
            <v>922</v>
          </cell>
          <cell r="R61">
            <v>993</v>
          </cell>
          <cell r="S61">
            <v>11398</v>
          </cell>
        </row>
        <row r="63">
          <cell r="E63">
            <v>15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8</v>
          </cell>
          <cell r="K63">
            <v>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11</v>
          </cell>
          <cell r="S63">
            <v>44</v>
          </cell>
        </row>
        <row r="65">
          <cell r="E65">
            <v>39</v>
          </cell>
          <cell r="F65">
            <v>167</v>
          </cell>
          <cell r="G65">
            <v>79</v>
          </cell>
          <cell r="H65">
            <v>161</v>
          </cell>
          <cell r="I65">
            <v>386</v>
          </cell>
          <cell r="J65">
            <v>161</v>
          </cell>
          <cell r="K65">
            <v>158</v>
          </cell>
          <cell r="L65">
            <v>18</v>
          </cell>
          <cell r="M65">
            <v>64</v>
          </cell>
          <cell r="N65">
            <v>77</v>
          </cell>
          <cell r="O65">
            <v>924</v>
          </cell>
          <cell r="P65">
            <v>198</v>
          </cell>
          <cell r="Q65">
            <v>931</v>
          </cell>
          <cell r="R65">
            <v>10592</v>
          </cell>
          <cell r="S65">
            <v>13955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59.25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334" t="s">
        <v>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6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99" t="s">
        <v>19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37"/>
    </row>
    <row r="5" spans="2:20" ht="28.5" customHeight="1" thickBot="1" thickTop="1">
      <c r="B5" s="14" t="s">
        <v>20</v>
      </c>
      <c r="C5" s="338" t="s">
        <v>21</v>
      </c>
      <c r="D5" s="339"/>
      <c r="E5" s="15">
        <v>7.7</v>
      </c>
      <c r="F5" s="15">
        <v>11.4</v>
      </c>
      <c r="G5" s="15">
        <v>24.8</v>
      </c>
      <c r="H5" s="15">
        <v>21</v>
      </c>
      <c r="I5" s="15">
        <v>25.3</v>
      </c>
      <c r="J5" s="15">
        <v>17.9</v>
      </c>
      <c r="K5" s="15">
        <v>24.1</v>
      </c>
      <c r="L5" s="15">
        <v>13.4</v>
      </c>
      <c r="M5" s="15">
        <v>9.1</v>
      </c>
      <c r="N5" s="15">
        <v>15.4</v>
      </c>
      <c r="O5" s="15">
        <v>7.5</v>
      </c>
      <c r="P5" s="15">
        <v>14.6</v>
      </c>
      <c r="Q5" s="15">
        <v>23.9</v>
      </c>
      <c r="R5" s="16">
        <v>16.9</v>
      </c>
      <c r="S5" s="17">
        <v>14.9</v>
      </c>
      <c r="T5" s="1" t="s">
        <v>22</v>
      </c>
    </row>
    <row r="6" spans="2:19" s="4" customFormat="1" ht="28.5" customHeight="1" thickBot="1" thickTop="1">
      <c r="B6" s="18" t="s">
        <v>23</v>
      </c>
      <c r="C6" s="340" t="s">
        <v>24</v>
      </c>
      <c r="D6" s="341"/>
      <c r="E6" s="19">
        <v>4546</v>
      </c>
      <c r="F6" s="20">
        <v>2792</v>
      </c>
      <c r="G6" s="20">
        <v>4580</v>
      </c>
      <c r="H6" s="20">
        <v>4713</v>
      </c>
      <c r="I6" s="20">
        <v>7497</v>
      </c>
      <c r="J6" s="20">
        <v>3242</v>
      </c>
      <c r="K6" s="20">
        <v>4355</v>
      </c>
      <c r="L6" s="20">
        <v>1751</v>
      </c>
      <c r="M6" s="20">
        <v>2100</v>
      </c>
      <c r="N6" s="20">
        <v>2246</v>
      </c>
      <c r="O6" s="20">
        <v>4529</v>
      </c>
      <c r="P6" s="20">
        <v>4213</v>
      </c>
      <c r="Q6" s="20">
        <v>6686</v>
      </c>
      <c r="R6" s="21">
        <v>5975</v>
      </c>
      <c r="S6" s="22">
        <f>SUM(E6:R6)</f>
        <v>59225</v>
      </c>
    </row>
    <row r="7" spans="2:20" s="4" customFormat="1" ht="28.5" customHeight="1" thickBot="1" thickTop="1">
      <c r="B7" s="23"/>
      <c r="C7" s="342" t="s">
        <v>25</v>
      </c>
      <c r="D7" s="343"/>
      <c r="E7" s="24">
        <f>'[1]Stan i struktura XI 10'!E6</f>
        <v>4481</v>
      </c>
      <c r="F7" s="25">
        <f>'[1]Stan i struktura XI 10'!F6</f>
        <v>2649</v>
      </c>
      <c r="G7" s="25">
        <f>'[1]Stan i struktura XI 10'!G6</f>
        <v>4067</v>
      </c>
      <c r="H7" s="25">
        <f>'[1]Stan i struktura XI 10'!H6</f>
        <v>4594</v>
      </c>
      <c r="I7" s="25">
        <f>'[1]Stan i struktura XI 10'!I6</f>
        <v>7170</v>
      </c>
      <c r="J7" s="25">
        <f>'[1]Stan i struktura XI 10'!J6</f>
        <v>3062</v>
      </c>
      <c r="K7" s="25">
        <f>'[1]Stan i struktura XI 10'!K6</f>
        <v>4167</v>
      </c>
      <c r="L7" s="25">
        <f>'[1]Stan i struktura XI 10'!L6</f>
        <v>1611</v>
      </c>
      <c r="M7" s="25">
        <f>'[1]Stan i struktura XI 10'!M6</f>
        <v>2071</v>
      </c>
      <c r="N7" s="25">
        <f>'[1]Stan i struktura XI 10'!N6</f>
        <v>2128</v>
      </c>
      <c r="O7" s="25">
        <f>'[1]Stan i struktura XI 10'!O6</f>
        <v>4455</v>
      </c>
      <c r="P7" s="25">
        <f>'[1]Stan i struktura XI 10'!P6</f>
        <v>4123</v>
      </c>
      <c r="Q7" s="25">
        <f>'[1]Stan i struktura XI 10'!Q6</f>
        <v>5800</v>
      </c>
      <c r="R7" s="26">
        <f>'[1]Stan i struktura XI 10'!R6</f>
        <v>5606</v>
      </c>
      <c r="S7" s="27">
        <f>'[1]Stan i struktura XI 10'!S6</f>
        <v>55984</v>
      </c>
      <c r="T7" s="28"/>
    </row>
    <row r="8" spans="2:20" ht="28.5" customHeight="1" thickBot="1" thickTop="1">
      <c r="B8" s="29"/>
      <c r="C8" s="327" t="s">
        <v>26</v>
      </c>
      <c r="D8" s="313"/>
      <c r="E8" s="30">
        <f aca="true" t="shared" si="0" ref="E8:S8">E6-E7</f>
        <v>65</v>
      </c>
      <c r="F8" s="30">
        <f t="shared" si="0"/>
        <v>143</v>
      </c>
      <c r="G8" s="30">
        <f t="shared" si="0"/>
        <v>513</v>
      </c>
      <c r="H8" s="30">
        <f t="shared" si="0"/>
        <v>119</v>
      </c>
      <c r="I8" s="30">
        <f t="shared" si="0"/>
        <v>327</v>
      </c>
      <c r="J8" s="30">
        <f t="shared" si="0"/>
        <v>180</v>
      </c>
      <c r="K8" s="30">
        <f t="shared" si="0"/>
        <v>188</v>
      </c>
      <c r="L8" s="30">
        <f t="shared" si="0"/>
        <v>140</v>
      </c>
      <c r="M8" s="30">
        <f t="shared" si="0"/>
        <v>29</v>
      </c>
      <c r="N8" s="30">
        <f t="shared" si="0"/>
        <v>118</v>
      </c>
      <c r="O8" s="30">
        <f t="shared" si="0"/>
        <v>74</v>
      </c>
      <c r="P8" s="30">
        <f t="shared" si="0"/>
        <v>90</v>
      </c>
      <c r="Q8" s="30">
        <f t="shared" si="0"/>
        <v>886</v>
      </c>
      <c r="R8" s="31">
        <f t="shared" si="0"/>
        <v>369</v>
      </c>
      <c r="S8" s="32">
        <f t="shared" si="0"/>
        <v>3241</v>
      </c>
      <c r="T8" s="33"/>
    </row>
    <row r="9" spans="2:20" ht="28.5" customHeight="1" thickBot="1" thickTop="1">
      <c r="B9" s="34"/>
      <c r="C9" s="323" t="s">
        <v>27</v>
      </c>
      <c r="D9" s="324"/>
      <c r="E9" s="35">
        <f aca="true" t="shared" si="1" ref="E9:S9">E6/E7*100</f>
        <v>101.45056906940415</v>
      </c>
      <c r="F9" s="35">
        <f t="shared" si="1"/>
        <v>105.39826349565872</v>
      </c>
      <c r="G9" s="35">
        <f t="shared" si="1"/>
        <v>112.61372018686993</v>
      </c>
      <c r="H9" s="35">
        <f t="shared" si="1"/>
        <v>102.590335219852</v>
      </c>
      <c r="I9" s="35">
        <f t="shared" si="1"/>
        <v>104.56066945606695</v>
      </c>
      <c r="J9" s="35">
        <f t="shared" si="1"/>
        <v>105.87851077726975</v>
      </c>
      <c r="K9" s="35">
        <f t="shared" si="1"/>
        <v>104.51163906887449</v>
      </c>
      <c r="L9" s="35">
        <f t="shared" si="1"/>
        <v>108.69025450031036</v>
      </c>
      <c r="M9" s="35">
        <f t="shared" si="1"/>
        <v>101.40028971511347</v>
      </c>
      <c r="N9" s="35">
        <f t="shared" si="1"/>
        <v>105.54511278195488</v>
      </c>
      <c r="O9" s="35">
        <f t="shared" si="1"/>
        <v>101.66105499438834</v>
      </c>
      <c r="P9" s="35">
        <f t="shared" si="1"/>
        <v>102.18287654620421</v>
      </c>
      <c r="Q9" s="35">
        <f t="shared" si="1"/>
        <v>115.27586206896552</v>
      </c>
      <c r="R9" s="36">
        <f t="shared" si="1"/>
        <v>106.58223332144132</v>
      </c>
      <c r="S9" s="37">
        <f t="shared" si="1"/>
        <v>105.78915404401256</v>
      </c>
      <c r="T9" s="33"/>
    </row>
    <row r="10" spans="2:20" s="4" customFormat="1" ht="28.5" customHeight="1" thickBot="1" thickTop="1">
      <c r="B10" s="38" t="s">
        <v>28</v>
      </c>
      <c r="C10" s="325" t="s">
        <v>29</v>
      </c>
      <c r="D10" s="326"/>
      <c r="E10" s="39">
        <v>875</v>
      </c>
      <c r="F10" s="40">
        <v>536</v>
      </c>
      <c r="G10" s="41">
        <v>961</v>
      </c>
      <c r="H10" s="41">
        <v>444</v>
      </c>
      <c r="I10" s="41">
        <v>958</v>
      </c>
      <c r="J10" s="41">
        <v>724</v>
      </c>
      <c r="K10" s="41">
        <v>655</v>
      </c>
      <c r="L10" s="41">
        <v>436</v>
      </c>
      <c r="M10" s="42">
        <v>416</v>
      </c>
      <c r="N10" s="42">
        <v>410</v>
      </c>
      <c r="O10" s="42">
        <v>743</v>
      </c>
      <c r="P10" s="42">
        <v>632</v>
      </c>
      <c r="Q10" s="42">
        <v>1419</v>
      </c>
      <c r="R10" s="42">
        <v>1401</v>
      </c>
      <c r="S10" s="43">
        <f>SUM(E10:R10)</f>
        <v>10610</v>
      </c>
      <c r="T10" s="28"/>
    </row>
    <row r="11" spans="2:20" ht="28.5" customHeight="1" thickBot="1" thickTop="1">
      <c r="B11" s="44"/>
      <c r="C11" s="327" t="s">
        <v>30</v>
      </c>
      <c r="D11" s="313"/>
      <c r="E11" s="45">
        <f aca="true" t="shared" si="2" ref="E11:S11">E76/E10*100</f>
        <v>14.17142857142857</v>
      </c>
      <c r="F11" s="45">
        <f t="shared" si="2"/>
        <v>13.992537313432834</v>
      </c>
      <c r="G11" s="45">
        <f t="shared" si="2"/>
        <v>7.1800208116545265</v>
      </c>
      <c r="H11" s="45">
        <f t="shared" si="2"/>
        <v>13.963963963963963</v>
      </c>
      <c r="I11" s="45">
        <f t="shared" si="2"/>
        <v>8.350730688935283</v>
      </c>
      <c r="J11" s="45">
        <f t="shared" si="2"/>
        <v>5.939226519337017</v>
      </c>
      <c r="K11" s="45">
        <f t="shared" si="2"/>
        <v>7.633587786259542</v>
      </c>
      <c r="L11" s="45">
        <f t="shared" si="2"/>
        <v>9.862385321100918</v>
      </c>
      <c r="M11" s="45">
        <f t="shared" si="2"/>
        <v>15.144230769230768</v>
      </c>
      <c r="N11" s="45">
        <f t="shared" si="2"/>
        <v>12.439024390243903</v>
      </c>
      <c r="O11" s="45">
        <f t="shared" si="2"/>
        <v>15.477792732166892</v>
      </c>
      <c r="P11" s="45">
        <f t="shared" si="2"/>
        <v>12.81645569620253</v>
      </c>
      <c r="Q11" s="45">
        <f t="shared" si="2"/>
        <v>5.567300916138125</v>
      </c>
      <c r="R11" s="46">
        <f t="shared" si="2"/>
        <v>4.710920770877944</v>
      </c>
      <c r="S11" s="47">
        <f t="shared" si="2"/>
        <v>9.43449575871819</v>
      </c>
      <c r="T11" s="33"/>
    </row>
    <row r="12" spans="2:20" ht="28.5" customHeight="1" thickBot="1" thickTop="1">
      <c r="B12" s="48" t="s">
        <v>31</v>
      </c>
      <c r="C12" s="328" t="s">
        <v>32</v>
      </c>
      <c r="D12" s="329"/>
      <c r="E12" s="39">
        <v>810</v>
      </c>
      <c r="F12" s="41">
        <v>393</v>
      </c>
      <c r="G12" s="41">
        <v>448</v>
      </c>
      <c r="H12" s="41">
        <v>325</v>
      </c>
      <c r="I12" s="41">
        <v>631</v>
      </c>
      <c r="J12" s="41">
        <v>544</v>
      </c>
      <c r="K12" s="41">
        <v>467</v>
      </c>
      <c r="L12" s="41">
        <v>296</v>
      </c>
      <c r="M12" s="42">
        <v>387</v>
      </c>
      <c r="N12" s="42">
        <v>292</v>
      </c>
      <c r="O12" s="42">
        <v>669</v>
      </c>
      <c r="P12" s="42">
        <v>542</v>
      </c>
      <c r="Q12" s="42">
        <v>533</v>
      </c>
      <c r="R12" s="42">
        <v>1032</v>
      </c>
      <c r="S12" s="43">
        <f>SUM(E12:R12)</f>
        <v>7369</v>
      </c>
      <c r="T12" s="33"/>
    </row>
    <row r="13" spans="2:20" ht="28.5" customHeight="1" thickBot="1" thickTop="1">
      <c r="B13" s="44" t="s">
        <v>22</v>
      </c>
      <c r="C13" s="330" t="s">
        <v>33</v>
      </c>
      <c r="D13" s="331"/>
      <c r="E13" s="49">
        <v>296</v>
      </c>
      <c r="F13" s="50">
        <v>128</v>
      </c>
      <c r="G13" s="50">
        <v>213</v>
      </c>
      <c r="H13" s="50">
        <v>170</v>
      </c>
      <c r="I13" s="50">
        <v>256</v>
      </c>
      <c r="J13" s="50">
        <v>178</v>
      </c>
      <c r="K13" s="50">
        <v>201</v>
      </c>
      <c r="L13" s="50">
        <v>111</v>
      </c>
      <c r="M13" s="51">
        <v>101</v>
      </c>
      <c r="N13" s="51">
        <v>90</v>
      </c>
      <c r="O13" s="51">
        <v>187</v>
      </c>
      <c r="P13" s="51">
        <v>163</v>
      </c>
      <c r="Q13" s="51">
        <v>242</v>
      </c>
      <c r="R13" s="51">
        <v>321</v>
      </c>
      <c r="S13" s="52">
        <f>SUM(E13:R13)</f>
        <v>2657</v>
      </c>
      <c r="T13" s="33"/>
    </row>
    <row r="14" spans="2:20" s="4" customFormat="1" ht="28.5" customHeight="1" thickBot="1" thickTop="1">
      <c r="B14" s="18" t="s">
        <v>22</v>
      </c>
      <c r="C14" s="332" t="s">
        <v>34</v>
      </c>
      <c r="D14" s="333"/>
      <c r="E14" s="49">
        <v>189</v>
      </c>
      <c r="F14" s="50">
        <v>72</v>
      </c>
      <c r="G14" s="50">
        <v>160</v>
      </c>
      <c r="H14" s="50">
        <v>151</v>
      </c>
      <c r="I14" s="50">
        <v>218</v>
      </c>
      <c r="J14" s="50">
        <v>114</v>
      </c>
      <c r="K14" s="50">
        <v>106</v>
      </c>
      <c r="L14" s="50">
        <v>53</v>
      </c>
      <c r="M14" s="51">
        <v>84</v>
      </c>
      <c r="N14" s="51">
        <v>63</v>
      </c>
      <c r="O14" s="51">
        <v>158</v>
      </c>
      <c r="P14" s="51">
        <v>133</v>
      </c>
      <c r="Q14" s="51">
        <v>169</v>
      </c>
      <c r="R14" s="51">
        <v>175</v>
      </c>
      <c r="S14" s="52">
        <f>SUM(E14:R14)</f>
        <v>1845</v>
      </c>
      <c r="T14" s="28"/>
    </row>
    <row r="15" spans="2:20" s="4" customFormat="1" ht="28.5" customHeight="1" thickBot="1" thickTop="1">
      <c r="B15" s="53" t="s">
        <v>22</v>
      </c>
      <c r="C15" s="316" t="s">
        <v>35</v>
      </c>
      <c r="D15" s="317"/>
      <c r="E15" s="54">
        <v>412</v>
      </c>
      <c r="F15" s="55">
        <v>179</v>
      </c>
      <c r="G15" s="55">
        <v>82</v>
      </c>
      <c r="H15" s="55">
        <v>105</v>
      </c>
      <c r="I15" s="55">
        <v>287</v>
      </c>
      <c r="J15" s="55">
        <v>233</v>
      </c>
      <c r="K15" s="55">
        <v>165</v>
      </c>
      <c r="L15" s="55">
        <v>115</v>
      </c>
      <c r="M15" s="56">
        <v>179</v>
      </c>
      <c r="N15" s="56">
        <v>140</v>
      </c>
      <c r="O15" s="56">
        <v>329</v>
      </c>
      <c r="P15" s="56">
        <v>261</v>
      </c>
      <c r="Q15" s="56">
        <v>205</v>
      </c>
      <c r="R15" s="56">
        <v>124</v>
      </c>
      <c r="S15" s="52">
        <f>SUM(E15:R15)</f>
        <v>2816</v>
      </c>
      <c r="T15" s="28"/>
    </row>
    <row r="16" spans="2:19" ht="28.5" customHeight="1" thickBot="1">
      <c r="B16" s="299" t="s">
        <v>36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9"/>
    </row>
    <row r="17" spans="2:19" ht="28.5" customHeight="1" thickBot="1" thickTop="1">
      <c r="B17" s="320" t="s">
        <v>20</v>
      </c>
      <c r="C17" s="321" t="s">
        <v>37</v>
      </c>
      <c r="D17" s="322"/>
      <c r="E17" s="57">
        <v>2324</v>
      </c>
      <c r="F17" s="58">
        <v>1538</v>
      </c>
      <c r="G17" s="58">
        <v>2524</v>
      </c>
      <c r="H17" s="58">
        <v>2529</v>
      </c>
      <c r="I17" s="58">
        <v>4170</v>
      </c>
      <c r="J17" s="58">
        <v>1606</v>
      </c>
      <c r="K17" s="58">
        <v>2221</v>
      </c>
      <c r="L17" s="58">
        <v>913</v>
      </c>
      <c r="M17" s="59">
        <v>1066</v>
      </c>
      <c r="N17" s="59">
        <v>1176</v>
      </c>
      <c r="O17" s="59">
        <v>2320</v>
      </c>
      <c r="P17" s="59">
        <v>2298</v>
      </c>
      <c r="Q17" s="59">
        <v>3712</v>
      </c>
      <c r="R17" s="59">
        <v>3210</v>
      </c>
      <c r="S17" s="52">
        <f>SUM(E17:R17)</f>
        <v>31607</v>
      </c>
    </row>
    <row r="18" spans="2:19" ht="28.5" customHeight="1" thickBot="1" thickTop="1">
      <c r="B18" s="270"/>
      <c r="C18" s="307" t="s">
        <v>38</v>
      </c>
      <c r="D18" s="308"/>
      <c r="E18" s="60">
        <f aca="true" t="shared" si="3" ref="E18:S18">E17/E6*100</f>
        <v>51.121865376154865</v>
      </c>
      <c r="F18" s="60">
        <f t="shared" si="3"/>
        <v>55.08595988538681</v>
      </c>
      <c r="G18" s="60">
        <f t="shared" si="3"/>
        <v>55.109170305676855</v>
      </c>
      <c r="H18" s="60">
        <f t="shared" si="3"/>
        <v>53.66008911521324</v>
      </c>
      <c r="I18" s="60">
        <f t="shared" si="3"/>
        <v>55.62224889955982</v>
      </c>
      <c r="J18" s="60">
        <f t="shared" si="3"/>
        <v>49.537322640345465</v>
      </c>
      <c r="K18" s="60">
        <f t="shared" si="3"/>
        <v>50.99885189437428</v>
      </c>
      <c r="L18" s="60">
        <f t="shared" si="3"/>
        <v>52.14163335237008</v>
      </c>
      <c r="M18" s="60">
        <f t="shared" si="3"/>
        <v>50.761904761904766</v>
      </c>
      <c r="N18" s="60">
        <f t="shared" si="3"/>
        <v>52.359750667853966</v>
      </c>
      <c r="O18" s="60">
        <f t="shared" si="3"/>
        <v>51.225436078604545</v>
      </c>
      <c r="P18" s="60">
        <f t="shared" si="3"/>
        <v>54.54545454545454</v>
      </c>
      <c r="Q18" s="60">
        <f t="shared" si="3"/>
        <v>55.51899491474723</v>
      </c>
      <c r="R18" s="61">
        <f t="shared" si="3"/>
        <v>53.72384937238493</v>
      </c>
      <c r="S18" s="62">
        <f t="shared" si="3"/>
        <v>53.367665681722244</v>
      </c>
    </row>
    <row r="19" spans="2:19" ht="28.5" customHeight="1" thickBot="1" thickTop="1">
      <c r="B19" s="292" t="s">
        <v>23</v>
      </c>
      <c r="C19" s="312" t="s">
        <v>39</v>
      </c>
      <c r="D19" s="313"/>
      <c r="E19" s="49">
        <v>0</v>
      </c>
      <c r="F19" s="50">
        <v>1828</v>
      </c>
      <c r="G19" s="50">
        <v>2145</v>
      </c>
      <c r="H19" s="50">
        <v>2348</v>
      </c>
      <c r="I19" s="50">
        <v>2917</v>
      </c>
      <c r="J19" s="50">
        <v>1224</v>
      </c>
      <c r="K19" s="50">
        <v>2399</v>
      </c>
      <c r="L19" s="50">
        <v>956</v>
      </c>
      <c r="M19" s="51">
        <v>1320</v>
      </c>
      <c r="N19" s="51">
        <v>1076</v>
      </c>
      <c r="O19" s="51">
        <v>0</v>
      </c>
      <c r="P19" s="51">
        <v>2844</v>
      </c>
      <c r="Q19" s="51">
        <v>2729</v>
      </c>
      <c r="R19" s="51">
        <v>2473</v>
      </c>
      <c r="S19" s="63">
        <f>SUM(E19:R19)</f>
        <v>24259</v>
      </c>
    </row>
    <row r="20" spans="2:19" ht="28.5" customHeight="1" thickBot="1" thickTop="1">
      <c r="B20" s="270"/>
      <c r="C20" s="307" t="s">
        <v>38</v>
      </c>
      <c r="D20" s="308"/>
      <c r="E20" s="60">
        <f aca="true" t="shared" si="4" ref="E20:S20">E19/E6*100</f>
        <v>0</v>
      </c>
      <c r="F20" s="60">
        <f t="shared" si="4"/>
        <v>65.4727793696275</v>
      </c>
      <c r="G20" s="60">
        <f t="shared" si="4"/>
        <v>46.83406113537118</v>
      </c>
      <c r="H20" s="60">
        <f t="shared" si="4"/>
        <v>49.81964778272862</v>
      </c>
      <c r="I20" s="60">
        <f t="shared" si="4"/>
        <v>38.90889689209017</v>
      </c>
      <c r="J20" s="60">
        <f t="shared" si="4"/>
        <v>37.75447254780999</v>
      </c>
      <c r="K20" s="60">
        <f t="shared" si="4"/>
        <v>55.086107921928814</v>
      </c>
      <c r="L20" s="60">
        <f t="shared" si="4"/>
        <v>54.59737292975443</v>
      </c>
      <c r="M20" s="60">
        <f t="shared" si="4"/>
        <v>62.857142857142854</v>
      </c>
      <c r="N20" s="60">
        <f t="shared" si="4"/>
        <v>47.90739091718611</v>
      </c>
      <c r="O20" s="60">
        <f t="shared" si="4"/>
        <v>0</v>
      </c>
      <c r="P20" s="60">
        <f t="shared" si="4"/>
        <v>67.50534061239021</v>
      </c>
      <c r="Q20" s="60">
        <f t="shared" si="4"/>
        <v>40.81663176787317</v>
      </c>
      <c r="R20" s="61">
        <f t="shared" si="4"/>
        <v>41.38912133891213</v>
      </c>
      <c r="S20" s="62">
        <f t="shared" si="4"/>
        <v>40.960742929506125</v>
      </c>
    </row>
    <row r="21" spans="2:19" s="4" customFormat="1" ht="28.5" customHeight="1" thickBot="1" thickTop="1">
      <c r="B21" s="303" t="s">
        <v>28</v>
      </c>
      <c r="C21" s="305" t="s">
        <v>40</v>
      </c>
      <c r="D21" s="306"/>
      <c r="E21" s="49">
        <v>918</v>
      </c>
      <c r="F21" s="50">
        <v>526</v>
      </c>
      <c r="G21" s="50">
        <v>844</v>
      </c>
      <c r="H21" s="50">
        <v>1043</v>
      </c>
      <c r="I21" s="50">
        <v>1477</v>
      </c>
      <c r="J21" s="50">
        <v>485</v>
      </c>
      <c r="K21" s="50">
        <v>1028</v>
      </c>
      <c r="L21" s="50">
        <v>324</v>
      </c>
      <c r="M21" s="51">
        <v>372</v>
      </c>
      <c r="N21" s="51">
        <v>342</v>
      </c>
      <c r="O21" s="51">
        <v>802</v>
      </c>
      <c r="P21" s="51">
        <v>674</v>
      </c>
      <c r="Q21" s="51">
        <v>1215</v>
      </c>
      <c r="R21" s="51">
        <v>1315</v>
      </c>
      <c r="S21" s="52">
        <f>SUM(E21:R21)</f>
        <v>11365</v>
      </c>
    </row>
    <row r="22" spans="2:19" ht="28.5" customHeight="1" thickBot="1" thickTop="1">
      <c r="B22" s="270"/>
      <c r="C22" s="307" t="s">
        <v>38</v>
      </c>
      <c r="D22" s="308"/>
      <c r="E22" s="60">
        <f aca="true" t="shared" si="5" ref="E22:S22">E21/E6*100</f>
        <v>20.193576770787505</v>
      </c>
      <c r="F22" s="60">
        <f t="shared" si="5"/>
        <v>18.83954154727794</v>
      </c>
      <c r="G22" s="60">
        <f t="shared" si="5"/>
        <v>18.427947598253276</v>
      </c>
      <c r="H22" s="60">
        <f t="shared" si="5"/>
        <v>22.130277954593677</v>
      </c>
      <c r="I22" s="60">
        <f t="shared" si="5"/>
        <v>19.70121381886088</v>
      </c>
      <c r="J22" s="60">
        <f t="shared" si="5"/>
        <v>14.959901295496609</v>
      </c>
      <c r="K22" s="60">
        <f t="shared" si="5"/>
        <v>23.60505166475316</v>
      </c>
      <c r="L22" s="60">
        <f t="shared" si="5"/>
        <v>18.50371216447744</v>
      </c>
      <c r="M22" s="60">
        <f t="shared" si="5"/>
        <v>17.71428571428571</v>
      </c>
      <c r="N22" s="60">
        <f t="shared" si="5"/>
        <v>15.22707034728406</v>
      </c>
      <c r="O22" s="60">
        <f t="shared" si="5"/>
        <v>17.70810333406933</v>
      </c>
      <c r="P22" s="60">
        <f t="shared" si="5"/>
        <v>15.998101115594586</v>
      </c>
      <c r="Q22" s="60">
        <f t="shared" si="5"/>
        <v>18.17230032904577</v>
      </c>
      <c r="R22" s="61">
        <f t="shared" si="5"/>
        <v>22.00836820083682</v>
      </c>
      <c r="S22" s="62">
        <f t="shared" si="5"/>
        <v>19.189531447868298</v>
      </c>
    </row>
    <row r="23" spans="2:19" s="4" customFormat="1" ht="28.5" customHeight="1" thickBot="1" thickTop="1">
      <c r="B23" s="303" t="s">
        <v>31</v>
      </c>
      <c r="C23" s="314" t="s">
        <v>41</v>
      </c>
      <c r="D23" s="315"/>
      <c r="E23" s="49">
        <v>27</v>
      </c>
      <c r="F23" s="50">
        <v>50</v>
      </c>
      <c r="G23" s="50">
        <v>31</v>
      </c>
      <c r="H23" s="50">
        <v>181</v>
      </c>
      <c r="I23" s="50">
        <v>194</v>
      </c>
      <c r="J23" s="50">
        <v>7</v>
      </c>
      <c r="K23" s="50">
        <v>169</v>
      </c>
      <c r="L23" s="50">
        <v>36</v>
      </c>
      <c r="M23" s="51">
        <v>2</v>
      </c>
      <c r="N23" s="51">
        <v>43</v>
      </c>
      <c r="O23" s="51">
        <v>74</v>
      </c>
      <c r="P23" s="51">
        <v>47</v>
      </c>
      <c r="Q23" s="51">
        <v>153</v>
      </c>
      <c r="R23" s="51">
        <v>50</v>
      </c>
      <c r="S23" s="52">
        <f>SUM(E23:R23)</f>
        <v>1064</v>
      </c>
    </row>
    <row r="24" spans="2:19" ht="28.5" customHeight="1" thickBot="1" thickTop="1">
      <c r="B24" s="270"/>
      <c r="C24" s="307" t="s">
        <v>38</v>
      </c>
      <c r="D24" s="308"/>
      <c r="E24" s="60">
        <f aca="true" t="shared" si="6" ref="E24:S24">E23/E6*100</f>
        <v>0.5939287285525737</v>
      </c>
      <c r="F24" s="60">
        <f t="shared" si="6"/>
        <v>1.7908309455587392</v>
      </c>
      <c r="G24" s="60">
        <f t="shared" si="6"/>
        <v>0.6768558951965066</v>
      </c>
      <c r="H24" s="60">
        <f t="shared" si="6"/>
        <v>3.840441332484617</v>
      </c>
      <c r="I24" s="60">
        <f t="shared" si="6"/>
        <v>2.587701747365613</v>
      </c>
      <c r="J24" s="60">
        <f t="shared" si="6"/>
        <v>0.215916101172116</v>
      </c>
      <c r="K24" s="60">
        <f t="shared" si="6"/>
        <v>3.880597014925373</v>
      </c>
      <c r="L24" s="60">
        <f t="shared" si="6"/>
        <v>2.055968018275271</v>
      </c>
      <c r="M24" s="60">
        <f t="shared" si="6"/>
        <v>0.09523809523809523</v>
      </c>
      <c r="N24" s="60">
        <f t="shared" si="6"/>
        <v>1.914514692787177</v>
      </c>
      <c r="O24" s="60">
        <f t="shared" si="6"/>
        <v>1.6339147714727313</v>
      </c>
      <c r="P24" s="60">
        <f t="shared" si="6"/>
        <v>1.1155945881794445</v>
      </c>
      <c r="Q24" s="60">
        <f t="shared" si="6"/>
        <v>2.2883637451390966</v>
      </c>
      <c r="R24" s="61">
        <f t="shared" si="6"/>
        <v>0.8368200836820083</v>
      </c>
      <c r="S24" s="62">
        <f t="shared" si="6"/>
        <v>1.7965386238919374</v>
      </c>
    </row>
    <row r="25" spans="2:19" s="4" customFormat="1" ht="28.5" customHeight="1" thickBot="1" thickTop="1">
      <c r="B25" s="303" t="s">
        <v>42</v>
      </c>
      <c r="C25" s="305" t="s">
        <v>43</v>
      </c>
      <c r="D25" s="306"/>
      <c r="E25" s="64">
        <v>225</v>
      </c>
      <c r="F25" s="51">
        <v>135</v>
      </c>
      <c r="G25" s="51">
        <v>231</v>
      </c>
      <c r="H25" s="51">
        <v>232</v>
      </c>
      <c r="I25" s="51">
        <v>355</v>
      </c>
      <c r="J25" s="51">
        <v>102</v>
      </c>
      <c r="K25" s="51">
        <v>208</v>
      </c>
      <c r="L25" s="51">
        <v>142</v>
      </c>
      <c r="M25" s="51">
        <v>105</v>
      </c>
      <c r="N25" s="51">
        <v>162</v>
      </c>
      <c r="O25" s="51">
        <v>210</v>
      </c>
      <c r="P25" s="51">
        <v>235</v>
      </c>
      <c r="Q25" s="51">
        <v>392</v>
      </c>
      <c r="R25" s="51">
        <v>329</v>
      </c>
      <c r="S25" s="52">
        <f>SUM(E25:R25)</f>
        <v>3063</v>
      </c>
    </row>
    <row r="26" spans="2:19" ht="28.5" customHeight="1" thickBot="1" thickTop="1">
      <c r="B26" s="270"/>
      <c r="C26" s="307" t="s">
        <v>38</v>
      </c>
      <c r="D26" s="308"/>
      <c r="E26" s="60">
        <f aca="true" t="shared" si="7" ref="E26:S26">E25/E6*100</f>
        <v>4.949406071271448</v>
      </c>
      <c r="F26" s="60">
        <f t="shared" si="7"/>
        <v>4.835243553008596</v>
      </c>
      <c r="G26" s="60">
        <f t="shared" si="7"/>
        <v>5.043668122270742</v>
      </c>
      <c r="H26" s="60">
        <f t="shared" si="7"/>
        <v>4.92255463611288</v>
      </c>
      <c r="I26" s="60">
        <f t="shared" si="7"/>
        <v>4.735227424303055</v>
      </c>
      <c r="J26" s="60">
        <f t="shared" si="7"/>
        <v>3.146206045650833</v>
      </c>
      <c r="K26" s="60">
        <f t="shared" si="7"/>
        <v>4.776119402985075</v>
      </c>
      <c r="L26" s="60">
        <f t="shared" si="7"/>
        <v>8.109651627641348</v>
      </c>
      <c r="M26" s="60">
        <f t="shared" si="7"/>
        <v>5</v>
      </c>
      <c r="N26" s="60">
        <f t="shared" si="7"/>
        <v>7.212822796081923</v>
      </c>
      <c r="O26" s="60">
        <f t="shared" si="7"/>
        <v>4.636785162287481</v>
      </c>
      <c r="P26" s="60">
        <f t="shared" si="7"/>
        <v>5.577972940897223</v>
      </c>
      <c r="Q26" s="60">
        <f t="shared" si="7"/>
        <v>5.862997307807358</v>
      </c>
      <c r="R26" s="61">
        <f t="shared" si="7"/>
        <v>5.506276150627615</v>
      </c>
      <c r="S26" s="62">
        <f t="shared" si="7"/>
        <v>5.171802448290418</v>
      </c>
    </row>
    <row r="27" spans="2:19" ht="28.5" customHeight="1" thickBot="1" thickTop="1">
      <c r="B27" s="299" t="s">
        <v>44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311"/>
    </row>
    <row r="28" spans="2:19" ht="28.5" customHeight="1" thickBot="1" thickTop="1">
      <c r="B28" s="292" t="s">
        <v>20</v>
      </c>
      <c r="C28" s="312" t="s">
        <v>45</v>
      </c>
      <c r="D28" s="313"/>
      <c r="E28" s="49">
        <v>728</v>
      </c>
      <c r="F28" s="50">
        <v>537</v>
      </c>
      <c r="G28" s="50">
        <v>949</v>
      </c>
      <c r="H28" s="50">
        <v>1067</v>
      </c>
      <c r="I28" s="50">
        <v>1430</v>
      </c>
      <c r="J28" s="50">
        <v>670</v>
      </c>
      <c r="K28" s="50">
        <v>909</v>
      </c>
      <c r="L28" s="50">
        <v>453</v>
      </c>
      <c r="M28" s="51">
        <v>500</v>
      </c>
      <c r="N28" s="51">
        <v>554</v>
      </c>
      <c r="O28" s="51">
        <v>649</v>
      </c>
      <c r="P28" s="51">
        <v>886</v>
      </c>
      <c r="Q28" s="51">
        <v>1368</v>
      </c>
      <c r="R28" s="51">
        <v>1205</v>
      </c>
      <c r="S28" s="52">
        <f>SUM(E28:R28)</f>
        <v>11905</v>
      </c>
    </row>
    <row r="29" spans="2:19" ht="28.5" customHeight="1" thickBot="1" thickTop="1">
      <c r="B29" s="270"/>
      <c r="C29" s="307" t="s">
        <v>38</v>
      </c>
      <c r="D29" s="308"/>
      <c r="E29" s="60">
        <f aca="true" t="shared" si="8" ref="E29:S29">E28/E6*100</f>
        <v>16.014078310602727</v>
      </c>
      <c r="F29" s="60">
        <f t="shared" si="8"/>
        <v>19.23352435530086</v>
      </c>
      <c r="G29" s="60">
        <f t="shared" si="8"/>
        <v>20.72052401746725</v>
      </c>
      <c r="H29" s="60">
        <f t="shared" si="8"/>
        <v>22.639507744536388</v>
      </c>
      <c r="I29" s="60">
        <f t="shared" si="8"/>
        <v>19.074296385220755</v>
      </c>
      <c r="J29" s="60">
        <f t="shared" si="8"/>
        <v>20.666255397902532</v>
      </c>
      <c r="K29" s="60">
        <f t="shared" si="8"/>
        <v>20.87256027554535</v>
      </c>
      <c r="L29" s="60">
        <f t="shared" si="8"/>
        <v>25.870930896630494</v>
      </c>
      <c r="M29" s="60">
        <f t="shared" si="8"/>
        <v>23.809523809523807</v>
      </c>
      <c r="N29" s="60">
        <f t="shared" si="8"/>
        <v>24.66607301869991</v>
      </c>
      <c r="O29" s="60">
        <f t="shared" si="8"/>
        <v>14.329874144402737</v>
      </c>
      <c r="P29" s="60">
        <f t="shared" si="8"/>
        <v>21.03014478993591</v>
      </c>
      <c r="Q29" s="60">
        <f t="shared" si="8"/>
        <v>20.460664074184866</v>
      </c>
      <c r="R29" s="61">
        <f t="shared" si="8"/>
        <v>20.167364016736403</v>
      </c>
      <c r="S29" s="62">
        <f t="shared" si="8"/>
        <v>20.101308569016464</v>
      </c>
    </row>
    <row r="30" spans="2:19" ht="28.5" customHeight="1" thickBot="1" thickTop="1">
      <c r="B30" s="303" t="s">
        <v>23</v>
      </c>
      <c r="C30" s="305" t="s">
        <v>46</v>
      </c>
      <c r="D30" s="306"/>
      <c r="E30" s="49">
        <v>1338</v>
      </c>
      <c r="F30" s="50">
        <v>723</v>
      </c>
      <c r="G30" s="50">
        <v>1011</v>
      </c>
      <c r="H30" s="50">
        <v>1062</v>
      </c>
      <c r="I30" s="50">
        <v>1683</v>
      </c>
      <c r="J30" s="50">
        <v>764</v>
      </c>
      <c r="K30" s="50">
        <v>1034</v>
      </c>
      <c r="L30" s="50">
        <v>426</v>
      </c>
      <c r="M30" s="51">
        <v>443</v>
      </c>
      <c r="N30" s="51">
        <v>471</v>
      </c>
      <c r="O30" s="51">
        <v>1217</v>
      </c>
      <c r="P30" s="51">
        <v>928</v>
      </c>
      <c r="Q30" s="51">
        <v>1419</v>
      </c>
      <c r="R30" s="51">
        <v>1332</v>
      </c>
      <c r="S30" s="52">
        <f>SUM(E30:R30)</f>
        <v>13851</v>
      </c>
    </row>
    <row r="31" spans="2:19" ht="28.5" customHeight="1" thickBot="1" thickTop="1">
      <c r="B31" s="270"/>
      <c r="C31" s="307" t="s">
        <v>38</v>
      </c>
      <c r="D31" s="308"/>
      <c r="E31" s="60">
        <f aca="true" t="shared" si="9" ref="E31:S31">E30/E6*100</f>
        <v>29.432468103827542</v>
      </c>
      <c r="F31" s="60">
        <f t="shared" si="9"/>
        <v>25.89541547277937</v>
      </c>
      <c r="G31" s="60">
        <f t="shared" si="9"/>
        <v>22.074235807860262</v>
      </c>
      <c r="H31" s="60">
        <f t="shared" si="9"/>
        <v>22.533418204964992</v>
      </c>
      <c r="I31" s="60">
        <f t="shared" si="9"/>
        <v>22.448979591836736</v>
      </c>
      <c r="J31" s="60">
        <f t="shared" si="9"/>
        <v>23.565700185070945</v>
      </c>
      <c r="K31" s="60">
        <f t="shared" si="9"/>
        <v>23.742824339839267</v>
      </c>
      <c r="L31" s="60">
        <f t="shared" si="9"/>
        <v>24.32895488292404</v>
      </c>
      <c r="M31" s="60">
        <f t="shared" si="9"/>
        <v>21.095238095238095</v>
      </c>
      <c r="N31" s="60">
        <f t="shared" si="9"/>
        <v>20.970614425645593</v>
      </c>
      <c r="O31" s="60">
        <f t="shared" si="9"/>
        <v>26.871274011923163</v>
      </c>
      <c r="P31" s="60">
        <f t="shared" si="9"/>
        <v>22.02705910277712</v>
      </c>
      <c r="Q31" s="60">
        <f t="shared" si="9"/>
        <v>21.22345198923123</v>
      </c>
      <c r="R31" s="61">
        <f t="shared" si="9"/>
        <v>22.292887029288703</v>
      </c>
      <c r="S31" s="62">
        <f t="shared" si="9"/>
        <v>23.3870831574504</v>
      </c>
    </row>
    <row r="32" spans="2:19" ht="28.5" customHeight="1" thickBot="1" thickTop="1">
      <c r="B32" s="303" t="s">
        <v>28</v>
      </c>
      <c r="C32" s="305" t="s">
        <v>47</v>
      </c>
      <c r="D32" s="306"/>
      <c r="E32" s="49">
        <v>1331</v>
      </c>
      <c r="F32" s="50">
        <v>1024</v>
      </c>
      <c r="G32" s="50">
        <v>2473</v>
      </c>
      <c r="H32" s="50">
        <v>2411</v>
      </c>
      <c r="I32" s="50">
        <v>4015</v>
      </c>
      <c r="J32" s="50">
        <v>1363</v>
      </c>
      <c r="K32" s="50">
        <v>2126</v>
      </c>
      <c r="L32" s="50">
        <v>633</v>
      </c>
      <c r="M32" s="51">
        <v>774</v>
      </c>
      <c r="N32" s="51">
        <v>917</v>
      </c>
      <c r="O32" s="51">
        <v>1611</v>
      </c>
      <c r="P32" s="51">
        <v>1617</v>
      </c>
      <c r="Q32" s="51">
        <v>3392</v>
      </c>
      <c r="R32" s="51">
        <v>2830</v>
      </c>
      <c r="S32" s="52">
        <f>SUM(E32:R32)</f>
        <v>26517</v>
      </c>
    </row>
    <row r="33" spans="2:19" ht="28.5" customHeight="1" thickBot="1" thickTop="1">
      <c r="B33" s="270"/>
      <c r="C33" s="307" t="s">
        <v>38</v>
      </c>
      <c r="D33" s="308"/>
      <c r="E33" s="60">
        <f aca="true" t="shared" si="10" ref="E33:S33">E32/E6*100</f>
        <v>29.27848658161021</v>
      </c>
      <c r="F33" s="60">
        <f t="shared" si="10"/>
        <v>36.67621776504298</v>
      </c>
      <c r="G33" s="60">
        <f t="shared" si="10"/>
        <v>53.99563318777293</v>
      </c>
      <c r="H33" s="60">
        <f t="shared" si="10"/>
        <v>51.15637598132824</v>
      </c>
      <c r="I33" s="60">
        <f t="shared" si="10"/>
        <v>53.55475523542751</v>
      </c>
      <c r="J33" s="60">
        <f t="shared" si="10"/>
        <v>42.04194941394201</v>
      </c>
      <c r="K33" s="60">
        <f t="shared" si="10"/>
        <v>48.817451205510906</v>
      </c>
      <c r="L33" s="60">
        <f t="shared" si="10"/>
        <v>36.150770988006855</v>
      </c>
      <c r="M33" s="60">
        <f t="shared" si="10"/>
        <v>36.857142857142854</v>
      </c>
      <c r="N33" s="60">
        <f t="shared" si="10"/>
        <v>40.82813891362422</v>
      </c>
      <c r="O33" s="60">
        <f t="shared" si="10"/>
        <v>35.57076617354824</v>
      </c>
      <c r="P33" s="60">
        <f t="shared" si="10"/>
        <v>38.38120104438642</v>
      </c>
      <c r="Q33" s="60">
        <f t="shared" si="10"/>
        <v>50.732874663475926</v>
      </c>
      <c r="R33" s="61">
        <f t="shared" si="10"/>
        <v>47.36401673640167</v>
      </c>
      <c r="S33" s="62">
        <f t="shared" si="10"/>
        <v>44.773322076825664</v>
      </c>
    </row>
    <row r="34" spans="2:19" ht="28.5" customHeight="1" thickBot="1" thickTop="1">
      <c r="B34" s="303" t="s">
        <v>31</v>
      </c>
      <c r="C34" s="305" t="s">
        <v>48</v>
      </c>
      <c r="D34" s="306"/>
      <c r="E34" s="64">
        <v>1201</v>
      </c>
      <c r="F34" s="51">
        <v>911</v>
      </c>
      <c r="G34" s="51">
        <v>1295</v>
      </c>
      <c r="H34" s="51">
        <v>1387</v>
      </c>
      <c r="I34" s="51">
        <v>2107</v>
      </c>
      <c r="J34" s="51">
        <v>673</v>
      </c>
      <c r="K34" s="51">
        <v>1479</v>
      </c>
      <c r="L34" s="51">
        <v>508</v>
      </c>
      <c r="M34" s="51">
        <v>576</v>
      </c>
      <c r="N34" s="51">
        <v>433</v>
      </c>
      <c r="O34" s="51">
        <v>1371</v>
      </c>
      <c r="P34" s="51">
        <v>1244</v>
      </c>
      <c r="Q34" s="51">
        <v>1802</v>
      </c>
      <c r="R34" s="51">
        <v>1106</v>
      </c>
      <c r="S34" s="52">
        <f>SUM(E34:R34)</f>
        <v>16093</v>
      </c>
    </row>
    <row r="35" spans="2:19" ht="28.5" customHeight="1" thickBot="1" thickTop="1">
      <c r="B35" s="304"/>
      <c r="C35" s="307" t="s">
        <v>38</v>
      </c>
      <c r="D35" s="308"/>
      <c r="E35" s="60">
        <f aca="true" t="shared" si="11" ref="E35:S35">E34/E6*100</f>
        <v>26.41882974043115</v>
      </c>
      <c r="F35" s="60">
        <f t="shared" si="11"/>
        <v>32.62893982808023</v>
      </c>
      <c r="G35" s="60">
        <f t="shared" si="11"/>
        <v>28.27510917030568</v>
      </c>
      <c r="H35" s="60">
        <f t="shared" si="11"/>
        <v>29.429238277105878</v>
      </c>
      <c r="I35" s="60">
        <f t="shared" si="11"/>
        <v>28.104575163398692</v>
      </c>
      <c r="J35" s="60">
        <f t="shared" si="11"/>
        <v>20.758790869833437</v>
      </c>
      <c r="K35" s="60">
        <f t="shared" si="11"/>
        <v>33.9609644087256</v>
      </c>
      <c r="L35" s="60">
        <f t="shared" si="11"/>
        <v>29.011993146773275</v>
      </c>
      <c r="M35" s="60">
        <f t="shared" si="11"/>
        <v>27.42857142857143</v>
      </c>
      <c r="N35" s="60">
        <f t="shared" si="11"/>
        <v>19.278717720391807</v>
      </c>
      <c r="O35" s="60">
        <f t="shared" si="11"/>
        <v>30.271583130933983</v>
      </c>
      <c r="P35" s="60">
        <f t="shared" si="11"/>
        <v>29.527652504153814</v>
      </c>
      <c r="Q35" s="60">
        <f t="shared" si="11"/>
        <v>26.951839664971583</v>
      </c>
      <c r="R35" s="61">
        <f t="shared" si="11"/>
        <v>18.510460251046027</v>
      </c>
      <c r="S35" s="62">
        <f t="shared" si="11"/>
        <v>27.172646686365553</v>
      </c>
    </row>
    <row r="36" spans="2:19" ht="28.5" customHeight="1" thickBot="1" thickTop="1">
      <c r="B36" s="303" t="s">
        <v>42</v>
      </c>
      <c r="C36" s="309" t="s">
        <v>49</v>
      </c>
      <c r="D36" s="310"/>
      <c r="E36" s="64">
        <v>828</v>
      </c>
      <c r="F36" s="51">
        <v>599</v>
      </c>
      <c r="G36" s="51">
        <v>1231</v>
      </c>
      <c r="H36" s="51">
        <v>1069</v>
      </c>
      <c r="I36" s="51">
        <v>1774</v>
      </c>
      <c r="J36" s="51">
        <v>544</v>
      </c>
      <c r="K36" s="51">
        <v>1079</v>
      </c>
      <c r="L36" s="51">
        <v>375</v>
      </c>
      <c r="M36" s="51">
        <v>679</v>
      </c>
      <c r="N36" s="51">
        <v>437</v>
      </c>
      <c r="O36" s="51">
        <v>1606</v>
      </c>
      <c r="P36" s="51">
        <v>1394</v>
      </c>
      <c r="Q36" s="51">
        <v>1535</v>
      </c>
      <c r="R36" s="51">
        <v>1396</v>
      </c>
      <c r="S36" s="52">
        <f>SUM(E36:R36)</f>
        <v>14546</v>
      </c>
    </row>
    <row r="37" spans="2:19" ht="28.5" customHeight="1" thickBot="1" thickTop="1">
      <c r="B37" s="304"/>
      <c r="C37" s="307" t="s">
        <v>38</v>
      </c>
      <c r="D37" s="308"/>
      <c r="E37" s="60">
        <f aca="true" t="shared" si="12" ref="E37:S37">E36/E6*100</f>
        <v>18.213814342278926</v>
      </c>
      <c r="F37" s="60">
        <f t="shared" si="12"/>
        <v>21.454154727793696</v>
      </c>
      <c r="G37" s="60">
        <f t="shared" si="12"/>
        <v>26.87772925764192</v>
      </c>
      <c r="H37" s="60">
        <f t="shared" si="12"/>
        <v>22.68194356036495</v>
      </c>
      <c r="I37" s="60">
        <f t="shared" si="12"/>
        <v>23.66279845271442</v>
      </c>
      <c r="J37" s="60">
        <f t="shared" si="12"/>
        <v>16.779765576804444</v>
      </c>
      <c r="K37" s="60">
        <f t="shared" si="12"/>
        <v>24.776119402985074</v>
      </c>
      <c r="L37" s="60">
        <f t="shared" si="12"/>
        <v>21.416333523700743</v>
      </c>
      <c r="M37" s="60">
        <f t="shared" si="12"/>
        <v>32.33333333333333</v>
      </c>
      <c r="N37" s="60">
        <f t="shared" si="12"/>
        <v>19.45681211041852</v>
      </c>
      <c r="O37" s="60">
        <f t="shared" si="12"/>
        <v>35.460366526827116</v>
      </c>
      <c r="P37" s="60">
        <f t="shared" si="12"/>
        <v>33.08806076430098</v>
      </c>
      <c r="Q37" s="60">
        <f t="shared" si="12"/>
        <v>22.958420580317078</v>
      </c>
      <c r="R37" s="61">
        <f t="shared" si="12"/>
        <v>23.364016736401673</v>
      </c>
      <c r="S37" s="62">
        <f t="shared" si="12"/>
        <v>24.560574081891094</v>
      </c>
    </row>
    <row r="38" spans="2:19" s="65" customFormat="1" ht="28.5" customHeight="1" thickBot="1" thickTop="1">
      <c r="B38" s="292" t="s">
        <v>50</v>
      </c>
      <c r="C38" s="294" t="s">
        <v>51</v>
      </c>
      <c r="D38" s="295"/>
      <c r="E38" s="64">
        <v>712</v>
      </c>
      <c r="F38" s="51">
        <v>310</v>
      </c>
      <c r="G38" s="51">
        <v>246</v>
      </c>
      <c r="H38" s="51">
        <v>174</v>
      </c>
      <c r="I38" s="51">
        <v>562</v>
      </c>
      <c r="J38" s="51">
        <v>157</v>
      </c>
      <c r="K38" s="51">
        <v>292</v>
      </c>
      <c r="L38" s="51">
        <v>139</v>
      </c>
      <c r="M38" s="51">
        <v>152</v>
      </c>
      <c r="N38" s="51">
        <v>135</v>
      </c>
      <c r="O38" s="51">
        <v>431</v>
      </c>
      <c r="P38" s="51">
        <v>309</v>
      </c>
      <c r="Q38" s="51">
        <v>420</v>
      </c>
      <c r="R38" s="51">
        <v>449</v>
      </c>
      <c r="S38" s="52">
        <f>SUM(E38:R38)</f>
        <v>4488</v>
      </c>
    </row>
    <row r="39" spans="2:19" s="4" customFormat="1" ht="28.5" customHeight="1" thickBot="1" thickTop="1">
      <c r="B39" s="293"/>
      <c r="C39" s="296" t="s">
        <v>38</v>
      </c>
      <c r="D39" s="297"/>
      <c r="E39" s="66">
        <f aca="true" t="shared" si="13" ref="E39:S39">E38/E6*100</f>
        <v>15.662120545534536</v>
      </c>
      <c r="F39" s="67">
        <f t="shared" si="13"/>
        <v>11.103151862464184</v>
      </c>
      <c r="G39" s="67">
        <f t="shared" si="13"/>
        <v>5.37117903930131</v>
      </c>
      <c r="H39" s="67">
        <f t="shared" si="13"/>
        <v>3.6919159770846597</v>
      </c>
      <c r="I39" s="67">
        <f t="shared" si="13"/>
        <v>7.496331866079766</v>
      </c>
      <c r="J39" s="67">
        <f t="shared" si="13"/>
        <v>4.842689697717458</v>
      </c>
      <c r="K39" s="67">
        <f t="shared" si="13"/>
        <v>6.704936854190585</v>
      </c>
      <c r="L39" s="67">
        <f t="shared" si="13"/>
        <v>7.938320959451742</v>
      </c>
      <c r="M39" s="67">
        <f t="shared" si="13"/>
        <v>7.238095238095238</v>
      </c>
      <c r="N39" s="67">
        <f t="shared" si="13"/>
        <v>6.010685663401603</v>
      </c>
      <c r="O39" s="66">
        <f t="shared" si="13"/>
        <v>9.516449547361448</v>
      </c>
      <c r="P39" s="67">
        <f t="shared" si="13"/>
        <v>7.334441015903156</v>
      </c>
      <c r="Q39" s="67">
        <f t="shared" si="13"/>
        <v>6.281782829793599</v>
      </c>
      <c r="R39" s="68">
        <f t="shared" si="13"/>
        <v>7.514644351464435</v>
      </c>
      <c r="S39" s="62">
        <f t="shared" si="13"/>
        <v>7.577880962431406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98" t="s">
        <v>52</v>
      </c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99" t="s">
        <v>55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288"/>
    </row>
    <row r="44" spans="2:19" s="4" customFormat="1" ht="42" customHeight="1" thickBot="1" thickTop="1">
      <c r="B44" s="75" t="s">
        <v>20</v>
      </c>
      <c r="C44" s="301" t="s">
        <v>56</v>
      </c>
      <c r="D44" s="302"/>
      <c r="E44" s="57">
        <v>212</v>
      </c>
      <c r="F44" s="57">
        <v>47</v>
      </c>
      <c r="G44" s="57">
        <v>138</v>
      </c>
      <c r="H44" s="57">
        <v>40</v>
      </c>
      <c r="I44" s="57">
        <v>112</v>
      </c>
      <c r="J44" s="57">
        <v>41</v>
      </c>
      <c r="K44" s="57">
        <v>65</v>
      </c>
      <c r="L44" s="57">
        <v>53</v>
      </c>
      <c r="M44" s="57">
        <v>16</v>
      </c>
      <c r="N44" s="57">
        <v>87</v>
      </c>
      <c r="O44" s="57">
        <v>117</v>
      </c>
      <c r="P44" s="57">
        <v>61</v>
      </c>
      <c r="Q44" s="57">
        <v>96</v>
      </c>
      <c r="R44" s="76">
        <v>664</v>
      </c>
      <c r="S44" s="77">
        <f>SUM(E44:R44)</f>
        <v>1749</v>
      </c>
    </row>
    <row r="45" spans="2:19" s="4" customFormat="1" ht="42" customHeight="1" thickBot="1" thickTop="1">
      <c r="B45" s="78"/>
      <c r="C45" s="282" t="s">
        <v>57</v>
      </c>
      <c r="D45" s="283"/>
      <c r="E45" s="79">
        <v>78</v>
      </c>
      <c r="F45" s="50">
        <v>20</v>
      </c>
      <c r="G45" s="50">
        <v>47</v>
      </c>
      <c r="H45" s="50">
        <v>7</v>
      </c>
      <c r="I45" s="50">
        <v>20</v>
      </c>
      <c r="J45" s="50">
        <v>16</v>
      </c>
      <c r="K45" s="50">
        <v>30</v>
      </c>
      <c r="L45" s="50">
        <v>26</v>
      </c>
      <c r="M45" s="51">
        <v>13</v>
      </c>
      <c r="N45" s="51">
        <v>34</v>
      </c>
      <c r="O45" s="51">
        <v>24</v>
      </c>
      <c r="P45" s="51">
        <v>13</v>
      </c>
      <c r="Q45" s="51">
        <v>68</v>
      </c>
      <c r="R45" s="51">
        <v>536</v>
      </c>
      <c r="S45" s="77">
        <f>SUM(E45:R45)</f>
        <v>932</v>
      </c>
    </row>
    <row r="46" spans="2:22" s="4" customFormat="1" ht="42" customHeight="1" thickBot="1" thickTop="1">
      <c r="B46" s="80" t="s">
        <v>23</v>
      </c>
      <c r="C46" s="284" t="s">
        <v>58</v>
      </c>
      <c r="D46" s="285"/>
      <c r="E46" s="81">
        <f>E44+'[1]Stan i struktura XI 10'!E46</f>
        <v>4108</v>
      </c>
      <c r="F46" s="81">
        <f>F44+'[1]Stan i struktura XI 10'!F46</f>
        <v>2012</v>
      </c>
      <c r="G46" s="81">
        <f>G44+'[1]Stan i struktura XI 10'!G46</f>
        <v>3684</v>
      </c>
      <c r="H46" s="81">
        <f>H44+'[1]Stan i struktura XI 10'!H46</f>
        <v>1836</v>
      </c>
      <c r="I46" s="81">
        <f>I44+'[1]Stan i struktura XI 10'!I46</f>
        <v>3606</v>
      </c>
      <c r="J46" s="81">
        <f>J44+'[1]Stan i struktura XI 10'!J46</f>
        <v>2420</v>
      </c>
      <c r="K46" s="81">
        <f>K44+'[1]Stan i struktura XI 10'!K46</f>
        <v>2101</v>
      </c>
      <c r="L46" s="81">
        <f>L44+'[1]Stan i struktura XI 10'!L46</f>
        <v>1648</v>
      </c>
      <c r="M46" s="81">
        <f>M44+'[1]Stan i struktura XI 10'!M46</f>
        <v>1268</v>
      </c>
      <c r="N46" s="81">
        <f>N44+'[1]Stan i struktura XI 10'!N46</f>
        <v>1430</v>
      </c>
      <c r="O46" s="81">
        <f>O44+'[1]Stan i struktura XI 10'!O46</f>
        <v>4695</v>
      </c>
      <c r="P46" s="81">
        <f>P44+'[1]Stan i struktura XI 10'!P46</f>
        <v>2242</v>
      </c>
      <c r="Q46" s="81">
        <f>Q44+'[1]Stan i struktura XI 10'!Q46</f>
        <v>4671</v>
      </c>
      <c r="R46" s="82">
        <f>R44+'[1]Stan i struktura XI 10'!R46</f>
        <v>15727</v>
      </c>
      <c r="S46" s="83">
        <f>S44+'[1]Stan i struktura XI 10'!S46</f>
        <v>51448</v>
      </c>
      <c r="V46" s="4">
        <f>SUM(E46:R46)</f>
        <v>51448</v>
      </c>
    </row>
    <row r="47" spans="2:19" s="4" customFormat="1" ht="42" customHeight="1" thickBot="1">
      <c r="B47" s="286" t="s">
        <v>59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8"/>
    </row>
    <row r="48" spans="2:19" s="4" customFormat="1" ht="42" customHeight="1" thickBot="1" thickTop="1">
      <c r="B48" s="289" t="s">
        <v>20</v>
      </c>
      <c r="C48" s="290" t="s">
        <v>60</v>
      </c>
      <c r="D48" s="291"/>
      <c r="E48" s="58">
        <v>7</v>
      </c>
      <c r="F48" s="58">
        <v>11</v>
      </c>
      <c r="G48" s="58">
        <v>0</v>
      </c>
      <c r="H48" s="58">
        <v>0</v>
      </c>
      <c r="I48" s="58">
        <v>7</v>
      </c>
      <c r="J48" s="58">
        <v>1</v>
      </c>
      <c r="K48" s="58">
        <v>3</v>
      </c>
      <c r="L48" s="58">
        <v>5</v>
      </c>
      <c r="M48" s="58">
        <v>2</v>
      </c>
      <c r="N48" s="58">
        <v>0</v>
      </c>
      <c r="O48" s="58">
        <v>1</v>
      </c>
      <c r="P48" s="58">
        <v>1</v>
      </c>
      <c r="Q48" s="58">
        <v>27</v>
      </c>
      <c r="R48" s="59">
        <v>19</v>
      </c>
      <c r="S48" s="84">
        <f>SUM(E48:R48)</f>
        <v>84</v>
      </c>
    </row>
    <row r="49" spans="2:22" ht="42" customHeight="1" thickBot="1" thickTop="1">
      <c r="B49" s="270"/>
      <c r="C49" s="280" t="s">
        <v>61</v>
      </c>
      <c r="D49" s="281"/>
      <c r="E49" s="85">
        <f>E48+'[1]Stan i struktura XI 10'!E49</f>
        <v>109</v>
      </c>
      <c r="F49" s="85">
        <f>F48+'[1]Stan i struktura XI 10'!F49</f>
        <v>127</v>
      </c>
      <c r="G49" s="85">
        <f>G48+'[1]Stan i struktura XI 10'!G49</f>
        <v>12</v>
      </c>
      <c r="H49" s="85">
        <f>H48+'[1]Stan i struktura XI 10'!H49</f>
        <v>6</v>
      </c>
      <c r="I49" s="85">
        <f>I48+'[1]Stan i struktura XI 10'!I49</f>
        <v>109</v>
      </c>
      <c r="J49" s="85">
        <f>J48+'[1]Stan i struktura XI 10'!J49</f>
        <v>96</v>
      </c>
      <c r="K49" s="85">
        <f>K48+'[1]Stan i struktura XI 10'!K49</f>
        <v>141</v>
      </c>
      <c r="L49" s="85">
        <f>L48+'[1]Stan i struktura XI 10'!L49</f>
        <v>69</v>
      </c>
      <c r="M49" s="85">
        <f>M48+'[1]Stan i struktura XI 10'!M49</f>
        <v>44</v>
      </c>
      <c r="N49" s="85">
        <f>N48+'[1]Stan i struktura XI 10'!N49</f>
        <v>15</v>
      </c>
      <c r="O49" s="85">
        <f>O48+'[1]Stan i struktura XI 10'!O49</f>
        <v>134</v>
      </c>
      <c r="P49" s="85">
        <f>P48+'[1]Stan i struktura XI 10'!P49</f>
        <v>49</v>
      </c>
      <c r="Q49" s="85">
        <f>Q48+'[1]Stan i struktura XI 10'!Q49</f>
        <v>1262</v>
      </c>
      <c r="R49" s="86">
        <f>R48+'[1]Stan i struktura XI 10'!R49</f>
        <v>472</v>
      </c>
      <c r="S49" s="83">
        <f>S48+'[1]Stan i struktura XI 10'!S49</f>
        <v>2645</v>
      </c>
      <c r="V49" s="4">
        <f>SUM(E49:R49)</f>
        <v>2645</v>
      </c>
    </row>
    <row r="50" spans="2:19" s="4" customFormat="1" ht="42" customHeight="1" thickBot="1" thickTop="1">
      <c r="B50" s="265" t="s">
        <v>23</v>
      </c>
      <c r="C50" s="278" t="s">
        <v>62</v>
      </c>
      <c r="D50" s="279"/>
      <c r="E50" s="87">
        <v>1</v>
      </c>
      <c r="F50" s="87">
        <v>1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1</v>
      </c>
      <c r="P50" s="87">
        <v>0</v>
      </c>
      <c r="Q50" s="87">
        <v>0</v>
      </c>
      <c r="R50" s="88">
        <v>0</v>
      </c>
      <c r="S50" s="84">
        <f>SUM(E50:R50)</f>
        <v>3</v>
      </c>
    </row>
    <row r="51" spans="2:22" ht="42" customHeight="1" thickBot="1" thickTop="1">
      <c r="B51" s="270"/>
      <c r="C51" s="280" t="s">
        <v>63</v>
      </c>
      <c r="D51" s="281"/>
      <c r="E51" s="85">
        <f>E50+'[1]Stan i struktura XI 10'!E51</f>
        <v>90</v>
      </c>
      <c r="F51" s="85">
        <f>F50+'[1]Stan i struktura XI 10'!F51</f>
        <v>360</v>
      </c>
      <c r="G51" s="85">
        <f>G50+'[1]Stan i struktura XI 10'!G51</f>
        <v>445</v>
      </c>
      <c r="H51" s="85">
        <f>H50+'[1]Stan i struktura XI 10'!H51</f>
        <v>171</v>
      </c>
      <c r="I51" s="85">
        <f>I50+'[1]Stan i struktura XI 10'!I51</f>
        <v>470</v>
      </c>
      <c r="J51" s="85">
        <f>J50+'[1]Stan i struktura XI 10'!J51</f>
        <v>55</v>
      </c>
      <c r="K51" s="85">
        <f>K50+'[1]Stan i struktura XI 10'!K51</f>
        <v>126</v>
      </c>
      <c r="L51" s="85">
        <f>L50+'[1]Stan i struktura XI 10'!L51</f>
        <v>124</v>
      </c>
      <c r="M51" s="85">
        <f>M50+'[1]Stan i struktura XI 10'!M51</f>
        <v>18</v>
      </c>
      <c r="N51" s="85">
        <f>N50+'[1]Stan i struktura XI 10'!N51</f>
        <v>96</v>
      </c>
      <c r="O51" s="85">
        <f>O50+'[1]Stan i struktura XI 10'!O51</f>
        <v>252</v>
      </c>
      <c r="P51" s="85">
        <f>P50+'[1]Stan i struktura XI 10'!P51</f>
        <v>291</v>
      </c>
      <c r="Q51" s="85">
        <f>Q50+'[1]Stan i struktura XI 10'!Q51</f>
        <v>149</v>
      </c>
      <c r="R51" s="86">
        <f>R50+'[1]Stan i struktura XI 10'!R51</f>
        <v>122</v>
      </c>
      <c r="S51" s="83">
        <f>S50+'[1]Stan i struktura XI 10'!S51</f>
        <v>2769</v>
      </c>
      <c r="V51" s="4">
        <f>SUM(E51:R51)</f>
        <v>2769</v>
      </c>
    </row>
    <row r="52" spans="2:19" s="4" customFormat="1" ht="42" customHeight="1" thickBot="1" thickTop="1">
      <c r="B52" s="264" t="s">
        <v>28</v>
      </c>
      <c r="C52" s="271" t="s">
        <v>64</v>
      </c>
      <c r="D52" s="272"/>
      <c r="E52" s="49">
        <v>44</v>
      </c>
      <c r="F52" s="50">
        <v>17</v>
      </c>
      <c r="G52" s="50">
        <v>25</v>
      </c>
      <c r="H52" s="50">
        <v>12</v>
      </c>
      <c r="I52" s="51">
        <v>18</v>
      </c>
      <c r="J52" s="50">
        <v>31</v>
      </c>
      <c r="K52" s="51">
        <v>56</v>
      </c>
      <c r="L52" s="50">
        <v>12</v>
      </c>
      <c r="M52" s="51">
        <v>6</v>
      </c>
      <c r="N52" s="51">
        <v>7</v>
      </c>
      <c r="O52" s="51">
        <v>11</v>
      </c>
      <c r="P52" s="50">
        <v>15</v>
      </c>
      <c r="Q52" s="89">
        <v>18</v>
      </c>
      <c r="R52" s="51">
        <v>41</v>
      </c>
      <c r="S52" s="84">
        <f>SUM(E52:R52)</f>
        <v>313</v>
      </c>
    </row>
    <row r="53" spans="2:22" ht="42" customHeight="1" thickBot="1" thickTop="1">
      <c r="B53" s="270"/>
      <c r="C53" s="280" t="s">
        <v>65</v>
      </c>
      <c r="D53" s="281"/>
      <c r="E53" s="85">
        <f>E52+'[1]Stan i struktura XI 10'!E53</f>
        <v>194</v>
      </c>
      <c r="F53" s="85">
        <f>F52+'[1]Stan i struktura XI 10'!F53</f>
        <v>63</v>
      </c>
      <c r="G53" s="85">
        <f>G52+'[1]Stan i struktura XI 10'!G53</f>
        <v>226</v>
      </c>
      <c r="H53" s="85">
        <f>H52+'[1]Stan i struktura XI 10'!H53</f>
        <v>188</v>
      </c>
      <c r="I53" s="85">
        <f>I52+'[1]Stan i struktura XI 10'!I53</f>
        <v>216</v>
      </c>
      <c r="J53" s="85">
        <f>J52+'[1]Stan i struktura XI 10'!J53</f>
        <v>147</v>
      </c>
      <c r="K53" s="85">
        <f>K52+'[1]Stan i struktura XI 10'!K53</f>
        <v>338</v>
      </c>
      <c r="L53" s="85">
        <f>L52+'[1]Stan i struktura XI 10'!L53</f>
        <v>104</v>
      </c>
      <c r="M53" s="85">
        <f>M52+'[1]Stan i struktura XI 10'!M53</f>
        <v>49</v>
      </c>
      <c r="N53" s="85">
        <f>N52+'[1]Stan i struktura XI 10'!N53</f>
        <v>106</v>
      </c>
      <c r="O53" s="85">
        <f>O52+'[1]Stan i struktura XI 10'!O53</f>
        <v>85</v>
      </c>
      <c r="P53" s="85">
        <f>P52+'[1]Stan i struktura XI 10'!P53</f>
        <v>81</v>
      </c>
      <c r="Q53" s="85">
        <f>Q52+'[1]Stan i struktura XI 10'!Q53</f>
        <v>156</v>
      </c>
      <c r="R53" s="86">
        <f>R52+'[1]Stan i struktura XI 10'!R53</f>
        <v>340</v>
      </c>
      <c r="S53" s="83">
        <f>S52+'[1]Stan i struktura XI 10'!S53</f>
        <v>2293</v>
      </c>
      <c r="V53" s="4">
        <f>SUM(E53:R53)</f>
        <v>2293</v>
      </c>
    </row>
    <row r="54" spans="2:19" s="4" customFormat="1" ht="42" customHeight="1" thickBot="1" thickTop="1">
      <c r="B54" s="264" t="s">
        <v>31</v>
      </c>
      <c r="C54" s="271" t="s">
        <v>66</v>
      </c>
      <c r="D54" s="272"/>
      <c r="E54" s="49">
        <v>53</v>
      </c>
      <c r="F54" s="50">
        <v>25</v>
      </c>
      <c r="G54" s="50">
        <v>28</v>
      </c>
      <c r="H54" s="50">
        <v>7</v>
      </c>
      <c r="I54" s="51">
        <v>13</v>
      </c>
      <c r="J54" s="50">
        <v>31</v>
      </c>
      <c r="K54" s="51">
        <v>36</v>
      </c>
      <c r="L54" s="50">
        <v>41</v>
      </c>
      <c r="M54" s="51">
        <v>9</v>
      </c>
      <c r="N54" s="51">
        <v>20</v>
      </c>
      <c r="O54" s="51">
        <v>16</v>
      </c>
      <c r="P54" s="50">
        <v>14</v>
      </c>
      <c r="Q54" s="89">
        <v>28</v>
      </c>
      <c r="R54" s="51">
        <v>86</v>
      </c>
      <c r="S54" s="84">
        <f>SUM(E54:R54)</f>
        <v>407</v>
      </c>
    </row>
    <row r="55" spans="2:22" s="4" customFormat="1" ht="42" customHeight="1" thickBot="1" thickTop="1">
      <c r="B55" s="270"/>
      <c r="C55" s="273" t="s">
        <v>67</v>
      </c>
      <c r="D55" s="274"/>
      <c r="E55" s="85">
        <f>E54+'[1]Stan i struktura XI 10'!E55</f>
        <v>195</v>
      </c>
      <c r="F55" s="85">
        <f>F54+'[1]Stan i struktura XI 10'!F55</f>
        <v>100</v>
      </c>
      <c r="G55" s="85">
        <f>G54+'[1]Stan i struktura XI 10'!G55</f>
        <v>178</v>
      </c>
      <c r="H55" s="85">
        <f>H54+'[1]Stan i struktura XI 10'!H55</f>
        <v>17</v>
      </c>
      <c r="I55" s="85">
        <f>I54+'[1]Stan i struktura XI 10'!I55</f>
        <v>105</v>
      </c>
      <c r="J55" s="85">
        <f>J54+'[1]Stan i struktura XI 10'!J55</f>
        <v>247</v>
      </c>
      <c r="K55" s="85">
        <f>K54+'[1]Stan i struktura XI 10'!K55</f>
        <v>155</v>
      </c>
      <c r="L55" s="85">
        <f>L54+'[1]Stan i struktura XI 10'!L55</f>
        <v>216</v>
      </c>
      <c r="M55" s="85">
        <f>M54+'[1]Stan i struktura XI 10'!M55</f>
        <v>99</v>
      </c>
      <c r="N55" s="85">
        <f>N54+'[1]Stan i struktura XI 10'!N55</f>
        <v>144</v>
      </c>
      <c r="O55" s="85">
        <f>O54+'[1]Stan i struktura XI 10'!O55</f>
        <v>148</v>
      </c>
      <c r="P55" s="85">
        <f>P54+'[1]Stan i struktura XI 10'!P55</f>
        <v>138</v>
      </c>
      <c r="Q55" s="85">
        <f>Q54+'[1]Stan i struktura XI 10'!Q55</f>
        <v>238</v>
      </c>
      <c r="R55" s="86">
        <f>R54+'[1]Stan i struktura XI 10'!R55</f>
        <v>309</v>
      </c>
      <c r="S55" s="83">
        <f>S54+'[1]Stan i struktura XI 10'!S55</f>
        <v>2289</v>
      </c>
      <c r="V55" s="4">
        <f>SUM(E55:R55)</f>
        <v>2289</v>
      </c>
    </row>
    <row r="56" spans="2:19" s="4" customFormat="1" ht="42" customHeight="1" thickBot="1" thickTop="1">
      <c r="B56" s="264" t="s">
        <v>42</v>
      </c>
      <c r="C56" s="257" t="s">
        <v>68</v>
      </c>
      <c r="D56" s="258"/>
      <c r="E56" s="90">
        <v>2</v>
      </c>
      <c r="F56" s="90">
        <v>2</v>
      </c>
      <c r="G56" s="90">
        <v>0</v>
      </c>
      <c r="H56" s="90">
        <v>0</v>
      </c>
      <c r="I56" s="90">
        <v>0</v>
      </c>
      <c r="J56" s="90">
        <v>1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5</v>
      </c>
    </row>
    <row r="57" spans="2:22" s="4" customFormat="1" ht="42" customHeight="1" thickBot="1" thickTop="1">
      <c r="B57" s="275"/>
      <c r="C57" s="276" t="s">
        <v>69</v>
      </c>
      <c r="D57" s="277"/>
      <c r="E57" s="85">
        <f>E56+'[1]Stan i struktura XI 10'!E57</f>
        <v>12</v>
      </c>
      <c r="F57" s="85">
        <f>F56+'[1]Stan i struktura XI 10'!F57</f>
        <v>4</v>
      </c>
      <c r="G57" s="85">
        <f>G56+'[1]Stan i struktura XI 10'!G57</f>
        <v>0</v>
      </c>
      <c r="H57" s="85">
        <f>H56+'[1]Stan i struktura XI 10'!H57</f>
        <v>0</v>
      </c>
      <c r="I57" s="85">
        <f>I56+'[1]Stan i struktura XI 10'!I57</f>
        <v>15</v>
      </c>
      <c r="J57" s="85">
        <f>J56+'[1]Stan i struktura XI 10'!J57</f>
        <v>2</v>
      </c>
      <c r="K57" s="85">
        <f>K56+'[1]Stan i struktura XI 10'!K57</f>
        <v>2</v>
      </c>
      <c r="L57" s="85">
        <f>L56+'[1]Stan i struktura XI 10'!L57</f>
        <v>0</v>
      </c>
      <c r="M57" s="85">
        <f>M56+'[1]Stan i struktura XI 10'!M57</f>
        <v>0</v>
      </c>
      <c r="N57" s="85">
        <f>N56+'[1]Stan i struktura XI 10'!N57</f>
        <v>0</v>
      </c>
      <c r="O57" s="85">
        <f>O56+'[1]Stan i struktura XI 10'!O57</f>
        <v>1</v>
      </c>
      <c r="P57" s="85">
        <f>P56+'[1]Stan i struktura XI 10'!P57</f>
        <v>1</v>
      </c>
      <c r="Q57" s="85">
        <f>Q56+'[1]Stan i struktura XI 10'!Q57</f>
        <v>0</v>
      </c>
      <c r="R57" s="86">
        <f>R56+'[1]Stan i struktura XI 10'!R57</f>
        <v>3</v>
      </c>
      <c r="S57" s="83">
        <f>S56+'[1]Stan i struktura XI 10'!S57</f>
        <v>40</v>
      </c>
      <c r="V57" s="4">
        <f>SUM(E57:R57)</f>
        <v>40</v>
      </c>
    </row>
    <row r="58" spans="2:19" s="4" customFormat="1" ht="42" customHeight="1" thickBot="1" thickTop="1">
      <c r="B58" s="264" t="s">
        <v>50</v>
      </c>
      <c r="C58" s="257" t="s">
        <v>70</v>
      </c>
      <c r="D58" s="258"/>
      <c r="E58" s="90">
        <v>2</v>
      </c>
      <c r="F58" s="90">
        <v>0</v>
      </c>
      <c r="G58" s="90">
        <v>8</v>
      </c>
      <c r="H58" s="90">
        <v>0</v>
      </c>
      <c r="I58" s="90">
        <v>0</v>
      </c>
      <c r="J58" s="90">
        <v>0</v>
      </c>
      <c r="K58" s="90">
        <v>40</v>
      </c>
      <c r="L58" s="90">
        <v>18</v>
      </c>
      <c r="M58" s="90">
        <v>1</v>
      </c>
      <c r="N58" s="90">
        <v>3</v>
      </c>
      <c r="O58" s="90">
        <v>4</v>
      </c>
      <c r="P58" s="90">
        <v>3</v>
      </c>
      <c r="Q58" s="90">
        <v>0</v>
      </c>
      <c r="R58" s="91">
        <v>10</v>
      </c>
      <c r="S58" s="84">
        <f>SUM(E58:R58)</f>
        <v>89</v>
      </c>
    </row>
    <row r="59" spans="2:22" s="4" customFormat="1" ht="42" customHeight="1" thickBot="1" thickTop="1">
      <c r="B59" s="265"/>
      <c r="C59" s="266" t="s">
        <v>71</v>
      </c>
      <c r="D59" s="267"/>
      <c r="E59" s="85">
        <f>E58+'[1]Stan i struktura XI 10'!E59</f>
        <v>488</v>
      </c>
      <c r="F59" s="85">
        <f>F58+'[1]Stan i struktura XI 10'!F59</f>
        <v>197</v>
      </c>
      <c r="G59" s="85">
        <f>G58+'[1]Stan i struktura XI 10'!G59</f>
        <v>567</v>
      </c>
      <c r="H59" s="85">
        <f>H58+'[1]Stan i struktura XI 10'!H59</f>
        <v>381</v>
      </c>
      <c r="I59" s="85">
        <f>I58+'[1]Stan i struktura XI 10'!I59</f>
        <v>625</v>
      </c>
      <c r="J59" s="85">
        <f>J58+'[1]Stan i struktura XI 10'!J59</f>
        <v>264</v>
      </c>
      <c r="K59" s="85">
        <f>K58+'[1]Stan i struktura XI 10'!K59</f>
        <v>541</v>
      </c>
      <c r="L59" s="85">
        <f>L58+'[1]Stan i struktura XI 10'!L59</f>
        <v>134</v>
      </c>
      <c r="M59" s="85">
        <f>M58+'[1]Stan i struktura XI 10'!M59</f>
        <v>318</v>
      </c>
      <c r="N59" s="85">
        <f>N58+'[1]Stan i struktura XI 10'!N59</f>
        <v>267</v>
      </c>
      <c r="O59" s="85">
        <f>O58+'[1]Stan i struktura XI 10'!O59</f>
        <v>286</v>
      </c>
      <c r="P59" s="85">
        <f>P58+'[1]Stan i struktura XI 10'!P59</f>
        <v>368</v>
      </c>
      <c r="Q59" s="85">
        <f>Q58+'[1]Stan i struktura XI 10'!Q59</f>
        <v>590</v>
      </c>
      <c r="R59" s="86">
        <f>R58+'[1]Stan i struktura XI 10'!R59</f>
        <v>792</v>
      </c>
      <c r="S59" s="83">
        <f>S58+'[1]Stan i struktura XI 10'!S59</f>
        <v>5818</v>
      </c>
      <c r="V59" s="4">
        <f>SUM(E59:R59)</f>
        <v>5818</v>
      </c>
    </row>
    <row r="60" spans="2:19" s="4" customFormat="1" ht="42" customHeight="1" thickBot="1" thickTop="1">
      <c r="B60" s="256" t="s">
        <v>72</v>
      </c>
      <c r="C60" s="257" t="s">
        <v>73</v>
      </c>
      <c r="D60" s="258"/>
      <c r="E60" s="90">
        <v>29</v>
      </c>
      <c r="F60" s="90">
        <v>15</v>
      </c>
      <c r="G60" s="90">
        <v>28</v>
      </c>
      <c r="H60" s="90">
        <v>4</v>
      </c>
      <c r="I60" s="90">
        <v>1</v>
      </c>
      <c r="J60" s="90">
        <v>66</v>
      </c>
      <c r="K60" s="90">
        <v>10</v>
      </c>
      <c r="L60" s="90">
        <v>1</v>
      </c>
      <c r="M60" s="90">
        <v>1</v>
      </c>
      <c r="N60" s="90">
        <v>29</v>
      </c>
      <c r="O60" s="90">
        <v>11</v>
      </c>
      <c r="P60" s="90">
        <v>17</v>
      </c>
      <c r="Q60" s="90">
        <v>1</v>
      </c>
      <c r="R60" s="91">
        <v>7</v>
      </c>
      <c r="S60" s="84">
        <f>SUM(E60:R60)</f>
        <v>220</v>
      </c>
    </row>
    <row r="61" spans="2:22" s="4" customFormat="1" ht="42" customHeight="1" thickBot="1" thickTop="1">
      <c r="B61" s="256"/>
      <c r="C61" s="268" t="s">
        <v>74</v>
      </c>
      <c r="D61" s="269"/>
      <c r="E61" s="92">
        <f>E60+'[1]Stan i struktura XI 10'!E61</f>
        <v>1094</v>
      </c>
      <c r="F61" s="92">
        <f>F60+'[1]Stan i struktura XI 10'!F61</f>
        <v>543</v>
      </c>
      <c r="G61" s="92">
        <f>G60+'[1]Stan i struktura XI 10'!G61</f>
        <v>1048</v>
      </c>
      <c r="H61" s="92">
        <f>H60+'[1]Stan i struktura XI 10'!H61</f>
        <v>929</v>
      </c>
      <c r="I61" s="92">
        <f>I60+'[1]Stan i struktura XI 10'!I61</f>
        <v>1014</v>
      </c>
      <c r="J61" s="92">
        <f>J60+'[1]Stan i struktura XI 10'!J61</f>
        <v>1311</v>
      </c>
      <c r="K61" s="92">
        <f>K60+'[1]Stan i struktura XI 10'!K61</f>
        <v>664</v>
      </c>
      <c r="L61" s="92">
        <f>L60+'[1]Stan i struktura XI 10'!L61</f>
        <v>492</v>
      </c>
      <c r="M61" s="92">
        <f>M60+'[1]Stan i struktura XI 10'!M61</f>
        <v>565</v>
      </c>
      <c r="N61" s="92">
        <f>N60+'[1]Stan i struktura XI 10'!N61</f>
        <v>346</v>
      </c>
      <c r="O61" s="92">
        <f>O60+'[1]Stan i struktura XI 10'!O61</f>
        <v>838</v>
      </c>
      <c r="P61" s="92">
        <f>P60+'[1]Stan i struktura XI 10'!P61</f>
        <v>851</v>
      </c>
      <c r="Q61" s="92">
        <f>Q60+'[1]Stan i struktura XI 10'!Q61</f>
        <v>923</v>
      </c>
      <c r="R61" s="93">
        <f>R60+'[1]Stan i struktura XI 10'!R61</f>
        <v>1000</v>
      </c>
      <c r="S61" s="83">
        <f>S60+'[1]Stan i struktura XI 10'!S61</f>
        <v>11618</v>
      </c>
      <c r="V61" s="4">
        <f>SUM(E61:R61)</f>
        <v>11618</v>
      </c>
    </row>
    <row r="62" spans="2:19" s="4" customFormat="1" ht="42" customHeight="1" thickBot="1" thickTop="1">
      <c r="B62" s="256" t="s">
        <v>75</v>
      </c>
      <c r="C62" s="257" t="s">
        <v>76</v>
      </c>
      <c r="D62" s="258"/>
      <c r="E62" s="90">
        <v>1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1</v>
      </c>
    </row>
    <row r="63" spans="2:22" s="4" customFormat="1" ht="42" customHeight="1" thickBot="1" thickTop="1">
      <c r="B63" s="256"/>
      <c r="C63" s="259" t="s">
        <v>77</v>
      </c>
      <c r="D63" s="260"/>
      <c r="E63" s="85">
        <f>E62+'[1]Stan i struktura XI 10'!E63</f>
        <v>16</v>
      </c>
      <c r="F63" s="85">
        <f>F62+'[1]Stan i struktura XI 10'!F63</f>
        <v>1</v>
      </c>
      <c r="G63" s="85">
        <f>G62+'[1]Stan i struktura XI 10'!G63</f>
        <v>0</v>
      </c>
      <c r="H63" s="85">
        <f>H62+'[1]Stan i struktura XI 10'!H63</f>
        <v>0</v>
      </c>
      <c r="I63" s="85">
        <f>I62+'[1]Stan i struktura XI 10'!I63</f>
        <v>0</v>
      </c>
      <c r="J63" s="85">
        <f>J62+'[1]Stan i struktura XI 10'!J63</f>
        <v>8</v>
      </c>
      <c r="K63" s="85">
        <f>K62+'[1]Stan i struktura XI 10'!K63</f>
        <v>9</v>
      </c>
      <c r="L63" s="85">
        <f>L62+'[1]Stan i struktura XI 10'!L63</f>
        <v>0</v>
      </c>
      <c r="M63" s="85">
        <f>M62+'[1]Stan i struktura XI 10'!M63</f>
        <v>0</v>
      </c>
      <c r="N63" s="85">
        <f>N62+'[1]Stan i struktura XI 10'!N63</f>
        <v>0</v>
      </c>
      <c r="O63" s="85">
        <f>O62+'[1]Stan i struktura XI 10'!O63</f>
        <v>0</v>
      </c>
      <c r="P63" s="85">
        <f>P62+'[1]Stan i struktura XI 10'!P63</f>
        <v>0</v>
      </c>
      <c r="Q63" s="85">
        <f>Q62+'[1]Stan i struktura XI 10'!Q63</f>
        <v>0</v>
      </c>
      <c r="R63" s="86">
        <f>R62+'[1]Stan i struktura XI 10'!R63</f>
        <v>11</v>
      </c>
      <c r="S63" s="83">
        <f>S62+'[1]Stan i struktura XI 10'!S63</f>
        <v>45</v>
      </c>
      <c r="V63" s="4">
        <f>SUM(E63:R63)</f>
        <v>45</v>
      </c>
    </row>
    <row r="64" spans="2:19" s="4" customFormat="1" ht="42" customHeight="1" thickBot="1" thickTop="1">
      <c r="B64" s="256" t="s">
        <v>78</v>
      </c>
      <c r="C64" s="257" t="s">
        <v>79</v>
      </c>
      <c r="D64" s="258"/>
      <c r="E64" s="90">
        <v>0</v>
      </c>
      <c r="F64" s="90">
        <v>0</v>
      </c>
      <c r="G64" s="90">
        <v>2</v>
      </c>
      <c r="H64" s="90">
        <v>1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49</v>
      </c>
      <c r="P64" s="90">
        <v>24</v>
      </c>
      <c r="Q64" s="90">
        <v>10</v>
      </c>
      <c r="R64" s="91">
        <v>489</v>
      </c>
      <c r="S64" s="84">
        <f>SUM(E64:R64)</f>
        <v>575</v>
      </c>
    </row>
    <row r="65" spans="2:22" ht="42" customHeight="1" thickBot="1" thickTop="1">
      <c r="B65" s="261"/>
      <c r="C65" s="262" t="s">
        <v>80</v>
      </c>
      <c r="D65" s="263"/>
      <c r="E65" s="85">
        <f>E64+'[1]Stan i struktura XI 10'!E65</f>
        <v>39</v>
      </c>
      <c r="F65" s="85">
        <f>F64+'[1]Stan i struktura XI 10'!F65</f>
        <v>167</v>
      </c>
      <c r="G65" s="85">
        <f>G64+'[1]Stan i struktura XI 10'!G65</f>
        <v>81</v>
      </c>
      <c r="H65" s="85">
        <f>H64+'[1]Stan i struktura XI 10'!H65</f>
        <v>162</v>
      </c>
      <c r="I65" s="85">
        <f>I64+'[1]Stan i struktura XI 10'!I65</f>
        <v>386</v>
      </c>
      <c r="J65" s="85">
        <f>J64+'[1]Stan i struktura XI 10'!J65</f>
        <v>161</v>
      </c>
      <c r="K65" s="85">
        <f>K64+'[1]Stan i struktura XI 10'!K65</f>
        <v>158</v>
      </c>
      <c r="L65" s="85">
        <f>L64+'[1]Stan i struktura XI 10'!L65</f>
        <v>18</v>
      </c>
      <c r="M65" s="85">
        <f>M64+'[1]Stan i struktura XI 10'!M65</f>
        <v>64</v>
      </c>
      <c r="N65" s="85">
        <f>N64+'[1]Stan i struktura XI 10'!N65</f>
        <v>77</v>
      </c>
      <c r="O65" s="85">
        <f>O64+'[1]Stan i struktura XI 10'!O65</f>
        <v>973</v>
      </c>
      <c r="P65" s="85">
        <f>P64+'[1]Stan i struktura XI 10'!P65</f>
        <v>222</v>
      </c>
      <c r="Q65" s="85">
        <f>Q64+'[1]Stan i struktura XI 10'!Q65</f>
        <v>941</v>
      </c>
      <c r="R65" s="86">
        <f>R64+'[1]Stan i struktura XI 10'!R65</f>
        <v>11081</v>
      </c>
      <c r="S65" s="83">
        <f>S64+'[1]Stan i struktura XI 10'!S65</f>
        <v>14530</v>
      </c>
      <c r="V65" s="4">
        <f>SUM(E65:R65)</f>
        <v>14530</v>
      </c>
    </row>
    <row r="66" spans="2:22" ht="45" customHeight="1" thickBot="1" thickTop="1">
      <c r="B66" s="249" t="s">
        <v>81</v>
      </c>
      <c r="C66" s="251" t="s">
        <v>82</v>
      </c>
      <c r="D66" s="252"/>
      <c r="E66" s="94">
        <f aca="true" t="shared" si="14" ref="E66:R67">E48+E50+E52+E54+E56+E58+E60+E62+E64</f>
        <v>139</v>
      </c>
      <c r="F66" s="94">
        <f t="shared" si="14"/>
        <v>71</v>
      </c>
      <c r="G66" s="94">
        <f t="shared" si="14"/>
        <v>91</v>
      </c>
      <c r="H66" s="94">
        <f t="shared" si="14"/>
        <v>24</v>
      </c>
      <c r="I66" s="94">
        <f t="shared" si="14"/>
        <v>39</v>
      </c>
      <c r="J66" s="94">
        <f t="shared" si="14"/>
        <v>130</v>
      </c>
      <c r="K66" s="94">
        <f t="shared" si="14"/>
        <v>145</v>
      </c>
      <c r="L66" s="94">
        <f t="shared" si="14"/>
        <v>77</v>
      </c>
      <c r="M66" s="94">
        <f t="shared" si="14"/>
        <v>19</v>
      </c>
      <c r="N66" s="94">
        <f t="shared" si="14"/>
        <v>59</v>
      </c>
      <c r="O66" s="94">
        <f t="shared" si="14"/>
        <v>93</v>
      </c>
      <c r="P66" s="94">
        <f t="shared" si="14"/>
        <v>74</v>
      </c>
      <c r="Q66" s="94">
        <f t="shared" si="14"/>
        <v>84</v>
      </c>
      <c r="R66" s="95">
        <f t="shared" si="14"/>
        <v>652</v>
      </c>
      <c r="S66" s="96">
        <f>SUM(E66:R66)</f>
        <v>1697</v>
      </c>
      <c r="V66" s="4"/>
    </row>
    <row r="67" spans="2:22" ht="45" customHeight="1" thickBot="1" thickTop="1">
      <c r="B67" s="250"/>
      <c r="C67" s="251" t="s">
        <v>83</v>
      </c>
      <c r="D67" s="252"/>
      <c r="E67" s="97">
        <f t="shared" si="14"/>
        <v>2237</v>
      </c>
      <c r="F67" s="97">
        <f>F49+F51+F53+F55+F57+F59+F61+F63+F65</f>
        <v>1562</v>
      </c>
      <c r="G67" s="97">
        <f t="shared" si="14"/>
        <v>2557</v>
      </c>
      <c r="H67" s="97">
        <f t="shared" si="14"/>
        <v>1854</v>
      </c>
      <c r="I67" s="97">
        <f t="shared" si="14"/>
        <v>2940</v>
      </c>
      <c r="J67" s="97">
        <f t="shared" si="14"/>
        <v>2291</v>
      </c>
      <c r="K67" s="97">
        <f t="shared" si="14"/>
        <v>2134</v>
      </c>
      <c r="L67" s="97">
        <f t="shared" si="14"/>
        <v>1157</v>
      </c>
      <c r="M67" s="97">
        <f t="shared" si="14"/>
        <v>1157</v>
      </c>
      <c r="N67" s="97">
        <f t="shared" si="14"/>
        <v>1051</v>
      </c>
      <c r="O67" s="97">
        <f t="shared" si="14"/>
        <v>2717</v>
      </c>
      <c r="P67" s="97">
        <f t="shared" si="14"/>
        <v>2001</v>
      </c>
      <c r="Q67" s="97">
        <f t="shared" si="14"/>
        <v>4259</v>
      </c>
      <c r="R67" s="98">
        <f t="shared" si="14"/>
        <v>14130</v>
      </c>
      <c r="S67" s="96">
        <f>SUM(E67:R67)</f>
        <v>42047</v>
      </c>
      <c r="V67" s="4"/>
    </row>
    <row r="68" spans="2:19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19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ht="13.5" thickBot="1"/>
    <row r="76" spans="5:19" ht="26.25" customHeight="1" thickBot="1" thickTop="1">
      <c r="E76" s="99">
        <v>124</v>
      </c>
      <c r="F76" s="99">
        <v>75</v>
      </c>
      <c r="G76" s="99">
        <v>69</v>
      </c>
      <c r="H76" s="99">
        <v>62</v>
      </c>
      <c r="I76" s="99">
        <v>80</v>
      </c>
      <c r="J76" s="99">
        <v>43</v>
      </c>
      <c r="K76" s="99">
        <v>50</v>
      </c>
      <c r="L76" s="99">
        <v>43</v>
      </c>
      <c r="M76" s="99">
        <v>63</v>
      </c>
      <c r="N76" s="99">
        <v>51</v>
      </c>
      <c r="O76" s="99">
        <v>115</v>
      </c>
      <c r="P76" s="99">
        <v>81</v>
      </c>
      <c r="Q76" s="99">
        <v>79</v>
      </c>
      <c r="R76" s="99">
        <v>66</v>
      </c>
      <c r="S76" s="77">
        <f>SUM(E76:R76)</f>
        <v>1001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5" zoomScaleNormal="75" zoomScalePageLayoutView="0" workbookViewId="0" topLeftCell="I1">
      <selection activeCell="S19" sqref="S19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344" t="s">
        <v>85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2:15" ht="24.75" customHeight="1">
      <c r="B2" s="344" t="s">
        <v>86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347" t="s">
        <v>87</v>
      </c>
      <c r="C4" s="349" t="s">
        <v>88</v>
      </c>
      <c r="D4" s="351" t="s">
        <v>89</v>
      </c>
      <c r="E4" s="353" t="s">
        <v>90</v>
      </c>
      <c r="F4" s="100"/>
      <c r="G4" s="347" t="s">
        <v>87</v>
      </c>
      <c r="H4" s="355" t="s">
        <v>91</v>
      </c>
      <c r="I4" s="351" t="s">
        <v>89</v>
      </c>
      <c r="J4" s="353" t="s">
        <v>90</v>
      </c>
      <c r="K4" s="33"/>
      <c r="L4" s="347" t="s">
        <v>87</v>
      </c>
      <c r="M4" s="357" t="s">
        <v>88</v>
      </c>
      <c r="N4" s="351" t="s">
        <v>89</v>
      </c>
      <c r="O4" s="359" t="s">
        <v>90</v>
      </c>
    </row>
    <row r="5" spans="2:15" ht="18.75" customHeight="1" thickBot="1" thickTop="1">
      <c r="B5" s="348"/>
      <c r="C5" s="350"/>
      <c r="D5" s="352"/>
      <c r="E5" s="354"/>
      <c r="F5" s="100"/>
      <c r="G5" s="348"/>
      <c r="H5" s="356"/>
      <c r="I5" s="352"/>
      <c r="J5" s="354"/>
      <c r="K5" s="33"/>
      <c r="L5" s="348"/>
      <c r="M5" s="358"/>
      <c r="N5" s="352"/>
      <c r="O5" s="360"/>
    </row>
    <row r="6" spans="2:15" ht="16.5" customHeight="1" thickTop="1">
      <c r="B6" s="361" t="s">
        <v>92</v>
      </c>
      <c r="C6" s="362"/>
      <c r="D6" s="362"/>
      <c r="E6" s="365">
        <f>SUM(E8+E19+E27+E34+E41)</f>
        <v>21399</v>
      </c>
      <c r="F6" s="100"/>
      <c r="G6" s="101">
        <v>4</v>
      </c>
      <c r="H6" s="102" t="s">
        <v>93</v>
      </c>
      <c r="I6" s="103" t="s">
        <v>94</v>
      </c>
      <c r="J6" s="104">
        <v>888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8742</v>
      </c>
    </row>
    <row r="7" spans="2:15" ht="16.5" customHeight="1" thickBot="1">
      <c r="B7" s="363"/>
      <c r="C7" s="364"/>
      <c r="D7" s="364"/>
      <c r="E7" s="366"/>
      <c r="F7" s="1"/>
      <c r="G7" s="108">
        <v>5</v>
      </c>
      <c r="H7" s="109" t="s">
        <v>98</v>
      </c>
      <c r="I7" s="110" t="s">
        <v>94</v>
      </c>
      <c r="J7" s="111">
        <v>307</v>
      </c>
      <c r="K7" s="1"/>
      <c r="L7" s="108">
        <v>1</v>
      </c>
      <c r="M7" s="109" t="s">
        <v>99</v>
      </c>
      <c r="N7" s="110" t="s">
        <v>94</v>
      </c>
      <c r="O7" s="110">
        <v>158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7338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0">
        <v>163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7">
        <v>227</v>
      </c>
      <c r="F9" s="1"/>
      <c r="G9" s="118"/>
      <c r="H9" s="119"/>
      <c r="I9" s="120"/>
      <c r="J9" s="120"/>
      <c r="K9" s="1"/>
      <c r="L9" s="108">
        <v>3</v>
      </c>
      <c r="M9" s="109" t="s">
        <v>105</v>
      </c>
      <c r="N9" s="110" t="s">
        <v>94</v>
      </c>
      <c r="O9" s="110">
        <v>594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7">
        <v>310</v>
      </c>
      <c r="F10" s="1"/>
      <c r="G10" s="347" t="s">
        <v>87</v>
      </c>
      <c r="H10" s="355" t="s">
        <v>91</v>
      </c>
      <c r="I10" s="351" t="s">
        <v>89</v>
      </c>
      <c r="J10" s="353" t="s">
        <v>90</v>
      </c>
      <c r="K10" s="1"/>
      <c r="L10" s="108">
        <v>4</v>
      </c>
      <c r="M10" s="109" t="s">
        <v>107</v>
      </c>
      <c r="N10" s="110" t="s">
        <v>94</v>
      </c>
      <c r="O10" s="110">
        <v>211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7">
        <v>239</v>
      </c>
      <c r="F11" s="1"/>
      <c r="G11" s="348"/>
      <c r="H11" s="356"/>
      <c r="I11" s="352"/>
      <c r="J11" s="354"/>
      <c r="K11" s="1"/>
      <c r="L11" s="108">
        <v>5</v>
      </c>
      <c r="M11" s="109" t="s">
        <v>109</v>
      </c>
      <c r="N11" s="110" t="s">
        <v>94</v>
      </c>
      <c r="O11" s="110">
        <v>503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7">
        <v>472</v>
      </c>
      <c r="F12" s="1"/>
      <c r="G12" s="361" t="s">
        <v>112</v>
      </c>
      <c r="H12" s="362"/>
      <c r="I12" s="362"/>
      <c r="J12" s="365">
        <f>SUM(J14+J23+J33+J41+O6+O20+O31)</f>
        <v>37826</v>
      </c>
      <c r="K12" s="1"/>
      <c r="L12" s="108" t="s">
        <v>50</v>
      </c>
      <c r="M12" s="109" t="s">
        <v>113</v>
      </c>
      <c r="N12" s="110" t="s">
        <v>94</v>
      </c>
      <c r="O12" s="110">
        <v>1128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7">
        <v>293</v>
      </c>
      <c r="F13" s="121"/>
      <c r="G13" s="363"/>
      <c r="H13" s="364"/>
      <c r="I13" s="364"/>
      <c r="J13" s="375"/>
      <c r="K13" s="121"/>
      <c r="L13" s="108">
        <v>7</v>
      </c>
      <c r="M13" s="109" t="s">
        <v>115</v>
      </c>
      <c r="N13" s="110" t="s">
        <v>103</v>
      </c>
      <c r="O13" s="110">
        <v>274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7">
        <v>373</v>
      </c>
      <c r="F14" s="122"/>
      <c r="G14" s="105" t="s">
        <v>100</v>
      </c>
      <c r="H14" s="106" t="s">
        <v>117</v>
      </c>
      <c r="I14" s="123" t="s">
        <v>97</v>
      </c>
      <c r="J14" s="124">
        <f>SUM(J15:J21)</f>
        <v>4580</v>
      </c>
      <c r="K14" s="1"/>
      <c r="L14" s="108">
        <v>8</v>
      </c>
      <c r="M14" s="109" t="s">
        <v>118</v>
      </c>
      <c r="N14" s="110" t="s">
        <v>103</v>
      </c>
      <c r="O14" s="110">
        <v>155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7">
        <v>878</v>
      </c>
      <c r="F15" s="122"/>
      <c r="G15" s="108">
        <v>1</v>
      </c>
      <c r="H15" s="109" t="s">
        <v>120</v>
      </c>
      <c r="I15" s="110" t="s">
        <v>103</v>
      </c>
      <c r="J15" s="117">
        <v>158</v>
      </c>
      <c r="K15" s="1"/>
      <c r="L15" s="108">
        <v>9</v>
      </c>
      <c r="M15" s="109" t="s">
        <v>121</v>
      </c>
      <c r="N15" s="110" t="s">
        <v>103</v>
      </c>
      <c r="O15" s="110">
        <v>199</v>
      </c>
    </row>
    <row r="16" spans="2:15" ht="16.5" customHeight="1" thickBot="1">
      <c r="B16" s="125"/>
      <c r="C16" s="126"/>
      <c r="D16" s="127"/>
      <c r="E16" s="128"/>
      <c r="F16" s="122"/>
      <c r="G16" s="108">
        <v>2</v>
      </c>
      <c r="H16" s="109" t="s">
        <v>122</v>
      </c>
      <c r="I16" s="110" t="s">
        <v>103</v>
      </c>
      <c r="J16" s="117">
        <v>146</v>
      </c>
      <c r="K16" s="1"/>
      <c r="L16" s="108">
        <v>10</v>
      </c>
      <c r="M16" s="109" t="s">
        <v>123</v>
      </c>
      <c r="N16" s="110" t="s">
        <v>103</v>
      </c>
      <c r="O16" s="110">
        <v>828</v>
      </c>
    </row>
    <row r="17" spans="2:15" ht="16.5" customHeight="1" thickBot="1" thickTop="1">
      <c r="B17" s="129">
        <v>8</v>
      </c>
      <c r="C17" s="130" t="s">
        <v>124</v>
      </c>
      <c r="D17" s="131" t="s">
        <v>125</v>
      </c>
      <c r="E17" s="132">
        <v>4546</v>
      </c>
      <c r="F17" s="122"/>
      <c r="G17" s="108">
        <v>3</v>
      </c>
      <c r="H17" s="109" t="s">
        <v>126</v>
      </c>
      <c r="I17" s="110" t="s">
        <v>103</v>
      </c>
      <c r="J17" s="117">
        <v>392</v>
      </c>
      <c r="K17" s="1"/>
      <c r="L17" s="125"/>
      <c r="M17" s="126"/>
      <c r="N17" s="127"/>
      <c r="O17" s="127"/>
    </row>
    <row r="18" spans="2:15" ht="16.5" customHeight="1" thickBot="1" thickTop="1">
      <c r="B18" s="101"/>
      <c r="C18" s="102"/>
      <c r="D18" s="103"/>
      <c r="E18" s="133" t="s">
        <v>22</v>
      </c>
      <c r="F18" s="134"/>
      <c r="G18" s="108">
        <v>4</v>
      </c>
      <c r="H18" s="109" t="s">
        <v>127</v>
      </c>
      <c r="I18" s="110" t="s">
        <v>103</v>
      </c>
      <c r="J18" s="117">
        <v>799</v>
      </c>
      <c r="K18" s="1"/>
      <c r="L18" s="129">
        <v>11</v>
      </c>
      <c r="M18" s="130" t="s">
        <v>123</v>
      </c>
      <c r="N18" s="131" t="s">
        <v>125</v>
      </c>
      <c r="O18" s="135">
        <v>4529</v>
      </c>
    </row>
    <row r="19" spans="2:15" ht="16.5" customHeight="1" thickTop="1">
      <c r="B19" s="136" t="s">
        <v>128</v>
      </c>
      <c r="C19" s="137" t="s">
        <v>7</v>
      </c>
      <c r="D19" s="138" t="s">
        <v>97</v>
      </c>
      <c r="E19" s="139">
        <f>SUM(E20:E25)</f>
        <v>4713</v>
      </c>
      <c r="F19" s="122"/>
      <c r="G19" s="108">
        <v>5</v>
      </c>
      <c r="H19" s="109" t="s">
        <v>127</v>
      </c>
      <c r="I19" s="110" t="s">
        <v>111</v>
      </c>
      <c r="J19" s="117">
        <v>1821</v>
      </c>
      <c r="K19" s="1"/>
      <c r="L19" s="101"/>
      <c r="M19" s="102"/>
      <c r="N19" s="103"/>
      <c r="O19" s="133" t="s">
        <v>22</v>
      </c>
    </row>
    <row r="20" spans="2:15" ht="16.5" customHeight="1">
      <c r="B20" s="108">
        <v>1</v>
      </c>
      <c r="C20" s="109" t="s">
        <v>129</v>
      </c>
      <c r="D20" s="110" t="s">
        <v>103</v>
      </c>
      <c r="E20" s="111">
        <v>435</v>
      </c>
      <c r="F20" s="122"/>
      <c r="G20" s="108">
        <v>6</v>
      </c>
      <c r="H20" s="109" t="s">
        <v>130</v>
      </c>
      <c r="I20" s="110" t="s">
        <v>94</v>
      </c>
      <c r="J20" s="117">
        <v>1046</v>
      </c>
      <c r="K20" s="1"/>
      <c r="L20" s="136" t="s">
        <v>131</v>
      </c>
      <c r="M20" s="137" t="s">
        <v>16</v>
      </c>
      <c r="N20" s="138" t="s">
        <v>97</v>
      </c>
      <c r="O20" s="139">
        <f>SUM(O21:O29)</f>
        <v>6686</v>
      </c>
    </row>
    <row r="21" spans="2:15" ht="16.5" customHeight="1">
      <c r="B21" s="108">
        <v>2</v>
      </c>
      <c r="C21" s="109" t="s">
        <v>132</v>
      </c>
      <c r="D21" s="110" t="s">
        <v>94</v>
      </c>
      <c r="E21" s="111">
        <v>2026</v>
      </c>
      <c r="F21" s="122"/>
      <c r="G21" s="108">
        <v>7</v>
      </c>
      <c r="H21" s="109" t="s">
        <v>133</v>
      </c>
      <c r="I21" s="110" t="s">
        <v>103</v>
      </c>
      <c r="J21" s="117">
        <v>218</v>
      </c>
      <c r="K21" s="1"/>
      <c r="L21" s="108">
        <v>1</v>
      </c>
      <c r="M21" s="109" t="s">
        <v>134</v>
      </c>
      <c r="N21" s="110" t="s">
        <v>103</v>
      </c>
      <c r="O21" s="117">
        <v>322</v>
      </c>
    </row>
    <row r="22" spans="2:15" ht="16.5" customHeight="1">
      <c r="B22" s="108">
        <v>3</v>
      </c>
      <c r="C22" s="109" t="s">
        <v>135</v>
      </c>
      <c r="D22" s="110" t="s">
        <v>103</v>
      </c>
      <c r="E22" s="111">
        <v>503</v>
      </c>
      <c r="F22" s="122"/>
      <c r="G22" s="108"/>
      <c r="H22" s="109"/>
      <c r="I22" s="110"/>
      <c r="J22" s="117" t="s">
        <v>136</v>
      </c>
      <c r="K22" s="1"/>
      <c r="L22" s="108">
        <v>2</v>
      </c>
      <c r="M22" s="109" t="s">
        <v>137</v>
      </c>
      <c r="N22" s="110" t="s">
        <v>111</v>
      </c>
      <c r="O22" s="117">
        <v>315</v>
      </c>
    </row>
    <row r="23" spans="2:15" ht="16.5" customHeight="1">
      <c r="B23" s="108">
        <v>4</v>
      </c>
      <c r="C23" s="109" t="s">
        <v>138</v>
      </c>
      <c r="D23" s="110" t="s">
        <v>103</v>
      </c>
      <c r="E23" s="111">
        <v>327</v>
      </c>
      <c r="F23" s="122"/>
      <c r="G23" s="136" t="s">
        <v>128</v>
      </c>
      <c r="H23" s="137" t="s">
        <v>139</v>
      </c>
      <c r="I23" s="138" t="s">
        <v>97</v>
      </c>
      <c r="J23" s="139">
        <f>SUM(J24:J31)</f>
        <v>7497</v>
      </c>
      <c r="K23" s="1"/>
      <c r="L23" s="108">
        <v>3</v>
      </c>
      <c r="M23" s="109" t="s">
        <v>140</v>
      </c>
      <c r="N23" s="110" t="s">
        <v>94</v>
      </c>
      <c r="O23" s="117">
        <v>606</v>
      </c>
    </row>
    <row r="24" spans="2:15" ht="16.5" customHeight="1">
      <c r="B24" s="108">
        <v>5</v>
      </c>
      <c r="C24" s="109" t="s">
        <v>141</v>
      </c>
      <c r="D24" s="110" t="s">
        <v>94</v>
      </c>
      <c r="E24" s="111">
        <v>943</v>
      </c>
      <c r="F24" s="122"/>
      <c r="G24" s="108">
        <v>1</v>
      </c>
      <c r="H24" s="109" t="s">
        <v>142</v>
      </c>
      <c r="I24" s="110" t="s">
        <v>94</v>
      </c>
      <c r="J24" s="117">
        <v>387</v>
      </c>
      <c r="K24" s="1"/>
      <c r="L24" s="108">
        <v>4</v>
      </c>
      <c r="M24" s="109" t="s">
        <v>143</v>
      </c>
      <c r="N24" s="110" t="s">
        <v>94</v>
      </c>
      <c r="O24" s="117">
        <v>589</v>
      </c>
    </row>
    <row r="25" spans="2:15" ht="16.5" customHeight="1">
      <c r="B25" s="108">
        <v>6</v>
      </c>
      <c r="C25" s="109" t="s">
        <v>144</v>
      </c>
      <c r="D25" s="110" t="s">
        <v>94</v>
      </c>
      <c r="E25" s="111">
        <v>479</v>
      </c>
      <c r="F25" s="122"/>
      <c r="G25" s="108">
        <v>2</v>
      </c>
      <c r="H25" s="109" t="s">
        <v>145</v>
      </c>
      <c r="I25" s="110" t="s">
        <v>103</v>
      </c>
      <c r="J25" s="117">
        <v>279</v>
      </c>
      <c r="K25" s="1"/>
      <c r="L25" s="108">
        <v>5</v>
      </c>
      <c r="M25" s="109" t="s">
        <v>146</v>
      </c>
      <c r="N25" s="110" t="s">
        <v>103</v>
      </c>
      <c r="O25" s="117">
        <v>455</v>
      </c>
    </row>
    <row r="26" spans="2:15" ht="16.5" customHeight="1">
      <c r="B26" s="108"/>
      <c r="C26" s="109"/>
      <c r="D26" s="110"/>
      <c r="E26" s="117"/>
      <c r="F26" s="134"/>
      <c r="G26" s="108" t="s">
        <v>28</v>
      </c>
      <c r="H26" s="109" t="s">
        <v>147</v>
      </c>
      <c r="I26" s="110" t="s">
        <v>94</v>
      </c>
      <c r="J26" s="117">
        <v>1787</v>
      </c>
      <c r="K26" s="1"/>
      <c r="L26" s="108">
        <v>6</v>
      </c>
      <c r="M26" s="109" t="s">
        <v>148</v>
      </c>
      <c r="N26" s="110" t="s">
        <v>94</v>
      </c>
      <c r="O26" s="117">
        <v>1771</v>
      </c>
    </row>
    <row r="27" spans="2:15" ht="16.5" customHeight="1">
      <c r="B27" s="136" t="s">
        <v>149</v>
      </c>
      <c r="C27" s="137" t="s">
        <v>9</v>
      </c>
      <c r="D27" s="138" t="s">
        <v>97</v>
      </c>
      <c r="E27" s="139">
        <f>SUM(E28:E32)</f>
        <v>3242</v>
      </c>
      <c r="F27" s="122"/>
      <c r="G27" s="108">
        <v>4</v>
      </c>
      <c r="H27" s="109" t="s">
        <v>150</v>
      </c>
      <c r="I27" s="110" t="s">
        <v>103</v>
      </c>
      <c r="J27" s="117">
        <v>634</v>
      </c>
      <c r="K27" s="1"/>
      <c r="L27" s="108">
        <v>7</v>
      </c>
      <c r="M27" s="109" t="s">
        <v>151</v>
      </c>
      <c r="N27" s="110" t="s">
        <v>103</v>
      </c>
      <c r="O27" s="117">
        <v>203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7">
        <v>400</v>
      </c>
      <c r="F28" s="122"/>
      <c r="G28" s="108">
        <v>5</v>
      </c>
      <c r="H28" s="109" t="s">
        <v>150</v>
      </c>
      <c r="I28" s="110" t="s">
        <v>111</v>
      </c>
      <c r="J28" s="117">
        <v>3011</v>
      </c>
      <c r="K28" s="1"/>
      <c r="L28" s="108">
        <v>8</v>
      </c>
      <c r="M28" s="109" t="s">
        <v>153</v>
      </c>
      <c r="N28" s="110" t="s">
        <v>103</v>
      </c>
      <c r="O28" s="117">
        <v>533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7">
        <v>190</v>
      </c>
      <c r="F29" s="122"/>
      <c r="G29" s="108">
        <v>6</v>
      </c>
      <c r="H29" s="109" t="s">
        <v>155</v>
      </c>
      <c r="I29" s="110" t="s">
        <v>94</v>
      </c>
      <c r="J29" s="117">
        <v>536</v>
      </c>
      <c r="K29" s="1"/>
      <c r="L29" s="108">
        <v>9</v>
      </c>
      <c r="M29" s="109" t="s">
        <v>153</v>
      </c>
      <c r="N29" s="110" t="s">
        <v>111</v>
      </c>
      <c r="O29" s="117">
        <v>1892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7">
        <v>232</v>
      </c>
      <c r="F30" s="122"/>
      <c r="G30" s="108">
        <v>7</v>
      </c>
      <c r="H30" s="109" t="s">
        <v>157</v>
      </c>
      <c r="I30" s="110" t="s">
        <v>103</v>
      </c>
      <c r="J30" s="117">
        <v>498</v>
      </c>
      <c r="K30" s="1"/>
      <c r="L30" s="108"/>
      <c r="M30" s="109"/>
      <c r="N30" s="110"/>
      <c r="O30" s="117"/>
    </row>
    <row r="31" spans="2:15" ht="16.5" customHeight="1">
      <c r="B31" s="108">
        <v>4</v>
      </c>
      <c r="C31" s="109" t="s">
        <v>158</v>
      </c>
      <c r="D31" s="110" t="s">
        <v>94</v>
      </c>
      <c r="E31" s="117">
        <v>508</v>
      </c>
      <c r="F31" s="122"/>
      <c r="G31" s="108">
        <v>8</v>
      </c>
      <c r="H31" s="109" t="s">
        <v>159</v>
      </c>
      <c r="I31" s="110" t="s">
        <v>103</v>
      </c>
      <c r="J31" s="117">
        <v>365</v>
      </c>
      <c r="K31" s="1"/>
      <c r="L31" s="136" t="s">
        <v>160</v>
      </c>
      <c r="M31" s="137" t="s">
        <v>17</v>
      </c>
      <c r="N31" s="138" t="s">
        <v>97</v>
      </c>
      <c r="O31" s="139">
        <f>SUM(O32:O41)</f>
        <v>5975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7">
        <v>1912</v>
      </c>
      <c r="F32" s="134"/>
      <c r="G32" s="108"/>
      <c r="H32" s="109"/>
      <c r="I32" s="110"/>
      <c r="J32" s="117"/>
      <c r="K32" s="1"/>
      <c r="L32" s="108">
        <v>1</v>
      </c>
      <c r="M32" s="109" t="s">
        <v>162</v>
      </c>
      <c r="N32" s="110" t="s">
        <v>103</v>
      </c>
      <c r="O32" s="117">
        <v>334</v>
      </c>
    </row>
    <row r="33" spans="2:15" ht="16.5" customHeight="1">
      <c r="B33" s="108"/>
      <c r="C33" s="109"/>
      <c r="D33" s="110"/>
      <c r="E33" s="117"/>
      <c r="F33" s="122"/>
      <c r="G33" s="136" t="s">
        <v>149</v>
      </c>
      <c r="H33" s="137" t="s">
        <v>12</v>
      </c>
      <c r="I33" s="138" t="s">
        <v>97</v>
      </c>
      <c r="J33" s="139">
        <f>SUM(J34:J39)</f>
        <v>2100</v>
      </c>
      <c r="K33" s="1"/>
      <c r="L33" s="108">
        <v>2</v>
      </c>
      <c r="M33" s="109" t="s">
        <v>163</v>
      </c>
      <c r="N33" s="110" t="s">
        <v>94</v>
      </c>
      <c r="O33" s="117">
        <v>643</v>
      </c>
    </row>
    <row r="34" spans="2:15" ht="16.5" customHeight="1">
      <c r="B34" s="136" t="s">
        <v>164</v>
      </c>
      <c r="C34" s="137" t="s">
        <v>165</v>
      </c>
      <c r="D34" s="138" t="s">
        <v>97</v>
      </c>
      <c r="E34" s="139">
        <f>SUM(E35:E39)</f>
        <v>4355</v>
      </c>
      <c r="F34" s="122"/>
      <c r="G34" s="108">
        <v>1</v>
      </c>
      <c r="H34" s="109" t="s">
        <v>166</v>
      </c>
      <c r="I34" s="110" t="s">
        <v>103</v>
      </c>
      <c r="J34" s="117">
        <v>157</v>
      </c>
      <c r="K34" s="1"/>
      <c r="L34" s="108">
        <v>3</v>
      </c>
      <c r="M34" s="109" t="s">
        <v>167</v>
      </c>
      <c r="N34" s="110" t="s">
        <v>103</v>
      </c>
      <c r="O34" s="117">
        <v>182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7">
        <v>808</v>
      </c>
      <c r="F35" s="122"/>
      <c r="G35" s="108">
        <v>2</v>
      </c>
      <c r="H35" s="109" t="s">
        <v>169</v>
      </c>
      <c r="I35" s="110" t="s">
        <v>103</v>
      </c>
      <c r="J35" s="117">
        <v>255</v>
      </c>
      <c r="K35" s="1"/>
      <c r="L35" s="108">
        <v>4</v>
      </c>
      <c r="M35" s="109" t="s">
        <v>170</v>
      </c>
      <c r="N35" s="110" t="s">
        <v>94</v>
      </c>
      <c r="O35" s="117">
        <v>1682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7">
        <v>1428</v>
      </c>
      <c r="F36" s="122"/>
      <c r="G36" s="108">
        <v>3</v>
      </c>
      <c r="H36" s="109" t="s">
        <v>172</v>
      </c>
      <c r="I36" s="110" t="s">
        <v>103</v>
      </c>
      <c r="J36" s="117">
        <v>219</v>
      </c>
      <c r="K36" s="1"/>
      <c r="L36" s="108">
        <v>5</v>
      </c>
      <c r="M36" s="109" t="s">
        <v>173</v>
      </c>
      <c r="N36" s="110" t="s">
        <v>111</v>
      </c>
      <c r="O36" s="117">
        <v>122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7">
        <v>337</v>
      </c>
      <c r="F37" s="122"/>
      <c r="G37" s="108">
        <v>4</v>
      </c>
      <c r="H37" s="109" t="s">
        <v>175</v>
      </c>
      <c r="I37" s="110" t="s">
        <v>103</v>
      </c>
      <c r="J37" s="117">
        <v>174</v>
      </c>
      <c r="K37" s="1"/>
      <c r="L37" s="108">
        <v>6</v>
      </c>
      <c r="M37" s="109" t="s">
        <v>176</v>
      </c>
      <c r="N37" s="110" t="s">
        <v>103</v>
      </c>
      <c r="O37" s="117">
        <v>173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7">
        <v>1440</v>
      </c>
      <c r="F38" s="122"/>
      <c r="G38" s="108">
        <v>5</v>
      </c>
      <c r="H38" s="109" t="s">
        <v>178</v>
      </c>
      <c r="I38" s="110" t="s">
        <v>94</v>
      </c>
      <c r="J38" s="117">
        <v>1087</v>
      </c>
      <c r="K38" s="1"/>
      <c r="L38" s="108">
        <v>7</v>
      </c>
      <c r="M38" s="109" t="s">
        <v>179</v>
      </c>
      <c r="N38" s="110" t="s">
        <v>103</v>
      </c>
      <c r="O38" s="117">
        <v>313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7">
        <v>342</v>
      </c>
      <c r="F39" s="122"/>
      <c r="G39" s="108">
        <v>6</v>
      </c>
      <c r="H39" s="109" t="s">
        <v>181</v>
      </c>
      <c r="I39" s="110" t="s">
        <v>94</v>
      </c>
      <c r="J39" s="117">
        <v>208</v>
      </c>
      <c r="K39" s="1"/>
      <c r="L39" s="108">
        <v>8</v>
      </c>
      <c r="M39" s="109" t="s">
        <v>182</v>
      </c>
      <c r="N39" s="110" t="s">
        <v>103</v>
      </c>
      <c r="O39" s="117">
        <v>297</v>
      </c>
    </row>
    <row r="40" spans="2:15" ht="16.5" customHeight="1">
      <c r="B40" s="108"/>
      <c r="C40" s="109"/>
      <c r="D40" s="110"/>
      <c r="E40" s="117"/>
      <c r="F40" s="122"/>
      <c r="G40" s="108"/>
      <c r="H40" s="109"/>
      <c r="I40" s="110"/>
      <c r="J40" s="117"/>
      <c r="K40" s="1"/>
      <c r="L40" s="108">
        <v>9</v>
      </c>
      <c r="M40" s="109" t="s">
        <v>183</v>
      </c>
      <c r="N40" s="110" t="s">
        <v>103</v>
      </c>
      <c r="O40" s="117">
        <v>510</v>
      </c>
    </row>
    <row r="41" spans="2:15" ht="16.5" customHeight="1">
      <c r="B41" s="136" t="s">
        <v>95</v>
      </c>
      <c r="C41" s="137" t="s">
        <v>11</v>
      </c>
      <c r="D41" s="138" t="s">
        <v>97</v>
      </c>
      <c r="E41" s="139">
        <f>SUM(E42+E43+E44+J6+J7)</f>
        <v>1751</v>
      </c>
      <c r="F41" s="122"/>
      <c r="G41" s="105" t="s">
        <v>164</v>
      </c>
      <c r="H41" s="106" t="s">
        <v>13</v>
      </c>
      <c r="I41" s="123" t="s">
        <v>97</v>
      </c>
      <c r="J41" s="139">
        <f>SUM(J42:J44)</f>
        <v>2246</v>
      </c>
      <c r="K41" s="1"/>
      <c r="L41" s="140">
        <v>10</v>
      </c>
      <c r="M41" s="127" t="s">
        <v>183</v>
      </c>
      <c r="N41" s="141" t="s">
        <v>111</v>
      </c>
      <c r="O41" s="128">
        <v>1719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192</v>
      </c>
      <c r="F42" s="122"/>
      <c r="G42" s="108">
        <v>1</v>
      </c>
      <c r="H42" s="109" t="s">
        <v>185</v>
      </c>
      <c r="I42" s="110" t="s">
        <v>94</v>
      </c>
      <c r="J42" s="117">
        <v>526</v>
      </c>
      <c r="K42" s="1"/>
      <c r="L42" s="142"/>
      <c r="M42" s="143"/>
      <c r="N42" s="144"/>
      <c r="O42" s="145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187</v>
      </c>
      <c r="F43" s="122"/>
      <c r="G43" s="108">
        <v>2</v>
      </c>
      <c r="H43" s="109" t="s">
        <v>187</v>
      </c>
      <c r="I43" s="110" t="s">
        <v>94</v>
      </c>
      <c r="J43" s="117">
        <v>356</v>
      </c>
      <c r="K43" s="1"/>
      <c r="L43" s="367" t="s">
        <v>188</v>
      </c>
      <c r="M43" s="368"/>
      <c r="N43" s="371" t="s">
        <v>189</v>
      </c>
      <c r="O43" s="373">
        <f>SUM(E8+E19+E27+E34+E41+J14+J23+J33+J41+O6+O20+O31)</f>
        <v>59225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46">
        <v>177</v>
      </c>
      <c r="F44" s="122"/>
      <c r="G44" s="147">
        <v>3</v>
      </c>
      <c r="H44" s="148" t="s">
        <v>191</v>
      </c>
      <c r="I44" s="149" t="s">
        <v>94</v>
      </c>
      <c r="J44" s="150">
        <v>1364</v>
      </c>
      <c r="K44" s="1"/>
      <c r="L44" s="369"/>
      <c r="M44" s="370"/>
      <c r="N44" s="372"/>
      <c r="O44" s="374"/>
    </row>
    <row r="45" spans="2:15" ht="15" customHeight="1">
      <c r="B45" s="122"/>
      <c r="C45" s="151"/>
      <c r="D45" s="152"/>
      <c r="E45" s="153"/>
      <c r="F45" s="154"/>
      <c r="G45" s="151"/>
      <c r="H45" s="154"/>
      <c r="I45" s="155"/>
      <c r="J45" s="1"/>
      <c r="K45" s="1"/>
      <c r="L45" s="156"/>
      <c r="M45" s="156"/>
      <c r="N45" s="156"/>
      <c r="O45" s="156"/>
    </row>
    <row r="46" spans="2:15" ht="15" customHeight="1">
      <c r="B46" s="122"/>
      <c r="C46" s="151" t="s">
        <v>192</v>
      </c>
      <c r="D46" s="152"/>
      <c r="E46" s="153"/>
      <c r="F46" s="154"/>
      <c r="G46" s="151"/>
      <c r="H46" s="154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8"/>
      <c r="M50" s="159"/>
      <c r="N50" s="160"/>
      <c r="O50" s="160"/>
    </row>
    <row r="51" spans="2:15" ht="15" customHeight="1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59"/>
      <c r="N51" s="160"/>
      <c r="O51" s="160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65"/>
  <sheetViews>
    <sheetView zoomScale="73" zoomScaleNormal="73" zoomScalePageLayoutView="0" workbookViewId="0" topLeftCell="J21">
      <selection activeCell="J3" sqref="J3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3.75390625" style="0" customWidth="1"/>
    <col min="5" max="5" width="12.00390625" style="0" customWidth="1"/>
    <col min="21" max="21" width="3.625" style="0" customWidth="1"/>
    <col min="29" max="29" width="8.125" style="0" customWidth="1"/>
    <col min="30" max="30" width="8.875" style="0" customWidth="1"/>
  </cols>
  <sheetData>
    <row r="1" ht="15">
      <c r="X1" s="161"/>
    </row>
    <row r="2" spans="14:29" ht="15"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4:30" ht="15"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4:30" ht="15"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14:30" ht="15"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</row>
    <row r="6" spans="14:30" ht="15"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4:30" ht="15"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4:30" ht="15">
      <c r="D8" t="s">
        <v>193</v>
      </c>
      <c r="E8" t="s">
        <v>194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3:30" ht="15">
      <c r="C9" t="s">
        <v>195</v>
      </c>
      <c r="D9">
        <v>3566</v>
      </c>
      <c r="E9">
        <v>2502</v>
      </c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3:30" ht="15">
      <c r="C10" t="s">
        <v>196</v>
      </c>
      <c r="D10">
        <v>5068</v>
      </c>
      <c r="E10">
        <v>3638</v>
      </c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3:30" ht="15">
      <c r="C11" t="s">
        <v>197</v>
      </c>
      <c r="D11">
        <v>5579</v>
      </c>
      <c r="E11">
        <v>3910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3:30" ht="15">
      <c r="C12" t="s">
        <v>198</v>
      </c>
      <c r="D12">
        <v>4986</v>
      </c>
      <c r="E12">
        <v>3601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3:30" ht="15">
      <c r="C13" t="s">
        <v>199</v>
      </c>
      <c r="D13">
        <v>4388</v>
      </c>
      <c r="E13">
        <v>2818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3:30" ht="15">
      <c r="C14" t="s">
        <v>198</v>
      </c>
      <c r="D14">
        <v>4371</v>
      </c>
      <c r="E14">
        <v>2879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3:30" ht="15">
      <c r="C15" t="s">
        <v>200</v>
      </c>
      <c r="D15">
        <v>4031</v>
      </c>
      <c r="E15">
        <v>2685</v>
      </c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3:30" ht="15">
      <c r="C16" t="s">
        <v>201</v>
      </c>
      <c r="D16">
        <v>4545</v>
      </c>
      <c r="E16">
        <v>2805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3:30" ht="15">
      <c r="C17" t="s">
        <v>202</v>
      </c>
      <c r="D17">
        <v>5396</v>
      </c>
      <c r="E17">
        <v>3400</v>
      </c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3:30" ht="15">
      <c r="C18" t="s">
        <v>203</v>
      </c>
      <c r="D18">
        <v>4281</v>
      </c>
      <c r="E18">
        <v>2685</v>
      </c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3:30" ht="15">
      <c r="C19" t="s">
        <v>204</v>
      </c>
      <c r="D19">
        <v>3488</v>
      </c>
      <c r="E19">
        <v>2198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3:30" ht="15">
      <c r="C20" t="s">
        <v>205</v>
      </c>
      <c r="D20">
        <v>1749</v>
      </c>
      <c r="E20">
        <v>932</v>
      </c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3:30" ht="15"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3:30" ht="15"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3:30" ht="15"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3:30" ht="15"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3:30" ht="15"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3:30" ht="15"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3:30" ht="15"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3:30" ht="15"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3:30" ht="15">
      <c r="C29" t="s">
        <v>206</v>
      </c>
      <c r="D29" t="s">
        <v>207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3:30" ht="15">
      <c r="C30" t="s">
        <v>208</v>
      </c>
      <c r="D30">
        <v>57254</v>
      </c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3:30" ht="15">
      <c r="C31" t="s">
        <v>209</v>
      </c>
      <c r="D31">
        <v>56225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3:30" ht="15">
      <c r="C32" t="s">
        <v>210</v>
      </c>
      <c r="D32">
        <v>54741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3:30" ht="15">
      <c r="C33" t="s">
        <v>211</v>
      </c>
      <c r="D33">
        <v>54426</v>
      </c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3:30" ht="15">
      <c r="C34" t="s">
        <v>212</v>
      </c>
      <c r="D34">
        <v>55171</v>
      </c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3:30" ht="15">
      <c r="C35" t="s">
        <v>213</v>
      </c>
      <c r="D35">
        <v>55559</v>
      </c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3:30" ht="15">
      <c r="C36" t="s">
        <v>214</v>
      </c>
      <c r="D36">
        <v>55554</v>
      </c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3:30" ht="15">
      <c r="C37" t="s">
        <v>215</v>
      </c>
      <c r="D37">
        <v>56073</v>
      </c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3:30" ht="15">
      <c r="C38" t="s">
        <v>216</v>
      </c>
      <c r="D38">
        <v>58097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3:30" ht="15">
      <c r="C39" t="s">
        <v>217</v>
      </c>
      <c r="D39">
        <v>61062</v>
      </c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3:30" ht="15">
      <c r="C40" t="s">
        <v>218</v>
      </c>
      <c r="D40">
        <v>67453</v>
      </c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3:30" ht="15">
      <c r="C41" t="s">
        <v>219</v>
      </c>
      <c r="D41">
        <v>68134</v>
      </c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3:30" ht="15">
      <c r="C42" t="s">
        <v>220</v>
      </c>
      <c r="D42">
        <v>66123</v>
      </c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3:30" ht="15">
      <c r="C43" t="s">
        <v>221</v>
      </c>
      <c r="D43">
        <v>61748</v>
      </c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3:30" ht="15">
      <c r="C44" t="s">
        <v>222</v>
      </c>
      <c r="D44">
        <v>58932</v>
      </c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1"/>
    </row>
    <row r="45" spans="3:30" ht="15.75" customHeight="1">
      <c r="C45" t="s">
        <v>223</v>
      </c>
      <c r="D45" s="163">
        <v>56966</v>
      </c>
      <c r="E45" s="164"/>
      <c r="M45" s="376" t="s">
        <v>224</v>
      </c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</row>
    <row r="46" spans="3:30" ht="15.75" customHeight="1">
      <c r="C46" t="s">
        <v>225</v>
      </c>
      <c r="D46" s="163">
        <v>55882</v>
      </c>
      <c r="E46" s="164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</row>
    <row r="47" spans="3:29" ht="15">
      <c r="C47" t="s">
        <v>226</v>
      </c>
      <c r="D47" s="163">
        <v>55482</v>
      </c>
      <c r="E47" s="164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</row>
    <row r="48" spans="3:29" ht="15">
      <c r="C48" t="s">
        <v>227</v>
      </c>
      <c r="D48" s="163">
        <v>55444</v>
      </c>
      <c r="E48" s="164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</row>
    <row r="49" spans="3:29" ht="15">
      <c r="C49" t="s">
        <v>228</v>
      </c>
      <c r="D49" s="165">
        <v>55159</v>
      </c>
      <c r="E49" s="166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</row>
    <row r="50" spans="3:29" ht="15">
      <c r="C50" t="s">
        <v>229</v>
      </c>
      <c r="D50" s="165">
        <v>55984</v>
      </c>
      <c r="E50" s="164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</row>
    <row r="51" spans="2:29" ht="15">
      <c r="B51" s="167"/>
      <c r="C51" t="s">
        <v>230</v>
      </c>
      <c r="D51" s="168">
        <v>59225</v>
      </c>
      <c r="E51" s="164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</row>
    <row r="52" spans="3:29" ht="15">
      <c r="C52" s="167"/>
      <c r="D52" s="168"/>
      <c r="E52" s="164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  <row r="53" spans="3:29" ht="15">
      <c r="C53" s="167"/>
      <c r="D53" s="168"/>
      <c r="E53" s="164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3:29" ht="15">
      <c r="C54" s="167"/>
      <c r="D54" s="168"/>
      <c r="E54" s="164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</row>
    <row r="55" spans="3:29" ht="15">
      <c r="C55" s="167"/>
      <c r="D55" s="168"/>
      <c r="E55" s="167"/>
      <c r="F55" s="167"/>
      <c r="G55" s="168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</row>
    <row r="56" spans="3:29" ht="15">
      <c r="C56" s="167"/>
      <c r="D56" s="168"/>
      <c r="F56" s="167"/>
      <c r="G56" s="168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</row>
    <row r="57" spans="3:29" ht="15">
      <c r="C57" s="167"/>
      <c r="D57" s="168"/>
      <c r="F57" s="167"/>
      <c r="G57" s="168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</row>
    <row r="58" spans="3:7" ht="12.75">
      <c r="C58" s="167"/>
      <c r="D58" s="168"/>
      <c r="F58" s="167"/>
      <c r="G58" s="168"/>
    </row>
    <row r="59" spans="3:7" ht="12.75">
      <c r="C59" s="167"/>
      <c r="D59" s="168"/>
      <c r="F59" s="167"/>
      <c r="G59" s="168"/>
    </row>
    <row r="60" spans="3:7" ht="12.75">
      <c r="C60" s="167"/>
      <c r="D60" s="168"/>
      <c r="F60" s="167"/>
      <c r="G60" s="168"/>
    </row>
    <row r="61" spans="3:7" ht="12.75">
      <c r="C61" s="167"/>
      <c r="D61" s="168"/>
      <c r="F61" s="167"/>
      <c r="G61" s="168"/>
    </row>
    <row r="62" spans="6:7" ht="12.75">
      <c r="F62" s="167"/>
      <c r="G62" s="168"/>
    </row>
    <row r="63" spans="6:7" ht="12.75">
      <c r="F63" s="167"/>
      <c r="G63" s="168"/>
    </row>
    <row r="64" spans="6:7" ht="12.75">
      <c r="F64" s="167"/>
      <c r="G64" s="168"/>
    </row>
    <row r="65" spans="6:7" ht="12.75">
      <c r="F65" s="167"/>
      <c r="G65" s="168"/>
    </row>
  </sheetData>
  <sheetProtection/>
  <mergeCells count="1">
    <mergeCell ref="M45:AD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203" customWidth="1"/>
    <col min="6" max="8" width="12.25390625" style="203" customWidth="1"/>
    <col min="9" max="9" width="13.00390625" style="203" customWidth="1"/>
    <col min="10" max="10" width="12.375" style="203" customWidth="1"/>
    <col min="11" max="11" width="12.625" style="245" customWidth="1"/>
    <col min="12" max="12" width="12.25390625" style="203" customWidth="1"/>
    <col min="13" max="13" width="12.125" style="245" customWidth="1"/>
    <col min="14" max="15" width="12.25390625" style="203" customWidth="1"/>
    <col min="16" max="16" width="12.25390625" style="245" customWidth="1"/>
    <col min="17" max="17" width="12.875" style="203" customWidth="1"/>
    <col min="18" max="18" width="13.375" style="203" customWidth="1"/>
    <col min="19" max="19" width="15.875" style="203" customWidth="1"/>
    <col min="20" max="20" width="10.75390625" style="0" bestFit="1" customWidth="1"/>
  </cols>
  <sheetData>
    <row r="2" spans="2:19" ht="42" customHeight="1">
      <c r="B2" s="169"/>
      <c r="C2" s="170"/>
      <c r="D2" s="171"/>
      <c r="E2" s="414" t="s">
        <v>231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169"/>
      <c r="Q2" s="169"/>
      <c r="R2" s="172"/>
      <c r="S2" s="173"/>
    </row>
    <row r="3" spans="2:19" ht="48.75" customHeight="1">
      <c r="B3" s="416" t="s">
        <v>232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</row>
    <row r="4" spans="2:19" ht="42" customHeight="1" thickBot="1">
      <c r="B4" s="417" t="s">
        <v>233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</row>
    <row r="5" spans="2:19" ht="40.5" customHeight="1" thickBot="1">
      <c r="B5" s="174" t="s">
        <v>1</v>
      </c>
      <c r="C5" s="175" t="s">
        <v>2</v>
      </c>
      <c r="D5" s="176" t="s">
        <v>3</v>
      </c>
      <c r="E5" s="177" t="s">
        <v>234</v>
      </c>
      <c r="F5" s="178" t="s">
        <v>235</v>
      </c>
      <c r="G5" s="179" t="s">
        <v>6</v>
      </c>
      <c r="H5" s="179" t="s">
        <v>7</v>
      </c>
      <c r="I5" s="179" t="s">
        <v>8</v>
      </c>
      <c r="J5" s="179" t="s">
        <v>9</v>
      </c>
      <c r="K5" s="179" t="s">
        <v>10</v>
      </c>
      <c r="L5" s="179" t="s">
        <v>11</v>
      </c>
      <c r="M5" s="179" t="s">
        <v>12</v>
      </c>
      <c r="N5" s="179" t="s">
        <v>13</v>
      </c>
      <c r="O5" s="179" t="s">
        <v>236</v>
      </c>
      <c r="P5" s="179" t="s">
        <v>237</v>
      </c>
      <c r="Q5" s="179" t="s">
        <v>16</v>
      </c>
      <c r="R5" s="179" t="s">
        <v>17</v>
      </c>
      <c r="S5" s="180" t="s">
        <v>18</v>
      </c>
    </row>
    <row r="6" spans="2:19" ht="24" customHeight="1" thickBot="1">
      <c r="B6" s="181"/>
      <c r="C6" s="419" t="s">
        <v>238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</row>
    <row r="7" spans="2:19" ht="24" customHeight="1" thickBot="1">
      <c r="B7" s="182" t="s">
        <v>20</v>
      </c>
      <c r="C7" s="411" t="s">
        <v>239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3"/>
    </row>
    <row r="8" spans="2:19" ht="24" customHeight="1" thickBot="1">
      <c r="B8" s="183"/>
      <c r="C8" s="397" t="s">
        <v>240</v>
      </c>
      <c r="D8" s="420"/>
      <c r="E8" s="184">
        <v>728</v>
      </c>
      <c r="F8" s="184">
        <v>537</v>
      </c>
      <c r="G8" s="185">
        <v>949</v>
      </c>
      <c r="H8" s="185">
        <v>1067</v>
      </c>
      <c r="I8" s="185">
        <v>1430</v>
      </c>
      <c r="J8" s="185">
        <v>670</v>
      </c>
      <c r="K8" s="185">
        <v>909</v>
      </c>
      <c r="L8" s="185">
        <v>453</v>
      </c>
      <c r="M8" s="185">
        <v>500</v>
      </c>
      <c r="N8" s="185">
        <v>554</v>
      </c>
      <c r="O8" s="185">
        <v>886</v>
      </c>
      <c r="P8" s="185">
        <v>649</v>
      </c>
      <c r="Q8" s="185">
        <v>1368</v>
      </c>
      <c r="R8" s="186">
        <v>1205</v>
      </c>
      <c r="S8" s="187">
        <f>SUM(E8:R8)</f>
        <v>11905</v>
      </c>
    </row>
    <row r="9" spans="2:20" ht="24" customHeight="1" thickBot="1">
      <c r="B9" s="183"/>
      <c r="C9" s="409" t="s">
        <v>241</v>
      </c>
      <c r="D9" s="410"/>
      <c r="E9" s="188">
        <v>1296</v>
      </c>
      <c r="F9" s="188">
        <v>758</v>
      </c>
      <c r="G9" s="188">
        <v>1344</v>
      </c>
      <c r="H9" s="188">
        <v>1383</v>
      </c>
      <c r="I9" s="188">
        <v>2226</v>
      </c>
      <c r="J9" s="188">
        <v>835</v>
      </c>
      <c r="K9" s="188">
        <v>1225</v>
      </c>
      <c r="L9" s="188">
        <v>443</v>
      </c>
      <c r="M9" s="188">
        <v>611</v>
      </c>
      <c r="N9" s="188">
        <v>612</v>
      </c>
      <c r="O9" s="188">
        <v>1248</v>
      </c>
      <c r="P9" s="188">
        <v>1438</v>
      </c>
      <c r="Q9" s="188">
        <v>1994</v>
      </c>
      <c r="R9" s="189">
        <v>1757</v>
      </c>
      <c r="S9" s="187">
        <f>SUM(E9:R9)</f>
        <v>17170</v>
      </c>
      <c r="T9" s="190"/>
    </row>
    <row r="10" spans="2:20" ht="24" customHeight="1" thickBot="1">
      <c r="B10" s="183"/>
      <c r="C10" s="396" t="s">
        <v>242</v>
      </c>
      <c r="D10" s="397"/>
      <c r="E10" s="191">
        <v>787</v>
      </c>
      <c r="F10" s="191">
        <v>496</v>
      </c>
      <c r="G10" s="191">
        <v>853</v>
      </c>
      <c r="H10" s="191">
        <v>821</v>
      </c>
      <c r="I10" s="191">
        <v>1420</v>
      </c>
      <c r="J10" s="191">
        <v>616</v>
      </c>
      <c r="K10" s="191">
        <v>795</v>
      </c>
      <c r="L10" s="191">
        <v>279</v>
      </c>
      <c r="M10" s="191">
        <v>368</v>
      </c>
      <c r="N10" s="191">
        <v>406</v>
      </c>
      <c r="O10" s="191">
        <v>777</v>
      </c>
      <c r="P10" s="191">
        <v>784</v>
      </c>
      <c r="Q10" s="191">
        <v>1273</v>
      </c>
      <c r="R10" s="192">
        <v>1102</v>
      </c>
      <c r="S10" s="187">
        <f>SUM(E10:R10)</f>
        <v>10777</v>
      </c>
      <c r="T10" s="190"/>
    </row>
    <row r="11" spans="2:20" ht="24" customHeight="1" thickBot="1">
      <c r="B11" s="183"/>
      <c r="C11" s="396" t="s">
        <v>243</v>
      </c>
      <c r="D11" s="397"/>
      <c r="E11" s="193">
        <v>1058</v>
      </c>
      <c r="F11" s="193">
        <v>646</v>
      </c>
      <c r="G11" s="193">
        <v>954</v>
      </c>
      <c r="H11" s="193">
        <v>959</v>
      </c>
      <c r="I11" s="193">
        <v>1627</v>
      </c>
      <c r="J11" s="193">
        <v>804</v>
      </c>
      <c r="K11" s="193">
        <v>924</v>
      </c>
      <c r="L11" s="193">
        <v>390</v>
      </c>
      <c r="M11" s="193">
        <v>427</v>
      </c>
      <c r="N11" s="193">
        <v>455</v>
      </c>
      <c r="O11" s="193">
        <v>834</v>
      </c>
      <c r="P11" s="193">
        <v>1073</v>
      </c>
      <c r="Q11" s="193">
        <v>1468</v>
      </c>
      <c r="R11" s="194">
        <v>1323</v>
      </c>
      <c r="S11" s="187">
        <f>SUM(E11:R11)</f>
        <v>12942</v>
      </c>
      <c r="T11" s="190"/>
    </row>
    <row r="12" spans="2:20" ht="24" customHeight="1" thickBot="1">
      <c r="B12" s="195"/>
      <c r="C12" s="377" t="s">
        <v>244</v>
      </c>
      <c r="D12" s="378"/>
      <c r="E12" s="196">
        <v>677</v>
      </c>
      <c r="F12" s="196">
        <v>355</v>
      </c>
      <c r="G12" s="197">
        <v>480</v>
      </c>
      <c r="H12" s="197">
        <v>483</v>
      </c>
      <c r="I12" s="197">
        <v>794</v>
      </c>
      <c r="J12" s="197">
        <v>317</v>
      </c>
      <c r="K12" s="197">
        <v>502</v>
      </c>
      <c r="L12" s="197">
        <v>186</v>
      </c>
      <c r="M12" s="198">
        <v>194</v>
      </c>
      <c r="N12" s="198">
        <v>219</v>
      </c>
      <c r="O12" s="198">
        <v>468</v>
      </c>
      <c r="P12" s="198">
        <v>585</v>
      </c>
      <c r="Q12" s="198">
        <v>583</v>
      </c>
      <c r="R12" s="198">
        <v>588</v>
      </c>
      <c r="S12" s="187">
        <f>SUM(E12:R12)</f>
        <v>6431</v>
      </c>
      <c r="T12" s="190"/>
    </row>
    <row r="13" spans="2:20" ht="24" customHeight="1" thickBot="1">
      <c r="B13" s="391" t="s">
        <v>245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2"/>
      <c r="T13" s="190"/>
    </row>
    <row r="14" spans="2:20" ht="24" customHeight="1" thickBot="1">
      <c r="B14" s="182">
        <v>2</v>
      </c>
      <c r="C14" s="411" t="s">
        <v>246</v>
      </c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3"/>
      <c r="T14" s="190"/>
    </row>
    <row r="15" spans="2:20" ht="24" customHeight="1" thickBot="1">
      <c r="B15" s="195"/>
      <c r="C15" s="396" t="s">
        <v>247</v>
      </c>
      <c r="D15" s="397"/>
      <c r="E15" s="191">
        <v>716</v>
      </c>
      <c r="F15" s="191">
        <v>230</v>
      </c>
      <c r="G15" s="199">
        <v>204</v>
      </c>
      <c r="H15" s="199">
        <v>324</v>
      </c>
      <c r="I15" s="199">
        <v>423</v>
      </c>
      <c r="J15" s="199">
        <v>437</v>
      </c>
      <c r="K15" s="199">
        <v>226</v>
      </c>
      <c r="L15" s="199">
        <v>141</v>
      </c>
      <c r="M15" s="200">
        <v>144</v>
      </c>
      <c r="N15" s="200">
        <v>150</v>
      </c>
      <c r="O15" s="200">
        <v>359</v>
      </c>
      <c r="P15" s="200">
        <v>754</v>
      </c>
      <c r="Q15" s="200">
        <v>425</v>
      </c>
      <c r="R15" s="200">
        <v>375</v>
      </c>
      <c r="S15" s="187">
        <f>SUM(E15:R15)</f>
        <v>4908</v>
      </c>
      <c r="T15" s="190"/>
    </row>
    <row r="16" spans="2:20" ht="24" customHeight="1" thickBot="1">
      <c r="B16" s="195" t="s">
        <v>22</v>
      </c>
      <c r="C16" s="396" t="s">
        <v>248</v>
      </c>
      <c r="D16" s="397"/>
      <c r="E16" s="191">
        <v>971</v>
      </c>
      <c r="F16" s="191">
        <v>480</v>
      </c>
      <c r="G16" s="199">
        <v>943</v>
      </c>
      <c r="H16" s="199">
        <v>1091</v>
      </c>
      <c r="I16" s="199">
        <v>1592</v>
      </c>
      <c r="J16" s="199">
        <v>891</v>
      </c>
      <c r="K16" s="199">
        <v>797</v>
      </c>
      <c r="L16" s="199">
        <v>348</v>
      </c>
      <c r="M16" s="200">
        <v>417</v>
      </c>
      <c r="N16" s="200">
        <v>422</v>
      </c>
      <c r="O16" s="200">
        <v>878</v>
      </c>
      <c r="P16" s="200">
        <v>994</v>
      </c>
      <c r="Q16" s="200">
        <v>1551</v>
      </c>
      <c r="R16" s="200">
        <v>1237</v>
      </c>
      <c r="S16" s="187">
        <f>SUM(E16:R16)</f>
        <v>12612</v>
      </c>
      <c r="T16" s="190"/>
    </row>
    <row r="17" spans="2:20" s="203" customFormat="1" ht="24" customHeight="1" thickBot="1">
      <c r="B17" s="201" t="s">
        <v>22</v>
      </c>
      <c r="C17" s="401" t="s">
        <v>249</v>
      </c>
      <c r="D17" s="402"/>
      <c r="E17" s="191">
        <v>569</v>
      </c>
      <c r="F17" s="191">
        <v>272</v>
      </c>
      <c r="G17" s="199">
        <v>493</v>
      </c>
      <c r="H17" s="199">
        <v>356</v>
      </c>
      <c r="I17" s="199">
        <v>728</v>
      </c>
      <c r="J17" s="199">
        <v>531</v>
      </c>
      <c r="K17" s="199">
        <v>334</v>
      </c>
      <c r="L17" s="199">
        <v>170</v>
      </c>
      <c r="M17" s="200">
        <v>191</v>
      </c>
      <c r="N17" s="200">
        <v>210</v>
      </c>
      <c r="O17" s="200">
        <v>299</v>
      </c>
      <c r="P17" s="200">
        <v>457</v>
      </c>
      <c r="Q17" s="200">
        <v>574</v>
      </c>
      <c r="R17" s="200">
        <v>584</v>
      </c>
      <c r="S17" s="187">
        <f>SUM(E17:R17)</f>
        <v>5768</v>
      </c>
      <c r="T17" s="202"/>
    </row>
    <row r="18" spans="2:20" s="203" customFormat="1" ht="24" customHeight="1" thickBot="1">
      <c r="B18" s="201"/>
      <c r="C18" s="403" t="s">
        <v>250</v>
      </c>
      <c r="D18" s="404"/>
      <c r="E18" s="196">
        <v>1055</v>
      </c>
      <c r="F18" s="196">
        <v>788</v>
      </c>
      <c r="G18" s="197">
        <v>1606</v>
      </c>
      <c r="H18" s="197">
        <v>1564</v>
      </c>
      <c r="I18" s="197">
        <v>2404</v>
      </c>
      <c r="J18" s="197">
        <v>655</v>
      </c>
      <c r="K18" s="197">
        <v>1515</v>
      </c>
      <c r="L18" s="197">
        <v>571</v>
      </c>
      <c r="M18" s="198">
        <v>651</v>
      </c>
      <c r="N18" s="198">
        <v>810</v>
      </c>
      <c r="O18" s="198">
        <v>1282</v>
      </c>
      <c r="P18" s="198">
        <v>1164</v>
      </c>
      <c r="Q18" s="198">
        <v>2165</v>
      </c>
      <c r="R18" s="198">
        <v>1693</v>
      </c>
      <c r="S18" s="187">
        <f>SUM(E18:R18)</f>
        <v>17923</v>
      </c>
      <c r="T18" s="202"/>
    </row>
    <row r="19" spans="2:20" s="203" customFormat="1" ht="24" customHeight="1" thickBot="1">
      <c r="B19" s="204"/>
      <c r="C19" s="405" t="s">
        <v>251</v>
      </c>
      <c r="D19" s="406"/>
      <c r="E19" s="205">
        <v>1235</v>
      </c>
      <c r="F19" s="205">
        <v>1022</v>
      </c>
      <c r="G19" s="206">
        <v>1334</v>
      </c>
      <c r="H19" s="206">
        <v>1378</v>
      </c>
      <c r="I19" s="206">
        <v>2350</v>
      </c>
      <c r="J19" s="206">
        <v>728</v>
      </c>
      <c r="K19" s="206">
        <v>1483</v>
      </c>
      <c r="L19" s="206">
        <v>521</v>
      </c>
      <c r="M19" s="207">
        <v>697</v>
      </c>
      <c r="N19" s="207">
        <v>654</v>
      </c>
      <c r="O19" s="207">
        <v>1395</v>
      </c>
      <c r="P19" s="207">
        <v>1160</v>
      </c>
      <c r="Q19" s="207">
        <v>1971</v>
      </c>
      <c r="R19" s="207">
        <v>2086</v>
      </c>
      <c r="S19" s="187">
        <f>SUM(E19:R19)</f>
        <v>18014</v>
      </c>
      <c r="T19" s="202"/>
    </row>
    <row r="20" spans="2:19" ht="24" customHeight="1" thickBot="1">
      <c r="B20" s="407" t="s">
        <v>252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</row>
    <row r="21" spans="2:19" ht="24" customHeight="1" thickBot="1">
      <c r="B21" s="182">
        <v>3</v>
      </c>
      <c r="C21" s="398" t="s">
        <v>253</v>
      </c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400"/>
    </row>
    <row r="22" spans="2:19" ht="24" customHeight="1" thickBot="1">
      <c r="B22" s="208"/>
      <c r="C22" s="396" t="s">
        <v>254</v>
      </c>
      <c r="D22" s="397"/>
      <c r="E22" s="193">
        <v>659</v>
      </c>
      <c r="F22" s="193">
        <v>346</v>
      </c>
      <c r="G22" s="193">
        <v>614</v>
      </c>
      <c r="H22" s="193">
        <v>544</v>
      </c>
      <c r="I22" s="193">
        <v>1440</v>
      </c>
      <c r="J22" s="193">
        <v>490</v>
      </c>
      <c r="K22" s="193">
        <v>731</v>
      </c>
      <c r="L22" s="193">
        <v>221</v>
      </c>
      <c r="M22" s="193">
        <v>336</v>
      </c>
      <c r="N22" s="193">
        <v>286</v>
      </c>
      <c r="O22" s="193">
        <v>356</v>
      </c>
      <c r="P22" s="193">
        <v>215</v>
      </c>
      <c r="Q22" s="193">
        <v>958</v>
      </c>
      <c r="R22" s="194">
        <v>699</v>
      </c>
      <c r="S22" s="209">
        <f aca="true" t="shared" si="0" ref="S22:S28">SUM(E22:R22)</f>
        <v>7895</v>
      </c>
    </row>
    <row r="23" spans="2:19" ht="24" customHeight="1" thickBot="1">
      <c r="B23" s="210"/>
      <c r="C23" s="396" t="s">
        <v>255</v>
      </c>
      <c r="D23" s="397"/>
      <c r="E23" s="191">
        <v>960</v>
      </c>
      <c r="F23" s="191">
        <v>630</v>
      </c>
      <c r="G23" s="199">
        <v>943</v>
      </c>
      <c r="H23" s="199">
        <v>1162</v>
      </c>
      <c r="I23" s="199">
        <v>1536</v>
      </c>
      <c r="J23" s="199">
        <v>649</v>
      </c>
      <c r="K23" s="199">
        <v>920</v>
      </c>
      <c r="L23" s="199">
        <v>438</v>
      </c>
      <c r="M23" s="200">
        <v>442</v>
      </c>
      <c r="N23" s="200">
        <v>586</v>
      </c>
      <c r="O23" s="200">
        <v>803</v>
      </c>
      <c r="P23" s="200">
        <v>731</v>
      </c>
      <c r="Q23" s="200">
        <v>1536</v>
      </c>
      <c r="R23" s="200">
        <v>1319</v>
      </c>
      <c r="S23" s="209">
        <f t="shared" si="0"/>
        <v>12655</v>
      </c>
    </row>
    <row r="24" spans="2:19" ht="24" customHeight="1" thickBot="1">
      <c r="B24" s="210"/>
      <c r="C24" s="396" t="s">
        <v>256</v>
      </c>
      <c r="D24" s="397"/>
      <c r="E24" s="193">
        <v>584</v>
      </c>
      <c r="F24" s="193">
        <v>416</v>
      </c>
      <c r="G24" s="193">
        <v>677</v>
      </c>
      <c r="H24" s="193">
        <v>760</v>
      </c>
      <c r="I24" s="193">
        <v>999</v>
      </c>
      <c r="J24" s="193">
        <v>517</v>
      </c>
      <c r="K24" s="193">
        <v>593</v>
      </c>
      <c r="L24" s="193">
        <v>250</v>
      </c>
      <c r="M24" s="193">
        <v>265</v>
      </c>
      <c r="N24" s="193">
        <v>346</v>
      </c>
      <c r="O24" s="193">
        <v>510</v>
      </c>
      <c r="P24" s="193">
        <v>545</v>
      </c>
      <c r="Q24" s="193">
        <v>970</v>
      </c>
      <c r="R24" s="194">
        <v>860</v>
      </c>
      <c r="S24" s="209">
        <f t="shared" si="0"/>
        <v>8292</v>
      </c>
    </row>
    <row r="25" spans="2:19" s="203" customFormat="1" ht="24" customHeight="1" thickBot="1">
      <c r="B25" s="211"/>
      <c r="C25" s="379" t="s">
        <v>257</v>
      </c>
      <c r="D25" s="380"/>
      <c r="E25" s="191">
        <v>798</v>
      </c>
      <c r="F25" s="191">
        <v>451</v>
      </c>
      <c r="G25" s="199">
        <v>764</v>
      </c>
      <c r="H25" s="199">
        <v>801</v>
      </c>
      <c r="I25" s="199">
        <v>1077</v>
      </c>
      <c r="J25" s="199">
        <v>616</v>
      </c>
      <c r="K25" s="199">
        <v>722</v>
      </c>
      <c r="L25" s="199">
        <v>252</v>
      </c>
      <c r="M25" s="200">
        <v>235</v>
      </c>
      <c r="N25" s="200">
        <v>400</v>
      </c>
      <c r="O25" s="200">
        <v>659</v>
      </c>
      <c r="P25" s="200">
        <v>639</v>
      </c>
      <c r="Q25" s="200">
        <v>1098</v>
      </c>
      <c r="R25" s="200">
        <v>1159</v>
      </c>
      <c r="S25" s="209">
        <f t="shared" si="0"/>
        <v>9671</v>
      </c>
    </row>
    <row r="26" spans="2:19" ht="24" customHeight="1" thickBot="1">
      <c r="B26" s="210"/>
      <c r="C26" s="396" t="s">
        <v>258</v>
      </c>
      <c r="D26" s="397"/>
      <c r="E26" s="193">
        <v>702</v>
      </c>
      <c r="F26" s="193">
        <v>379</v>
      </c>
      <c r="G26" s="193">
        <v>527</v>
      </c>
      <c r="H26" s="193">
        <v>515</v>
      </c>
      <c r="I26" s="193">
        <v>839</v>
      </c>
      <c r="J26" s="193">
        <v>450</v>
      </c>
      <c r="K26" s="193">
        <v>520</v>
      </c>
      <c r="L26" s="193">
        <v>261</v>
      </c>
      <c r="M26" s="193">
        <v>217</v>
      </c>
      <c r="N26" s="193">
        <v>237</v>
      </c>
      <c r="O26" s="193">
        <v>509</v>
      </c>
      <c r="P26" s="193">
        <v>665</v>
      </c>
      <c r="Q26" s="193">
        <v>796</v>
      </c>
      <c r="R26" s="194">
        <v>721</v>
      </c>
      <c r="S26" s="209">
        <f t="shared" si="0"/>
        <v>7338</v>
      </c>
    </row>
    <row r="27" spans="2:19" s="203" customFormat="1" ht="24" customHeight="1" thickBot="1">
      <c r="B27" s="211"/>
      <c r="C27" s="379" t="s">
        <v>259</v>
      </c>
      <c r="D27" s="380"/>
      <c r="E27" s="191">
        <v>265</v>
      </c>
      <c r="F27" s="191">
        <v>114</v>
      </c>
      <c r="G27" s="199">
        <v>127</v>
      </c>
      <c r="H27" s="199">
        <v>151</v>
      </c>
      <c r="I27" s="199">
        <v>230</v>
      </c>
      <c r="J27" s="199">
        <v>110</v>
      </c>
      <c r="K27" s="199">
        <v>128</v>
      </c>
      <c r="L27" s="199">
        <v>60</v>
      </c>
      <c r="M27" s="200">
        <v>63</v>
      </c>
      <c r="N27" s="200">
        <v>68</v>
      </c>
      <c r="O27" s="200">
        <v>154</v>
      </c>
      <c r="P27" s="200">
        <v>212</v>
      </c>
      <c r="Q27" s="200">
        <v>177</v>
      </c>
      <c r="R27" s="200">
        <v>168</v>
      </c>
      <c r="S27" s="209">
        <f t="shared" si="0"/>
        <v>2027</v>
      </c>
    </row>
    <row r="28" spans="2:19" ht="24" customHeight="1" thickBot="1">
      <c r="B28" s="212"/>
      <c r="C28" s="389" t="s">
        <v>260</v>
      </c>
      <c r="D28" s="390"/>
      <c r="E28" s="213">
        <v>578</v>
      </c>
      <c r="F28" s="213">
        <v>456</v>
      </c>
      <c r="G28" s="213">
        <v>928</v>
      </c>
      <c r="H28" s="213">
        <v>780</v>
      </c>
      <c r="I28" s="213">
        <v>1376</v>
      </c>
      <c r="J28" s="213">
        <v>410</v>
      </c>
      <c r="K28" s="213">
        <v>741</v>
      </c>
      <c r="L28" s="213">
        <v>269</v>
      </c>
      <c r="M28" s="213">
        <v>542</v>
      </c>
      <c r="N28" s="213">
        <v>323</v>
      </c>
      <c r="O28" s="213">
        <v>1222</v>
      </c>
      <c r="P28" s="213">
        <v>1522</v>
      </c>
      <c r="Q28" s="213">
        <v>1151</v>
      </c>
      <c r="R28" s="214">
        <v>1049</v>
      </c>
      <c r="S28" s="209">
        <f t="shared" si="0"/>
        <v>11347</v>
      </c>
    </row>
    <row r="29" spans="2:19" s="203" customFormat="1" ht="24" customHeight="1" thickBot="1">
      <c r="B29" s="391" t="s">
        <v>261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</row>
    <row r="30" spans="2:19" s="203" customFormat="1" ht="24" customHeight="1" thickBot="1">
      <c r="B30" s="215" t="s">
        <v>31</v>
      </c>
      <c r="C30" s="393" t="s">
        <v>262</v>
      </c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5"/>
    </row>
    <row r="31" spans="2:19" ht="24" customHeight="1" thickBot="1">
      <c r="B31" s="210"/>
      <c r="C31" s="396" t="s">
        <v>263</v>
      </c>
      <c r="D31" s="397"/>
      <c r="E31" s="216">
        <v>733</v>
      </c>
      <c r="F31" s="216">
        <v>399</v>
      </c>
      <c r="G31" s="216">
        <v>735</v>
      </c>
      <c r="H31" s="216">
        <v>450</v>
      </c>
      <c r="I31" s="216">
        <v>802</v>
      </c>
      <c r="J31" s="216">
        <v>672</v>
      </c>
      <c r="K31" s="216">
        <v>546</v>
      </c>
      <c r="L31" s="216">
        <v>352</v>
      </c>
      <c r="M31" s="216">
        <v>339</v>
      </c>
      <c r="N31" s="216">
        <v>290</v>
      </c>
      <c r="O31" s="216">
        <v>552</v>
      </c>
      <c r="P31" s="216">
        <v>644</v>
      </c>
      <c r="Q31" s="216">
        <v>1122</v>
      </c>
      <c r="R31" s="217">
        <v>903</v>
      </c>
      <c r="S31" s="209">
        <f aca="true" t="shared" si="1" ref="S31:S36">SUM(E31:R31)</f>
        <v>8539</v>
      </c>
    </row>
    <row r="32" spans="2:19" s="203" customFormat="1" ht="24" customHeight="1" thickBot="1">
      <c r="B32" s="211"/>
      <c r="C32" s="379" t="s">
        <v>264</v>
      </c>
      <c r="D32" s="380"/>
      <c r="E32" s="184">
        <v>1305</v>
      </c>
      <c r="F32" s="192">
        <v>739</v>
      </c>
      <c r="G32" s="200">
        <v>1104</v>
      </c>
      <c r="H32" s="200">
        <v>992</v>
      </c>
      <c r="I32" s="200">
        <v>1642</v>
      </c>
      <c r="J32" s="200">
        <v>681</v>
      </c>
      <c r="K32" s="200">
        <v>1127</v>
      </c>
      <c r="L32" s="200">
        <v>486</v>
      </c>
      <c r="M32" s="200">
        <v>678</v>
      </c>
      <c r="N32" s="200">
        <v>686</v>
      </c>
      <c r="O32" s="200">
        <v>1134</v>
      </c>
      <c r="P32" s="200">
        <v>1121</v>
      </c>
      <c r="Q32" s="200">
        <v>1661</v>
      </c>
      <c r="R32" s="200">
        <v>1577</v>
      </c>
      <c r="S32" s="209">
        <f t="shared" si="1"/>
        <v>14933</v>
      </c>
    </row>
    <row r="33" spans="2:19" ht="24" customHeight="1" thickBot="1">
      <c r="B33" s="210"/>
      <c r="C33" s="377" t="s">
        <v>265</v>
      </c>
      <c r="D33" s="378"/>
      <c r="E33" s="196">
        <v>855</v>
      </c>
      <c r="F33" s="196">
        <v>542</v>
      </c>
      <c r="G33" s="218">
        <v>726</v>
      </c>
      <c r="H33" s="218">
        <v>824</v>
      </c>
      <c r="I33" s="218">
        <v>1501</v>
      </c>
      <c r="J33" s="218">
        <v>518</v>
      </c>
      <c r="K33" s="218">
        <v>810</v>
      </c>
      <c r="L33" s="218">
        <v>331</v>
      </c>
      <c r="M33" s="218">
        <v>537</v>
      </c>
      <c r="N33" s="218">
        <v>416</v>
      </c>
      <c r="O33" s="196">
        <v>919</v>
      </c>
      <c r="P33" s="218">
        <v>988</v>
      </c>
      <c r="Q33" s="218">
        <v>1211</v>
      </c>
      <c r="R33" s="219">
        <v>1047</v>
      </c>
      <c r="S33" s="209">
        <f t="shared" si="1"/>
        <v>11225</v>
      </c>
    </row>
    <row r="34" spans="2:19" ht="24" customHeight="1" thickBot="1">
      <c r="B34" s="210"/>
      <c r="C34" s="379" t="s">
        <v>266</v>
      </c>
      <c r="D34" s="380"/>
      <c r="E34" s="184">
        <v>851</v>
      </c>
      <c r="F34" s="184">
        <v>503</v>
      </c>
      <c r="G34" s="220">
        <v>743</v>
      </c>
      <c r="H34" s="220">
        <v>870</v>
      </c>
      <c r="I34" s="220">
        <v>1162</v>
      </c>
      <c r="J34" s="220">
        <v>509</v>
      </c>
      <c r="K34" s="220">
        <v>803</v>
      </c>
      <c r="L34" s="220">
        <v>284</v>
      </c>
      <c r="M34" s="220">
        <v>398</v>
      </c>
      <c r="N34" s="220">
        <v>360</v>
      </c>
      <c r="O34" s="184">
        <v>746</v>
      </c>
      <c r="P34" s="220">
        <v>925</v>
      </c>
      <c r="Q34" s="220">
        <v>1119</v>
      </c>
      <c r="R34" s="221">
        <v>1109</v>
      </c>
      <c r="S34" s="209">
        <f t="shared" si="1"/>
        <v>10382</v>
      </c>
    </row>
    <row r="35" spans="2:19" ht="24" customHeight="1" thickBot="1">
      <c r="B35" s="210"/>
      <c r="C35" s="381" t="s">
        <v>267</v>
      </c>
      <c r="D35" s="382"/>
      <c r="E35" s="222">
        <v>660</v>
      </c>
      <c r="F35" s="222">
        <v>434</v>
      </c>
      <c r="G35" s="223">
        <v>640</v>
      </c>
      <c r="H35" s="223">
        <v>855</v>
      </c>
      <c r="I35" s="223">
        <v>1262</v>
      </c>
      <c r="J35" s="223">
        <v>494</v>
      </c>
      <c r="K35" s="223">
        <v>639</v>
      </c>
      <c r="L35" s="223">
        <v>224</v>
      </c>
      <c r="M35" s="223">
        <v>135</v>
      </c>
      <c r="N35" s="223">
        <v>289</v>
      </c>
      <c r="O35" s="222">
        <v>604</v>
      </c>
      <c r="P35" s="223">
        <v>601</v>
      </c>
      <c r="Q35" s="223">
        <v>1058</v>
      </c>
      <c r="R35" s="224">
        <v>884</v>
      </c>
      <c r="S35" s="209">
        <f t="shared" si="1"/>
        <v>8779</v>
      </c>
    </row>
    <row r="36" spans="2:19" ht="24" customHeight="1" thickBot="1">
      <c r="B36" s="225"/>
      <c r="C36" s="383" t="s">
        <v>268</v>
      </c>
      <c r="D36" s="384"/>
      <c r="E36" s="226">
        <v>142</v>
      </c>
      <c r="F36" s="226">
        <v>175</v>
      </c>
      <c r="G36" s="227">
        <v>632</v>
      </c>
      <c r="H36" s="227">
        <v>722</v>
      </c>
      <c r="I36" s="227">
        <v>1128</v>
      </c>
      <c r="J36" s="227">
        <v>368</v>
      </c>
      <c r="K36" s="227">
        <v>430</v>
      </c>
      <c r="L36" s="227">
        <v>74</v>
      </c>
      <c r="M36" s="227">
        <v>13</v>
      </c>
      <c r="N36" s="227">
        <v>205</v>
      </c>
      <c r="O36" s="226">
        <v>258</v>
      </c>
      <c r="P36" s="227">
        <v>250</v>
      </c>
      <c r="Q36" s="227">
        <v>515</v>
      </c>
      <c r="R36" s="228">
        <v>455</v>
      </c>
      <c r="S36" s="209">
        <f t="shared" si="1"/>
        <v>5367</v>
      </c>
    </row>
    <row r="37" spans="2:19" ht="24" customHeight="1" thickBot="1">
      <c r="B37" s="385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</row>
    <row r="38" spans="2:19" ht="39" customHeight="1" thickBot="1">
      <c r="B38" s="229" t="s">
        <v>42</v>
      </c>
      <c r="C38" s="387" t="s">
        <v>269</v>
      </c>
      <c r="D38" s="388"/>
      <c r="E38" s="230">
        <v>4546</v>
      </c>
      <c r="F38" s="230">
        <v>2792</v>
      </c>
      <c r="G38" s="230">
        <v>4580</v>
      </c>
      <c r="H38" s="230">
        <v>4713</v>
      </c>
      <c r="I38" s="230">
        <v>7497</v>
      </c>
      <c r="J38" s="230">
        <v>3242</v>
      </c>
      <c r="K38" s="230">
        <v>4355</v>
      </c>
      <c r="L38" s="230">
        <v>1751</v>
      </c>
      <c r="M38" s="230">
        <v>2100</v>
      </c>
      <c r="N38" s="230">
        <v>2246</v>
      </c>
      <c r="O38" s="230">
        <v>4213</v>
      </c>
      <c r="P38" s="230">
        <v>4529</v>
      </c>
      <c r="Q38" s="230">
        <v>6686</v>
      </c>
      <c r="R38" s="231">
        <v>5975</v>
      </c>
      <c r="S38" s="232">
        <f>SUM(E38:R38)</f>
        <v>59225</v>
      </c>
    </row>
    <row r="39" spans="2:19" ht="15" customHeight="1">
      <c r="B39" s="233"/>
      <c r="C39" s="234"/>
      <c r="D39" s="234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</row>
    <row r="40" spans="2:19" ht="14.25" customHeight="1">
      <c r="B40" s="235"/>
      <c r="E40" s="236">
        <f aca="true" t="shared" si="2" ref="E40:R40">E8+E9+E10+E11+E12</f>
        <v>4546</v>
      </c>
      <c r="F40" s="236">
        <f t="shared" si="2"/>
        <v>2792</v>
      </c>
      <c r="G40" s="236">
        <f t="shared" si="2"/>
        <v>4580</v>
      </c>
      <c r="H40" s="236">
        <f t="shared" si="2"/>
        <v>4713</v>
      </c>
      <c r="I40" s="236">
        <f t="shared" si="2"/>
        <v>7497</v>
      </c>
      <c r="J40" s="236">
        <f t="shared" si="2"/>
        <v>3242</v>
      </c>
      <c r="K40" s="236">
        <f t="shared" si="2"/>
        <v>4355</v>
      </c>
      <c r="L40" s="236">
        <f t="shared" si="2"/>
        <v>1751</v>
      </c>
      <c r="M40" s="236">
        <f t="shared" si="2"/>
        <v>2100</v>
      </c>
      <c r="N40" s="236">
        <f t="shared" si="2"/>
        <v>2246</v>
      </c>
      <c r="O40" s="236">
        <f t="shared" si="2"/>
        <v>4213</v>
      </c>
      <c r="P40" s="236">
        <f t="shared" si="2"/>
        <v>4529</v>
      </c>
      <c r="Q40" s="236">
        <f t="shared" si="2"/>
        <v>6686</v>
      </c>
      <c r="R40" s="236">
        <f t="shared" si="2"/>
        <v>5975</v>
      </c>
      <c r="S40" s="236">
        <f>SUM(E40:R40)</f>
        <v>59225</v>
      </c>
    </row>
    <row r="41" spans="2:19" ht="14.25" customHeight="1">
      <c r="B41" s="235"/>
      <c r="E41" s="236">
        <f aca="true" t="shared" si="3" ref="E41:R41">E15+E16+E17+E18+E19</f>
        <v>4546</v>
      </c>
      <c r="F41" s="236">
        <f t="shared" si="3"/>
        <v>2792</v>
      </c>
      <c r="G41" s="236">
        <f t="shared" si="3"/>
        <v>4580</v>
      </c>
      <c r="H41" s="236">
        <f t="shared" si="3"/>
        <v>4713</v>
      </c>
      <c r="I41" s="236">
        <f t="shared" si="3"/>
        <v>7497</v>
      </c>
      <c r="J41" s="236">
        <f t="shared" si="3"/>
        <v>3242</v>
      </c>
      <c r="K41" s="236">
        <f t="shared" si="3"/>
        <v>4355</v>
      </c>
      <c r="L41" s="236">
        <f t="shared" si="3"/>
        <v>1751</v>
      </c>
      <c r="M41" s="236">
        <f t="shared" si="3"/>
        <v>2100</v>
      </c>
      <c r="N41" s="236">
        <f t="shared" si="3"/>
        <v>2246</v>
      </c>
      <c r="O41" s="236">
        <f t="shared" si="3"/>
        <v>4213</v>
      </c>
      <c r="P41" s="236">
        <f t="shared" si="3"/>
        <v>4529</v>
      </c>
      <c r="Q41" s="236">
        <f t="shared" si="3"/>
        <v>6686</v>
      </c>
      <c r="R41" s="236">
        <f t="shared" si="3"/>
        <v>5975</v>
      </c>
      <c r="S41" s="236">
        <f>SUM(E41:R41)</f>
        <v>59225</v>
      </c>
    </row>
    <row r="42" spans="1:19" ht="15.75">
      <c r="A42" t="s">
        <v>22</v>
      </c>
      <c r="B42" s="237"/>
      <c r="C42" s="238"/>
      <c r="D42" s="239"/>
      <c r="E42" s="240">
        <f aca="true" t="shared" si="4" ref="E42:R42">E22+E23+E24+E25+E26+E27+E28</f>
        <v>4546</v>
      </c>
      <c r="F42" s="240">
        <f t="shared" si="4"/>
        <v>2792</v>
      </c>
      <c r="G42" s="240">
        <f t="shared" si="4"/>
        <v>4580</v>
      </c>
      <c r="H42" s="240">
        <f t="shared" si="4"/>
        <v>4713</v>
      </c>
      <c r="I42" s="240">
        <f t="shared" si="4"/>
        <v>7497</v>
      </c>
      <c r="J42" s="240">
        <f t="shared" si="4"/>
        <v>3242</v>
      </c>
      <c r="K42" s="240">
        <f t="shared" si="4"/>
        <v>4355</v>
      </c>
      <c r="L42" s="240">
        <f t="shared" si="4"/>
        <v>1751</v>
      </c>
      <c r="M42" s="240">
        <f t="shared" si="4"/>
        <v>2100</v>
      </c>
      <c r="N42" s="240">
        <f t="shared" si="4"/>
        <v>2246</v>
      </c>
      <c r="O42" s="240">
        <f t="shared" si="4"/>
        <v>4213</v>
      </c>
      <c r="P42" s="240">
        <f t="shared" si="4"/>
        <v>4529</v>
      </c>
      <c r="Q42" s="240">
        <f t="shared" si="4"/>
        <v>6686</v>
      </c>
      <c r="R42" s="240">
        <f t="shared" si="4"/>
        <v>5975</v>
      </c>
      <c r="S42" s="236">
        <f>SUM(E42:R42)</f>
        <v>59225</v>
      </c>
    </row>
    <row r="43" spans="2:19" ht="15.75">
      <c r="B43" s="237"/>
      <c r="C43" s="241"/>
      <c r="D43" s="242"/>
      <c r="E43" s="243">
        <f aca="true" t="shared" si="5" ref="E43:R43">E31+E32+E33+E34+E35+E36</f>
        <v>4546</v>
      </c>
      <c r="F43" s="243">
        <f t="shared" si="5"/>
        <v>2792</v>
      </c>
      <c r="G43" s="243">
        <f t="shared" si="5"/>
        <v>4580</v>
      </c>
      <c r="H43" s="243">
        <f t="shared" si="5"/>
        <v>4713</v>
      </c>
      <c r="I43" s="243">
        <f t="shared" si="5"/>
        <v>7497</v>
      </c>
      <c r="J43" s="243">
        <f t="shared" si="5"/>
        <v>3242</v>
      </c>
      <c r="K43" s="243">
        <f t="shared" si="5"/>
        <v>4355</v>
      </c>
      <c r="L43" s="243">
        <f t="shared" si="5"/>
        <v>1751</v>
      </c>
      <c r="M43" s="243">
        <f t="shared" si="5"/>
        <v>2100</v>
      </c>
      <c r="N43" s="243">
        <f t="shared" si="5"/>
        <v>2246</v>
      </c>
      <c r="O43" s="243">
        <f t="shared" si="5"/>
        <v>4213</v>
      </c>
      <c r="P43" s="243">
        <f t="shared" si="5"/>
        <v>4529</v>
      </c>
      <c r="Q43" s="243">
        <f t="shared" si="5"/>
        <v>6686</v>
      </c>
      <c r="R43" s="243">
        <f t="shared" si="5"/>
        <v>5975</v>
      </c>
      <c r="S43" s="236">
        <f>SUM(E43:R43)</f>
        <v>59225</v>
      </c>
    </row>
    <row r="44" ht="12.75">
      <c r="B44" s="244"/>
    </row>
    <row r="45" ht="12.75">
      <c r="S45" s="246">
        <f>S8+S9+S10+S11+S12</f>
        <v>59225</v>
      </c>
    </row>
    <row r="46" ht="12.75">
      <c r="S46" s="246">
        <f>S15+S16+S17+S18+S19</f>
        <v>59225</v>
      </c>
    </row>
    <row r="47" ht="12.75">
      <c r="S47" s="247">
        <f>S22+S23+S24+S25+S26+S27+S28</f>
        <v>59225</v>
      </c>
    </row>
    <row r="48" ht="12.75">
      <c r="S48" s="248">
        <f>S31+S32+S33+S34+S35+S36</f>
        <v>59225</v>
      </c>
    </row>
  </sheetData>
  <sheetProtection/>
  <mergeCells count="36"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26:D26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38:D3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dcterms:created xsi:type="dcterms:W3CDTF">2011-01-13T06:45:15Z</dcterms:created>
  <dcterms:modified xsi:type="dcterms:W3CDTF">2011-01-14T12:32:53Z</dcterms:modified>
  <cp:category/>
  <cp:version/>
  <cp:contentType/>
  <cp:contentStatus/>
</cp:coreProperties>
</file>