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X 10" sheetId="1" r:id="rId1"/>
    <sheet name="Gminy IX 10 " sheetId="2" r:id="rId2"/>
    <sheet name="Wykresy IX 10" sheetId="3" r:id="rId3"/>
    <sheet name="Zał. III kw. 10" sheetId="4" r:id="rId4"/>
  </sheets>
  <externalReferences>
    <externalReference r:id="rId7"/>
    <externalReference r:id="rId8"/>
  </externalReferences>
  <definedNames>
    <definedName name="_xlnm.Print_Area" localSheetId="1">'Gminy IX 10 '!$B$2:$O$47</definedName>
    <definedName name="_xlnm.Print_Area" localSheetId="0">'Stan i struktura IX 10'!$B$2:$S$68</definedName>
    <definedName name="_xlnm.Print_Area" localSheetId="2">'Wykresy IX 10'!$L$3:$AD$46</definedName>
    <definedName name="_xlnm.Print_Area" localSheetId="3">'Zał. III kw. 10'!$B$2:$S$39</definedName>
  </definedNames>
  <calcPr fullCalcOnLoad="1"/>
</workbook>
</file>

<file path=xl/sharedStrings.xml><?xml version="1.0" encoding="utf-8"?>
<sst xmlns="http://schemas.openxmlformats.org/spreadsheetml/2006/main" count="464" uniqueCount="272">
  <si>
    <t xml:space="preserve">INFORMACJA O STANIE I STRUKTURZE BEZROBOCIA W WOJ. LUBUSKIM WE WRZEŚNIU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</si>
  <si>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</si>
  <si>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</si>
  <si>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</si>
  <si>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</si>
  <si>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</si>
  <si>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</si>
  <si>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</si>
  <si>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</si>
  <si>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</si>
  <si>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</si>
  <si>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</si>
  <si>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</si>
  <si>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</si>
  <si>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</si>
  <si>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</si>
  <si>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</si>
  <si>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</si>
  <si>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</si>
  <si>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</si>
  <si>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</si>
  <si>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</si>
  <si>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</si>
  <si>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</si>
  <si>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</si>
  <si>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</si>
  <si>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</si>
  <si>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</si>
  <si>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</si>
  <si>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</si>
  <si>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</si>
  <si>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</si>
  <si>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</si>
  <si>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</si>
  <si>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</si>
  <si>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</si>
  <si>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</si>
  <si>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</si>
  <si>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</si>
  <si>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</si>
  <si>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</si>
  <si>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</si>
  <si>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</si>
  <si>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</si>
  <si>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</si>
  <si>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</si>
  <si>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</si>
  <si>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</si>
  <si>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</si>
  <si>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</si>
  <si>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</si>
  <si>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</si>
  <si>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</si>
  <si>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</si>
  <si>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</si>
  <si>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</si>
  <si>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</si>
  <si>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</si>
  <si>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</si>
  <si>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</si>
  <si>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</si>
  <si>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</si>
  <si>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</si>
  <si>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</si>
  <si>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</si>
  <si>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</si>
  <si>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</si>
  <si>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</si>
  <si>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</si>
  <si>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</si>
  <si>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</si>
  <si>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</si>
  <si>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</si>
  <si>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</si>
  <si>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</si>
  <si>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</si>
  <si>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</si>
  <si>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</si>
  <si>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</si>
  <si>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</si>
  <si>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</si>
  <si>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</si>
  <si>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</si>
  <si>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</si>
  <si>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jest podawany przez GUS z miesięcznym opóżnieniem</t>
  </si>
  <si>
    <t>Liczba  bezrobotnych w układzie powiatowych urzędów pracy i gmin woj. lubuskiego zarejestrowanych</t>
  </si>
  <si>
    <t>na koniec września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</si>
  <si>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</si>
  <si>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</si>
  <si>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</si>
  <si>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</si>
  <si>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</si>
  <si>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</si>
  <si>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</si>
  <si>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</si>
  <si>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</si>
  <si>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</si>
  <si>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</si>
  <si>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</si>
  <si>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</si>
  <si>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</si>
  <si>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</si>
  <si>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</si>
  <si>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</si>
  <si>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</si>
  <si>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</si>
  <si>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</si>
  <si>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</si>
  <si>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</si>
  <si>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</si>
  <si>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</si>
  <si>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</si>
  <si>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</si>
  <si>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</si>
  <si>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</si>
  <si>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</si>
  <si>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</si>
  <si>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</si>
  <si>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</si>
  <si>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</si>
  <si>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</si>
  <si>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</si>
  <si>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</si>
  <si>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</si>
  <si>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</si>
  <si>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</si>
  <si>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</si>
  <si>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</si>
  <si>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</si>
  <si>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</si>
  <si>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</si>
  <si>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</si>
  <si>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</si>
  <si>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</si>
  <si>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</si>
  <si>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</si>
  <si>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</si>
  <si>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</si>
  <si>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</si>
  <si>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</si>
  <si>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</si>
  <si>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</si>
  <si>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</si>
  <si>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</si>
  <si>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</si>
  <si>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</si>
  <si>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</si>
  <si>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</si>
  <si>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</si>
  <si>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</si>
  <si>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</si>
  <si>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</si>
  <si>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</si>
  <si>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</si>
  <si>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</si>
  <si>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</si>
  <si>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</si>
  <si>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</si>
  <si>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</si>
  <si>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</si>
  <si>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</si>
  <si>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</si>
  <si>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</si>
  <si>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</si>
  <si>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</si>
  <si>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</si>
  <si>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</si>
  <si>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</si>
  <si>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</si>
  <si>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</si>
  <si>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</si>
  <si>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</si>
  <si>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</si>
  <si>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</si>
  <si>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</si>
  <si>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</si>
  <si>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</si>
  <si>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</si>
  <si>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</si>
  <si>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</si>
  <si>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</si>
  <si>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</si>
  <si>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</si>
  <si>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</si>
  <si>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</si>
  <si>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</si>
  <si>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</si>
  <si>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</si>
  <si>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</si>
  <si>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</si>
  <si>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</si>
  <si>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</si>
  <si>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</si>
  <si>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</si>
  <si>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</si>
  <si>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CZASIE POZOSTAWANIA BEZ PRACY [stan na 30.09.2010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</si>
  <si>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</si>
  <si>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</si>
  <si>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</si>
  <si>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</si>
  <si>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</si>
  <si>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</si>
  <si>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</si>
  <si>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</si>
  <si>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</si>
  <si>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</si>
  <si>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</si>
  <si>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</si>
  <si>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</si>
  <si>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</si>
  <si>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</si>
  <si>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</si>
  <si>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</si>
  <si>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</si>
  <si>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</si>
  <si>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</si>
  <si>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</si>
  <si>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</si>
  <si>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</si>
  <si>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</si>
  <si>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</si>
  <si>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</si>
  <si>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</si>
  <si>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</si>
  <si>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</si>
  <si>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</si>
  <si>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</si>
  <si>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</si>
  <si>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</si>
  <si>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</si>
  <si>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</si>
  <si>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</si>
  <si>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rok 2009 r. </t>
  </si>
  <si>
    <t>rok 2010 r.</t>
  </si>
  <si>
    <t>I</t>
  </si>
  <si>
    <t>II</t>
  </si>
  <si>
    <t>III</t>
  </si>
  <si>
    <t>VI</t>
  </si>
  <si>
    <t>V</t>
  </si>
  <si>
    <t>VII</t>
  </si>
  <si>
    <t>VIII</t>
  </si>
  <si>
    <t>IX</t>
  </si>
  <si>
    <t>lata</t>
  </si>
  <si>
    <t>liczba bezrobotnych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</si>
  <si>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</si>
  <si>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</si>
  <si>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</si>
  <si>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</si>
  <si>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</si>
  <si>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</si>
  <si>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</si>
  <si>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</si>
  <si>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</si>
  <si>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2009r.</t>
  </si>
  <si>
    <t>I 2010r.</t>
  </si>
  <si>
    <t>II 2010r.</t>
  </si>
  <si>
    <t>III 2010r.</t>
  </si>
  <si>
    <t>IV 2010r.</t>
  </si>
  <si>
    <t>V 2010r.</t>
  </si>
  <si>
    <t>VI 2010r.</t>
  </si>
  <si>
    <t>Obserwatorium Rynku Pracy - tel: 68 4565 633, 68 4565631</t>
  </si>
  <si>
    <t>VII 2010 r.</t>
  </si>
  <si>
    <t>VIII 2010 r.</t>
  </si>
  <si>
    <t>IX 2010 r.</t>
  </si>
  <si>
    <t>napływ</t>
  </si>
  <si>
    <t>odpływ</t>
  </si>
  <si>
    <t>I 2010 r.</t>
  </si>
  <si>
    <t>II 2010 r.</t>
  </si>
  <si>
    <t>III 2010 r.</t>
  </si>
  <si>
    <t>IV 2010 r.</t>
  </si>
  <si>
    <t>V 2010 r.</t>
  </si>
  <si>
    <t>VI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</si>
</sst>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sz val="12"/>
      <name val="Arial CE"/>
      <family val="2"/>
    </font>
    <font>
      <b/>
      <sz val="10"/>
      <name val="Verdana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27" borderId="1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31" borderId="9" applyNumberFormat="0" applyFont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3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34" fillId="0" borderId="55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165" fontId="34" fillId="0" borderId="56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165" fontId="34" fillId="0" borderId="0" xfId="0" applyNumberFormat="1" applyFont="1" applyBorder="1" applyAlignment="1" applyProtection="1">
      <alignment/>
      <protection/>
    </xf>
    <xf numFmtId="0" fontId="36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6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50" fillId="0" borderId="70" xfId="0" applyFont="1" applyBorder="1" applyAlignment="1">
      <alignment/>
    </xf>
    <xf numFmtId="0" fontId="52" fillId="0" borderId="31" xfId="0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1" fontId="52" fillId="0" borderId="28" xfId="0" applyNumberFormat="1" applyFont="1" applyFill="1" applyBorder="1" applyAlignment="1">
      <alignment horizontal="center" vertical="center" wrapText="1"/>
    </xf>
    <xf numFmtId="1" fontId="52" fillId="0" borderId="29" xfId="0" applyNumberFormat="1" applyFont="1" applyFill="1" applyBorder="1" applyAlignment="1">
      <alignment horizontal="center" vertical="center" wrapText="1"/>
    </xf>
    <xf numFmtId="0" fontId="50" fillId="0" borderId="70" xfId="0" applyFont="1" applyBorder="1" applyAlignment="1">
      <alignment horizontal="center"/>
    </xf>
    <xf numFmtId="0" fontId="52" fillId="0" borderId="71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66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6" fillId="0" borderId="70" xfId="0" applyFont="1" applyBorder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56" fillId="0" borderId="70" xfId="0" applyFont="1" applyBorder="1" applyAlignment="1">
      <alignment horizontal="center"/>
    </xf>
    <xf numFmtId="0" fontId="56" fillId="0" borderId="70" xfId="0" applyFont="1" applyFill="1" applyBorder="1" applyAlignment="1">
      <alignment horizontal="center"/>
    </xf>
    <xf numFmtId="0" fontId="56" fillId="0" borderId="66" xfId="0" applyFont="1" applyBorder="1" applyAlignment="1">
      <alignment/>
    </xf>
    <xf numFmtId="1" fontId="52" fillId="0" borderId="35" xfId="0" applyNumberFormat="1" applyFont="1" applyFill="1" applyBorder="1" applyAlignment="1">
      <alignment horizontal="center" vertical="center" wrapText="1"/>
    </xf>
    <xf numFmtId="1" fontId="52" fillId="0" borderId="48" xfId="0" applyNumberFormat="1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1" fontId="52" fillId="0" borderId="71" xfId="0" applyNumberFormat="1" applyFont="1" applyFill="1" applyBorder="1" applyAlignment="1">
      <alignment horizontal="center" vertical="center" wrapText="1"/>
    </xf>
    <xf numFmtId="1" fontId="52" fillId="0" borderId="62" xfId="0" applyNumberFormat="1" applyFont="1" applyFill="1" applyBorder="1" applyAlignment="1">
      <alignment horizontal="center" vertical="center" wrapText="1"/>
    </xf>
    <xf numFmtId="1" fontId="52" fillId="0" borderId="31" xfId="0" applyNumberFormat="1" applyFont="1" applyFill="1" applyBorder="1" applyAlignment="1">
      <alignment horizontal="center" vertical="center" wrapText="1"/>
    </xf>
    <xf numFmtId="1" fontId="52" fillId="0" borderId="32" xfId="0" applyNumberFormat="1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1" fontId="52" fillId="0" borderId="51" xfId="0" applyNumberFormat="1" applyFont="1" applyFill="1" applyBorder="1" applyAlignment="1">
      <alignment horizontal="center" vertical="center" wrapText="1"/>
    </xf>
    <xf numFmtId="1" fontId="52" fillId="0" borderId="52" xfId="0" applyNumberFormat="1" applyFont="1" applyFill="1" applyBorder="1" applyAlignment="1">
      <alignment horizontal="center" vertical="center" wrapText="1"/>
    </xf>
    <xf numFmtId="0" fontId="56" fillId="0" borderId="66" xfId="0" applyFont="1" applyBorder="1" applyAlignment="1">
      <alignment horizontal="center"/>
    </xf>
    <xf numFmtId="0" fontId="52" fillId="0" borderId="36" xfId="0" applyFont="1" applyFill="1" applyBorder="1" applyAlignment="1">
      <alignment horizontal="center" vertical="center" wrapText="1"/>
    </xf>
    <xf numFmtId="1" fontId="52" fillId="0" borderId="36" xfId="0" applyNumberFormat="1" applyFont="1" applyFill="1" applyBorder="1" applyAlignment="1">
      <alignment horizontal="center" vertical="center" wrapText="1"/>
    </xf>
    <xf numFmtId="1" fontId="52" fillId="0" borderId="37" xfId="0" applyNumberFormat="1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3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3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3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7" borderId="74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4" fillId="33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165" fontId="28" fillId="0" borderId="92" xfId="0" applyNumberFormat="1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165" fontId="4" fillId="33" borderId="89" xfId="0" applyNumberFormat="1" applyFont="1" applyFill="1" applyBorder="1" applyAlignment="1" applyProtection="1">
      <alignment horizontal="center" vertical="center" wrapText="1"/>
      <protection/>
    </xf>
    <xf numFmtId="0" fontId="2" fillId="33" borderId="96" xfId="0" applyFont="1" applyFill="1" applyBorder="1" applyAlignment="1">
      <alignment horizontal="center" vertical="center" wrapText="1"/>
    </xf>
    <xf numFmtId="165" fontId="30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7" xfId="0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Border="1" applyAlignment="1">
      <alignment horizontal="center" vertical="center" wrapText="1"/>
    </xf>
    <xf numFmtId="0" fontId="51" fillId="0" borderId="62" xfId="0" applyFont="1" applyBorder="1" applyAlignment="1">
      <alignment vertical="center" wrapText="1"/>
    </xf>
    <xf numFmtId="0" fontId="51" fillId="0" borderId="71" xfId="0" applyFont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6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8" fillId="0" borderId="4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1" fillId="0" borderId="48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48" fillId="38" borderId="11" xfId="0" applyFont="1" applyFill="1" applyBorder="1" applyAlignment="1">
      <alignment horizontal="center"/>
    </xf>
    <xf numFmtId="0" fontId="48" fillId="38" borderId="74" xfId="0" applyFont="1" applyFill="1" applyBorder="1" applyAlignment="1">
      <alignment horizontal="center"/>
    </xf>
    <xf numFmtId="0" fontId="48" fillId="0" borderId="98" xfId="0" applyFont="1" applyFill="1" applyBorder="1" applyAlignment="1">
      <alignment horizontal="left"/>
    </xf>
    <xf numFmtId="0" fontId="48" fillId="0" borderId="57" xfId="0" applyFont="1" applyFill="1" applyBorder="1" applyAlignment="1">
      <alignment horizontal="left"/>
    </xf>
    <xf numFmtId="0" fontId="48" fillId="0" borderId="99" xfId="0" applyFont="1" applyFill="1" applyBorder="1" applyAlignment="1">
      <alignment horizontal="left"/>
    </xf>
    <xf numFmtId="0" fontId="51" fillId="0" borderId="29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48" fillId="0" borderId="98" xfId="0" applyFont="1" applyBorder="1" applyAlignment="1">
      <alignment horizontal="left" vertical="center" wrapText="1"/>
    </xf>
    <xf numFmtId="0" fontId="48" fillId="0" borderId="57" xfId="0" applyFont="1" applyBorder="1" applyAlignment="1">
      <alignment horizontal="left" vertical="center" wrapText="1"/>
    </xf>
    <xf numFmtId="0" fontId="48" fillId="0" borderId="99" xfId="0" applyFont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left" vertical="center" wrapText="1"/>
    </xf>
    <xf numFmtId="0" fontId="51" fillId="0" borderId="71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48" fillId="38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51" fillId="0" borderId="26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49" fillId="0" borderId="98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99" xfId="0" applyFont="1" applyBorder="1" applyAlignment="1">
      <alignment horizontal="left" vertical="center" wrapText="1"/>
    </xf>
    <xf numFmtId="0" fontId="39" fillId="37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37" borderId="0" xfId="0" applyFont="1" applyFill="1" applyAlignment="1">
      <alignment horizontal="center"/>
    </xf>
    <xf numFmtId="0" fontId="41" fillId="37" borderId="74" xfId="0" applyFont="1" applyFill="1" applyBorder="1" applyAlignment="1">
      <alignment horizontal="center" vertical="center" wrapText="1"/>
    </xf>
    <xf numFmtId="0" fontId="0" fillId="37" borderId="74" xfId="0" applyFill="1" applyBorder="1" applyAlignment="1">
      <alignment/>
    </xf>
    <xf numFmtId="0" fontId="48" fillId="38" borderId="57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76" fillId="39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 IX 2009 r. do  IX 2010 r.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3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IX 10'!$C$36:$C$48</c:f>
              <c:strCache/>
            </c:strRef>
          </c:cat>
          <c:val>
            <c:numRef>
              <c:f>'Wykresy IX 10'!$D$36:$D$48</c:f>
              <c:numCache/>
            </c:numRef>
          </c:val>
        </c:ser>
        <c:gapWidth val="105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"Napływ" i  "Odpływ"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875"/>
          <c:w val="0.966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'Wykresy IX 10'!$C$51</c:f>
              <c:strCache>
                <c:ptCount val="1"/>
                <c:pt idx="0">
                  <c:v>napływ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10'!$B$52:$B$60</c:f>
              <c:strCache/>
            </c:strRef>
          </c:cat>
          <c:val>
            <c:numRef>
              <c:f>'Wykresy IX 10'!$C$52:$C$60</c:f>
              <c:numCache/>
            </c:numRef>
          </c:val>
          <c:smooth val="0"/>
        </c:ser>
        <c:ser>
          <c:idx val="1"/>
          <c:order val="1"/>
          <c:tx>
            <c:strRef>
              <c:f>'Wykresy IX 10'!$D$51</c:f>
              <c:strCache>
                <c:ptCount val="1"/>
                <c:pt idx="0">
                  <c:v>odpływ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IX 10'!$B$52:$B$60</c:f>
              <c:strCache/>
            </c:strRef>
          </c:cat>
          <c:val>
            <c:numRef>
              <c:f>'Wykresy IX 10'!$D$52:$D$60</c:f>
              <c:numCache/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  <c:min val="5000"/>
        </c:scaling>
        <c:axPos val="l"/>
        <c:delete val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5"/>
          <c:y val="0.924"/>
          <c:w val="0.382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23</xdr:row>
      <xdr:rowOff>28575</xdr:rowOff>
    </xdr:from>
    <xdr:to>
      <xdr:col>20</xdr:col>
      <xdr:colOff>19050</xdr:colOff>
      <xdr:row>42</xdr:row>
      <xdr:rowOff>85725</xdr:rowOff>
    </xdr:to>
    <xdr:graphicFrame>
      <xdr:nvGraphicFramePr>
        <xdr:cNvPr id="1" name="Wykres 5"/>
        <xdr:cNvGraphicFramePr/>
      </xdr:nvGraphicFramePr>
      <xdr:xfrm>
        <a:off x="8677275" y="4410075"/>
        <a:ext cx="5505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28575</xdr:colOff>
      <xdr:row>2</xdr:row>
      <xdr:rowOff>180975</xdr:rowOff>
    </xdr:from>
    <xdr:to>
      <xdr:col>20</xdr:col>
      <xdr:colOff>28575</xdr:colOff>
      <xdr:row>22</xdr:row>
      <xdr:rowOff>19050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61975"/>
          <a:ext cx="5486400" cy="36480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28575</xdr:colOff>
      <xdr:row>3</xdr:row>
      <xdr:rowOff>0</xdr:rowOff>
    </xdr:from>
    <xdr:to>
      <xdr:col>29</xdr:col>
      <xdr:colOff>9525</xdr:colOff>
      <xdr:row>22</xdr:row>
      <xdr:rowOff>9525</xdr:rowOff>
    </xdr:to>
    <xdr:pic>
      <xdr:nvPicPr>
        <xdr:cNvPr id="3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68475" y="571500"/>
          <a:ext cx="5400675" cy="36290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28575</xdr:colOff>
      <xdr:row>23</xdr:row>
      <xdr:rowOff>0</xdr:rowOff>
    </xdr:from>
    <xdr:to>
      <xdr:col>29</xdr:col>
      <xdr:colOff>66675</xdr:colOff>
      <xdr:row>42</xdr:row>
      <xdr:rowOff>95250</xdr:rowOff>
    </xdr:to>
    <xdr:graphicFrame>
      <xdr:nvGraphicFramePr>
        <xdr:cNvPr id="4" name="Wykres 6"/>
        <xdr:cNvGraphicFramePr/>
      </xdr:nvGraphicFramePr>
      <xdr:xfrm>
        <a:off x="14468475" y="4381500"/>
        <a:ext cx="54578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  <sheetName val="Stan i struktura VI 10 (granic)"/>
      <sheetName val="Stan i struktura VII 10 (stary)"/>
      <sheetName val="Stan i struktura VII 10"/>
      <sheetName val="Stan i struktura VIII 10"/>
      <sheetName val="Stan i struktura IX 10"/>
    </sheetNames>
    <sheetDataSet>
      <sheetData sheetId="9">
        <row r="6">
          <cell r="E6">
            <v>4517</v>
          </cell>
          <cell r="F6">
            <v>2828</v>
          </cell>
          <cell r="G6">
            <v>3963</v>
          </cell>
          <cell r="H6">
            <v>4248</v>
          </cell>
          <cell r="I6">
            <v>6774</v>
          </cell>
          <cell r="J6">
            <v>3475</v>
          </cell>
          <cell r="K6">
            <v>3899</v>
          </cell>
          <cell r="L6">
            <v>1610</v>
          </cell>
          <cell r="M6">
            <v>1942</v>
          </cell>
          <cell r="N6">
            <v>1948</v>
          </cell>
          <cell r="O6">
            <v>4546</v>
          </cell>
          <cell r="P6">
            <v>4135</v>
          </cell>
          <cell r="Q6">
            <v>5807</v>
          </cell>
          <cell r="R6">
            <v>5790</v>
          </cell>
          <cell r="S6">
            <v>55482</v>
          </cell>
        </row>
        <row r="46">
          <cell r="E46">
            <v>2594</v>
          </cell>
          <cell r="F46">
            <v>1518</v>
          </cell>
          <cell r="G46">
            <v>2842</v>
          </cell>
          <cell r="H46">
            <v>1351</v>
          </cell>
          <cell r="I46">
            <v>2730</v>
          </cell>
          <cell r="J46">
            <v>1577</v>
          </cell>
          <cell r="K46">
            <v>1620</v>
          </cell>
          <cell r="L46">
            <v>1176</v>
          </cell>
          <cell r="M46">
            <v>944</v>
          </cell>
          <cell r="N46">
            <v>1052</v>
          </cell>
          <cell r="O46">
            <v>3108</v>
          </cell>
          <cell r="P46">
            <v>1465</v>
          </cell>
          <cell r="Q46">
            <v>3680</v>
          </cell>
          <cell r="R46">
            <v>10877</v>
          </cell>
          <cell r="S46">
            <v>36534</v>
          </cell>
        </row>
        <row r="49">
          <cell r="E49">
            <v>51</v>
          </cell>
          <cell r="F49">
            <v>63</v>
          </cell>
          <cell r="G49">
            <v>6</v>
          </cell>
          <cell r="H49">
            <v>2</v>
          </cell>
          <cell r="I49">
            <v>78</v>
          </cell>
          <cell r="J49">
            <v>83</v>
          </cell>
          <cell r="K49">
            <v>127</v>
          </cell>
          <cell r="L49">
            <v>44</v>
          </cell>
          <cell r="M49">
            <v>32</v>
          </cell>
          <cell r="N49">
            <v>14</v>
          </cell>
          <cell r="O49">
            <v>122</v>
          </cell>
          <cell r="P49">
            <v>36</v>
          </cell>
          <cell r="Q49">
            <v>959</v>
          </cell>
          <cell r="R49">
            <v>301</v>
          </cell>
          <cell r="S49">
            <v>1918</v>
          </cell>
        </row>
        <row r="51">
          <cell r="E51">
            <v>84</v>
          </cell>
          <cell r="F51">
            <v>219</v>
          </cell>
          <cell r="G51">
            <v>284</v>
          </cell>
          <cell r="H51">
            <v>99</v>
          </cell>
          <cell r="I51">
            <v>446</v>
          </cell>
          <cell r="J51">
            <v>53</v>
          </cell>
          <cell r="K51">
            <v>113</v>
          </cell>
          <cell r="L51">
            <v>79</v>
          </cell>
          <cell r="M51">
            <v>18</v>
          </cell>
          <cell r="N51">
            <v>86</v>
          </cell>
          <cell r="O51">
            <v>235</v>
          </cell>
          <cell r="P51">
            <v>225</v>
          </cell>
          <cell r="Q51">
            <v>144</v>
          </cell>
          <cell r="R51">
            <v>81</v>
          </cell>
          <cell r="S51">
            <v>2166</v>
          </cell>
        </row>
        <row r="53">
          <cell r="E53">
            <v>110</v>
          </cell>
          <cell r="F53">
            <v>35</v>
          </cell>
          <cell r="G53">
            <v>148</v>
          </cell>
          <cell r="H53">
            <v>130</v>
          </cell>
          <cell r="I53">
            <v>116</v>
          </cell>
          <cell r="J53">
            <v>80</v>
          </cell>
          <cell r="K53">
            <v>227</v>
          </cell>
          <cell r="L53">
            <v>75</v>
          </cell>
          <cell r="M53">
            <v>30</v>
          </cell>
          <cell r="N53">
            <v>82</v>
          </cell>
          <cell r="O53">
            <v>60</v>
          </cell>
          <cell r="P53">
            <v>53</v>
          </cell>
          <cell r="Q53">
            <v>104</v>
          </cell>
          <cell r="R53">
            <v>213</v>
          </cell>
          <cell r="S53">
            <v>1463</v>
          </cell>
        </row>
        <row r="55">
          <cell r="E55">
            <v>98</v>
          </cell>
          <cell r="F55">
            <v>54</v>
          </cell>
          <cell r="G55">
            <v>97</v>
          </cell>
          <cell r="H55">
            <v>10</v>
          </cell>
          <cell r="I55">
            <v>50</v>
          </cell>
          <cell r="J55">
            <v>136</v>
          </cell>
          <cell r="K55">
            <v>70</v>
          </cell>
          <cell r="L55">
            <v>127</v>
          </cell>
          <cell r="M55">
            <v>56</v>
          </cell>
          <cell r="N55">
            <v>93</v>
          </cell>
          <cell r="O55">
            <v>101</v>
          </cell>
          <cell r="P55">
            <v>106</v>
          </cell>
          <cell r="Q55">
            <v>125</v>
          </cell>
          <cell r="R55">
            <v>150</v>
          </cell>
          <cell r="S55">
            <v>1273</v>
          </cell>
        </row>
        <row r="57">
          <cell r="E57">
            <v>7</v>
          </cell>
          <cell r="F57">
            <v>1</v>
          </cell>
          <cell r="G57">
            <v>0</v>
          </cell>
          <cell r="H57">
            <v>0</v>
          </cell>
          <cell r="I57">
            <v>14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25</v>
          </cell>
        </row>
        <row r="59">
          <cell r="E59">
            <v>118</v>
          </cell>
          <cell r="F59">
            <v>42</v>
          </cell>
          <cell r="G59">
            <v>378</v>
          </cell>
          <cell r="H59">
            <v>273</v>
          </cell>
          <cell r="I59">
            <v>452</v>
          </cell>
          <cell r="J59">
            <v>200</v>
          </cell>
          <cell r="K59">
            <v>366</v>
          </cell>
          <cell r="L59">
            <v>70</v>
          </cell>
          <cell r="M59">
            <v>183</v>
          </cell>
          <cell r="N59">
            <v>159</v>
          </cell>
          <cell r="O59">
            <v>133</v>
          </cell>
          <cell r="P59">
            <v>188</v>
          </cell>
          <cell r="Q59">
            <v>357</v>
          </cell>
          <cell r="R59">
            <v>436</v>
          </cell>
          <cell r="S59">
            <v>3355</v>
          </cell>
        </row>
        <row r="61">
          <cell r="E61">
            <v>688</v>
          </cell>
          <cell r="F61">
            <v>347</v>
          </cell>
          <cell r="G61">
            <v>763</v>
          </cell>
          <cell r="H61">
            <v>730</v>
          </cell>
          <cell r="I61">
            <v>790</v>
          </cell>
          <cell r="J61">
            <v>770</v>
          </cell>
          <cell r="K61">
            <v>579</v>
          </cell>
          <cell r="L61">
            <v>391</v>
          </cell>
          <cell r="M61">
            <v>409</v>
          </cell>
          <cell r="N61">
            <v>215</v>
          </cell>
          <cell r="O61">
            <v>557</v>
          </cell>
          <cell r="P61">
            <v>570</v>
          </cell>
          <cell r="Q61">
            <v>766</v>
          </cell>
          <cell r="R61">
            <v>632</v>
          </cell>
          <cell r="S61">
            <v>8207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8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11</v>
          </cell>
          <cell r="S63">
            <v>21</v>
          </cell>
        </row>
        <row r="65">
          <cell r="E65">
            <v>39</v>
          </cell>
          <cell r="F65">
            <v>163</v>
          </cell>
          <cell r="G65">
            <v>68</v>
          </cell>
          <cell r="H65">
            <v>134</v>
          </cell>
          <cell r="I65">
            <v>349</v>
          </cell>
          <cell r="J65">
            <v>148</v>
          </cell>
          <cell r="K65">
            <v>149</v>
          </cell>
          <cell r="L65">
            <v>18</v>
          </cell>
          <cell r="M65">
            <v>60</v>
          </cell>
          <cell r="N65">
            <v>69</v>
          </cell>
          <cell r="O65">
            <v>653</v>
          </cell>
          <cell r="P65">
            <v>132</v>
          </cell>
          <cell r="Q65">
            <v>703</v>
          </cell>
          <cell r="R65">
            <v>7676</v>
          </cell>
          <cell r="S65">
            <v>10361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X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59.25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25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90" t="s">
        <v>19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28"/>
    </row>
    <row r="5" spans="2:20" ht="28.5" customHeight="1" thickBot="1" thickTop="1">
      <c r="B5" s="14" t="s">
        <v>20</v>
      </c>
      <c r="C5" s="329" t="s">
        <v>21</v>
      </c>
      <c r="D5" s="330"/>
      <c r="E5" s="15">
        <v>7.6</v>
      </c>
      <c r="F5" s="15">
        <v>12.5</v>
      </c>
      <c r="G5" s="15">
        <v>23.3</v>
      </c>
      <c r="H5" s="15">
        <v>19.6</v>
      </c>
      <c r="I5" s="15">
        <v>23.4</v>
      </c>
      <c r="J5" s="15">
        <v>19.3</v>
      </c>
      <c r="K5" s="15">
        <v>21.8</v>
      </c>
      <c r="L5" s="15">
        <v>13.1</v>
      </c>
      <c r="M5" s="15">
        <v>8.3</v>
      </c>
      <c r="N5" s="15">
        <v>14.2</v>
      </c>
      <c r="O5" s="15">
        <v>7.8</v>
      </c>
      <c r="P5" s="15">
        <v>14.4</v>
      </c>
      <c r="Q5" s="15">
        <v>22.9</v>
      </c>
      <c r="R5" s="16">
        <v>16.9</v>
      </c>
      <c r="S5" s="17">
        <v>14.5</v>
      </c>
      <c r="T5" s="1" t="s">
        <v>22</v>
      </c>
    </row>
    <row r="6" spans="2:19" s="4" customFormat="1" ht="28.5" customHeight="1" thickBot="1" thickTop="1">
      <c r="B6" s="18" t="s">
        <v>23</v>
      </c>
      <c r="C6" s="331" t="s">
        <v>24</v>
      </c>
      <c r="D6" s="332"/>
      <c r="E6" s="19">
        <v>4504</v>
      </c>
      <c r="F6" s="20">
        <v>2731</v>
      </c>
      <c r="G6" s="20">
        <v>4001</v>
      </c>
      <c r="H6" s="20">
        <v>4408</v>
      </c>
      <c r="I6" s="20">
        <v>6879</v>
      </c>
      <c r="J6" s="20">
        <v>3301</v>
      </c>
      <c r="K6" s="20">
        <v>4130</v>
      </c>
      <c r="L6" s="20">
        <v>1559</v>
      </c>
      <c r="M6" s="20">
        <v>1993</v>
      </c>
      <c r="N6" s="20">
        <v>2007</v>
      </c>
      <c r="O6" s="20">
        <v>4437</v>
      </c>
      <c r="P6" s="20">
        <v>4087</v>
      </c>
      <c r="Q6" s="20">
        <v>5529</v>
      </c>
      <c r="R6" s="21">
        <v>5878</v>
      </c>
      <c r="S6" s="22">
        <f>SUM(E6:R6)</f>
        <v>55444</v>
      </c>
    </row>
    <row r="7" spans="2:20" s="4" customFormat="1" ht="28.5" customHeight="1" thickBot="1" thickTop="1">
      <c r="B7" s="23"/>
      <c r="C7" s="333" t="s">
        <v>25</v>
      </c>
      <c r="D7" s="334"/>
      <c r="E7" s="24">
        <f>'[1]Stan i struktura VIII 10'!E6</f>
        <v>4517</v>
      </c>
      <c r="F7" s="25">
        <f>'[1]Stan i struktura VIII 10'!F6</f>
        <v>2828</v>
      </c>
      <c r="G7" s="25">
        <f>'[1]Stan i struktura VIII 10'!G6</f>
        <v>3963</v>
      </c>
      <c r="H7" s="25">
        <f>'[1]Stan i struktura VIII 10'!H6</f>
        <v>4248</v>
      </c>
      <c r="I7" s="25">
        <f>'[1]Stan i struktura VIII 10'!I6</f>
        <v>6774</v>
      </c>
      <c r="J7" s="25">
        <f>'[1]Stan i struktura VIII 10'!J6</f>
        <v>3475</v>
      </c>
      <c r="K7" s="25">
        <f>'[1]Stan i struktura VIII 10'!K6</f>
        <v>3899</v>
      </c>
      <c r="L7" s="25">
        <f>'[1]Stan i struktura VIII 10'!L6</f>
        <v>1610</v>
      </c>
      <c r="M7" s="25">
        <f>'[1]Stan i struktura VIII 10'!M6</f>
        <v>1942</v>
      </c>
      <c r="N7" s="25">
        <f>'[1]Stan i struktura VIII 10'!N6</f>
        <v>1948</v>
      </c>
      <c r="O7" s="25">
        <f>'[1]Stan i struktura VIII 10'!O6</f>
        <v>4546</v>
      </c>
      <c r="P7" s="25">
        <f>'[1]Stan i struktura VIII 10'!P6</f>
        <v>4135</v>
      </c>
      <c r="Q7" s="25">
        <f>'[1]Stan i struktura VIII 10'!Q6</f>
        <v>5807</v>
      </c>
      <c r="R7" s="26">
        <f>'[1]Stan i struktura VIII 10'!R6</f>
        <v>5790</v>
      </c>
      <c r="S7" s="27">
        <f>'[1]Stan i struktura VIII 10'!S6</f>
        <v>55482</v>
      </c>
      <c r="T7" s="28"/>
    </row>
    <row r="8" spans="2:20" ht="28.5" customHeight="1" thickBot="1" thickTop="1">
      <c r="B8" s="29"/>
      <c r="C8" s="318" t="s">
        <v>26</v>
      </c>
      <c r="D8" s="304"/>
      <c r="E8" s="30">
        <f aca="true" t="shared" si="0" ref="E8:S8">E6-E7</f>
        <v>-13</v>
      </c>
      <c r="F8" s="30">
        <f t="shared" si="0"/>
        <v>-97</v>
      </c>
      <c r="G8" s="30">
        <f t="shared" si="0"/>
        <v>38</v>
      </c>
      <c r="H8" s="30">
        <f t="shared" si="0"/>
        <v>160</v>
      </c>
      <c r="I8" s="30">
        <f t="shared" si="0"/>
        <v>105</v>
      </c>
      <c r="J8" s="30">
        <f t="shared" si="0"/>
        <v>-174</v>
      </c>
      <c r="K8" s="30">
        <f t="shared" si="0"/>
        <v>231</v>
      </c>
      <c r="L8" s="30">
        <f t="shared" si="0"/>
        <v>-51</v>
      </c>
      <c r="M8" s="30">
        <f t="shared" si="0"/>
        <v>51</v>
      </c>
      <c r="N8" s="30">
        <f t="shared" si="0"/>
        <v>59</v>
      </c>
      <c r="O8" s="30">
        <f t="shared" si="0"/>
        <v>-109</v>
      </c>
      <c r="P8" s="30">
        <f t="shared" si="0"/>
        <v>-48</v>
      </c>
      <c r="Q8" s="30">
        <f t="shared" si="0"/>
        <v>-278</v>
      </c>
      <c r="R8" s="31">
        <f t="shared" si="0"/>
        <v>88</v>
      </c>
      <c r="S8" s="32">
        <f t="shared" si="0"/>
        <v>-38</v>
      </c>
      <c r="T8" s="33"/>
    </row>
    <row r="9" spans="2:20" ht="28.5" customHeight="1" thickBot="1" thickTop="1">
      <c r="B9" s="34"/>
      <c r="C9" s="314" t="s">
        <v>27</v>
      </c>
      <c r="D9" s="315"/>
      <c r="E9" s="35">
        <f aca="true" t="shared" si="1" ref="E9:S9">E6/E7*100</f>
        <v>99.71219836174453</v>
      </c>
      <c r="F9" s="35">
        <f t="shared" si="1"/>
        <v>96.57001414427157</v>
      </c>
      <c r="G9" s="35">
        <f t="shared" si="1"/>
        <v>100.95886954327528</v>
      </c>
      <c r="H9" s="35">
        <f t="shared" si="1"/>
        <v>103.76647834274952</v>
      </c>
      <c r="I9" s="35">
        <f t="shared" si="1"/>
        <v>101.55004428697963</v>
      </c>
      <c r="J9" s="35">
        <f t="shared" si="1"/>
        <v>94.99280575539568</v>
      </c>
      <c r="K9" s="35">
        <f t="shared" si="1"/>
        <v>105.92459605026929</v>
      </c>
      <c r="L9" s="35">
        <f t="shared" si="1"/>
        <v>96.83229813664596</v>
      </c>
      <c r="M9" s="35">
        <f t="shared" si="1"/>
        <v>102.6261585993821</v>
      </c>
      <c r="N9" s="35">
        <f t="shared" si="1"/>
        <v>103.02874743326488</v>
      </c>
      <c r="O9" s="35">
        <f t="shared" si="1"/>
        <v>97.60228772547295</v>
      </c>
      <c r="P9" s="35">
        <f t="shared" si="1"/>
        <v>98.8391777509069</v>
      </c>
      <c r="Q9" s="35">
        <f t="shared" si="1"/>
        <v>95.2126743585328</v>
      </c>
      <c r="R9" s="36">
        <f t="shared" si="1"/>
        <v>101.51986183074267</v>
      </c>
      <c r="S9" s="37">
        <f t="shared" si="1"/>
        <v>99.93150931833748</v>
      </c>
      <c r="T9" s="33"/>
    </row>
    <row r="10" spans="2:20" s="4" customFormat="1" ht="28.5" customHeight="1" thickBot="1" thickTop="1">
      <c r="B10" s="38" t="s">
        <v>28</v>
      </c>
      <c r="C10" s="316" t="s">
        <v>29</v>
      </c>
      <c r="D10" s="317"/>
      <c r="E10" s="39">
        <v>1124</v>
      </c>
      <c r="F10" s="40">
        <v>590</v>
      </c>
      <c r="G10" s="41">
        <v>739</v>
      </c>
      <c r="H10" s="41">
        <v>788</v>
      </c>
      <c r="I10" s="41">
        <v>1218</v>
      </c>
      <c r="J10" s="41">
        <v>497</v>
      </c>
      <c r="K10" s="41">
        <v>725</v>
      </c>
      <c r="L10" s="41">
        <v>437</v>
      </c>
      <c r="M10" s="42">
        <v>551</v>
      </c>
      <c r="N10" s="42">
        <v>418</v>
      </c>
      <c r="O10" s="42">
        <v>980</v>
      </c>
      <c r="P10" s="42">
        <v>928</v>
      </c>
      <c r="Q10" s="42">
        <v>962</v>
      </c>
      <c r="R10" s="42">
        <v>1968</v>
      </c>
      <c r="S10" s="43">
        <f>SUM(E10:R10)</f>
        <v>11925</v>
      </c>
      <c r="T10" s="28"/>
    </row>
    <row r="11" spans="2:20" ht="28.5" customHeight="1" thickBot="1" thickTop="1">
      <c r="B11" s="44"/>
      <c r="C11" s="318" t="s">
        <v>30</v>
      </c>
      <c r="D11" s="304"/>
      <c r="E11" s="45">
        <f aca="true" t="shared" si="2" ref="E11:S11">E76/E10*100</f>
        <v>23.487544483985765</v>
      </c>
      <c r="F11" s="45">
        <f t="shared" si="2"/>
        <v>23.050847457627118</v>
      </c>
      <c r="G11" s="45">
        <f t="shared" si="2"/>
        <v>19.350473612990527</v>
      </c>
      <c r="H11" s="45">
        <f t="shared" si="2"/>
        <v>19.923857868020303</v>
      </c>
      <c r="I11" s="45">
        <f t="shared" si="2"/>
        <v>21.10016420361248</v>
      </c>
      <c r="J11" s="45">
        <f t="shared" si="2"/>
        <v>21.52917505030181</v>
      </c>
      <c r="K11" s="45">
        <f t="shared" si="2"/>
        <v>17.24137931034483</v>
      </c>
      <c r="L11" s="45">
        <f t="shared" si="2"/>
        <v>20.36613272311213</v>
      </c>
      <c r="M11" s="45">
        <f t="shared" si="2"/>
        <v>23.23049001814882</v>
      </c>
      <c r="N11" s="45">
        <f t="shared" si="2"/>
        <v>31.818181818181817</v>
      </c>
      <c r="O11" s="45">
        <f t="shared" si="2"/>
        <v>22.75510204081633</v>
      </c>
      <c r="P11" s="45">
        <f t="shared" si="2"/>
        <v>20.689655172413794</v>
      </c>
      <c r="Q11" s="45">
        <f t="shared" si="2"/>
        <v>16.943866943866944</v>
      </c>
      <c r="R11" s="46">
        <f t="shared" si="2"/>
        <v>11.941056910569106</v>
      </c>
      <c r="S11" s="47">
        <f t="shared" si="2"/>
        <v>19.72327044025157</v>
      </c>
      <c r="T11" s="33"/>
    </row>
    <row r="12" spans="2:20" ht="28.5" customHeight="1" thickBot="1" thickTop="1">
      <c r="B12" s="48" t="s">
        <v>31</v>
      </c>
      <c r="C12" s="319" t="s">
        <v>32</v>
      </c>
      <c r="D12" s="320"/>
      <c r="E12" s="39">
        <v>1137</v>
      </c>
      <c r="F12" s="41">
        <v>687</v>
      </c>
      <c r="G12" s="41">
        <v>701</v>
      </c>
      <c r="H12" s="41">
        <v>628</v>
      </c>
      <c r="I12" s="41">
        <v>1113</v>
      </c>
      <c r="J12" s="41">
        <v>671</v>
      </c>
      <c r="K12" s="41">
        <v>494</v>
      </c>
      <c r="L12" s="41">
        <v>488</v>
      </c>
      <c r="M12" s="42">
        <v>500</v>
      </c>
      <c r="N12" s="42">
        <v>359</v>
      </c>
      <c r="O12" s="42">
        <v>1089</v>
      </c>
      <c r="P12" s="42">
        <v>976</v>
      </c>
      <c r="Q12" s="42">
        <v>1240</v>
      </c>
      <c r="R12" s="42">
        <v>1880</v>
      </c>
      <c r="S12" s="43">
        <f>SUM(E12:R12)</f>
        <v>11963</v>
      </c>
      <c r="T12" s="33"/>
    </row>
    <row r="13" spans="2:20" ht="28.5" customHeight="1" thickBot="1" thickTop="1">
      <c r="B13" s="44" t="s">
        <v>22</v>
      </c>
      <c r="C13" s="321" t="s">
        <v>33</v>
      </c>
      <c r="D13" s="322"/>
      <c r="E13" s="49">
        <v>390</v>
      </c>
      <c r="F13" s="50">
        <v>296</v>
      </c>
      <c r="G13" s="50">
        <v>350</v>
      </c>
      <c r="H13" s="50">
        <v>300</v>
      </c>
      <c r="I13" s="50">
        <v>471</v>
      </c>
      <c r="J13" s="50">
        <v>164</v>
      </c>
      <c r="K13" s="50">
        <v>251</v>
      </c>
      <c r="L13" s="50">
        <v>155</v>
      </c>
      <c r="M13" s="51">
        <v>157</v>
      </c>
      <c r="N13" s="51">
        <v>144</v>
      </c>
      <c r="O13" s="51">
        <v>331</v>
      </c>
      <c r="P13" s="51">
        <v>335</v>
      </c>
      <c r="Q13" s="51">
        <v>513</v>
      </c>
      <c r="R13" s="51">
        <v>456</v>
      </c>
      <c r="S13" s="52">
        <f>SUM(E13:R13)</f>
        <v>4313</v>
      </c>
      <c r="T13" s="33"/>
    </row>
    <row r="14" spans="2:20" s="4" customFormat="1" ht="28.5" customHeight="1" thickBot="1" thickTop="1">
      <c r="B14" s="18" t="s">
        <v>22</v>
      </c>
      <c r="C14" s="323" t="s">
        <v>34</v>
      </c>
      <c r="D14" s="324"/>
      <c r="E14" s="49">
        <v>339</v>
      </c>
      <c r="F14" s="50">
        <v>188</v>
      </c>
      <c r="G14" s="50">
        <v>227</v>
      </c>
      <c r="H14" s="50">
        <v>226</v>
      </c>
      <c r="I14" s="50">
        <v>452</v>
      </c>
      <c r="J14" s="50">
        <v>130</v>
      </c>
      <c r="K14" s="50">
        <v>223</v>
      </c>
      <c r="L14" s="50">
        <v>105</v>
      </c>
      <c r="M14" s="51">
        <v>132</v>
      </c>
      <c r="N14" s="51">
        <v>133</v>
      </c>
      <c r="O14" s="51">
        <v>305</v>
      </c>
      <c r="P14" s="51">
        <v>300</v>
      </c>
      <c r="Q14" s="51">
        <v>302</v>
      </c>
      <c r="R14" s="51">
        <v>319</v>
      </c>
      <c r="S14" s="52">
        <f>SUM(E14:R14)</f>
        <v>3381</v>
      </c>
      <c r="T14" s="28"/>
    </row>
    <row r="15" spans="2:20" s="4" customFormat="1" ht="28.5" customHeight="1" thickBot="1" thickTop="1">
      <c r="B15" s="53" t="s">
        <v>22</v>
      </c>
      <c r="C15" s="307" t="s">
        <v>35</v>
      </c>
      <c r="D15" s="308"/>
      <c r="E15" s="54">
        <v>314</v>
      </c>
      <c r="F15" s="55">
        <v>128</v>
      </c>
      <c r="G15" s="55">
        <v>79</v>
      </c>
      <c r="H15" s="55">
        <v>69</v>
      </c>
      <c r="I15" s="55">
        <v>281</v>
      </c>
      <c r="J15" s="55">
        <v>229</v>
      </c>
      <c r="K15" s="55">
        <v>83</v>
      </c>
      <c r="L15" s="55">
        <v>127</v>
      </c>
      <c r="M15" s="56">
        <v>126</v>
      </c>
      <c r="N15" s="56">
        <v>116</v>
      </c>
      <c r="O15" s="56">
        <v>394</v>
      </c>
      <c r="P15" s="56">
        <v>357</v>
      </c>
      <c r="Q15" s="56">
        <v>215</v>
      </c>
      <c r="R15" s="56">
        <v>253</v>
      </c>
      <c r="S15" s="52">
        <f>SUM(E15:R15)</f>
        <v>2771</v>
      </c>
      <c r="T15" s="28"/>
    </row>
    <row r="16" spans="2:19" ht="28.5" customHeight="1" thickBot="1">
      <c r="B16" s="290" t="s">
        <v>36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10"/>
    </row>
    <row r="17" spans="2:19" ht="28.5" customHeight="1" thickBot="1" thickTop="1">
      <c r="B17" s="311" t="s">
        <v>20</v>
      </c>
      <c r="C17" s="312" t="s">
        <v>37</v>
      </c>
      <c r="D17" s="313"/>
      <c r="E17" s="57">
        <v>2361</v>
      </c>
      <c r="F17" s="58">
        <v>1547</v>
      </c>
      <c r="G17" s="58">
        <v>2223</v>
      </c>
      <c r="H17" s="58">
        <v>2362</v>
      </c>
      <c r="I17" s="58">
        <v>3945</v>
      </c>
      <c r="J17" s="58">
        <v>1648</v>
      </c>
      <c r="K17" s="58">
        <v>2147</v>
      </c>
      <c r="L17" s="58">
        <v>829</v>
      </c>
      <c r="M17" s="59">
        <v>1046</v>
      </c>
      <c r="N17" s="59">
        <v>1099</v>
      </c>
      <c r="O17" s="59">
        <v>2312</v>
      </c>
      <c r="P17" s="59">
        <v>2317</v>
      </c>
      <c r="Q17" s="59">
        <v>3018</v>
      </c>
      <c r="R17" s="59">
        <v>3239</v>
      </c>
      <c r="S17" s="52">
        <f>SUM(E17:R17)</f>
        <v>30093</v>
      </c>
    </row>
    <row r="18" spans="2:19" ht="28.5" customHeight="1" thickBot="1" thickTop="1">
      <c r="B18" s="261"/>
      <c r="C18" s="298" t="s">
        <v>38</v>
      </c>
      <c r="D18" s="299"/>
      <c r="E18" s="60">
        <f aca="true" t="shared" si="3" ref="E18:S18">E17/E6*100</f>
        <v>52.42007104795737</v>
      </c>
      <c r="F18" s="60">
        <f t="shared" si="3"/>
        <v>56.645917246429875</v>
      </c>
      <c r="G18" s="60">
        <f t="shared" si="3"/>
        <v>55.561109722569356</v>
      </c>
      <c r="H18" s="60">
        <f t="shared" si="3"/>
        <v>53.584392014519054</v>
      </c>
      <c r="I18" s="60">
        <f t="shared" si="3"/>
        <v>57.34845180985608</v>
      </c>
      <c r="J18" s="60">
        <f t="shared" si="3"/>
        <v>49.92426537412905</v>
      </c>
      <c r="K18" s="60">
        <f t="shared" si="3"/>
        <v>51.98547215496369</v>
      </c>
      <c r="L18" s="60">
        <f t="shared" si="3"/>
        <v>53.17511225144324</v>
      </c>
      <c r="M18" s="60">
        <f t="shared" si="3"/>
        <v>52.48369292523834</v>
      </c>
      <c r="N18" s="60">
        <f t="shared" si="3"/>
        <v>54.75834578973593</v>
      </c>
      <c r="O18" s="60">
        <f t="shared" si="3"/>
        <v>52.10727969348659</v>
      </c>
      <c r="P18" s="60">
        <f t="shared" si="3"/>
        <v>56.69195008563739</v>
      </c>
      <c r="Q18" s="60">
        <f t="shared" si="3"/>
        <v>54.5849158979924</v>
      </c>
      <c r="R18" s="61">
        <f t="shared" si="3"/>
        <v>55.10377679482817</v>
      </c>
      <c r="S18" s="62">
        <f t="shared" si="3"/>
        <v>54.27638698506602</v>
      </c>
    </row>
    <row r="19" spans="2:19" ht="28.5" customHeight="1" thickBot="1" thickTop="1">
      <c r="B19" s="283" t="s">
        <v>23</v>
      </c>
      <c r="C19" s="303" t="s">
        <v>39</v>
      </c>
      <c r="D19" s="304"/>
      <c r="E19" s="49">
        <v>0</v>
      </c>
      <c r="F19" s="50">
        <v>1773</v>
      </c>
      <c r="G19" s="50">
        <v>1788</v>
      </c>
      <c r="H19" s="50">
        <v>2220</v>
      </c>
      <c r="I19" s="50">
        <v>2652</v>
      </c>
      <c r="J19" s="50">
        <v>1274</v>
      </c>
      <c r="K19" s="50">
        <v>2269</v>
      </c>
      <c r="L19" s="50">
        <v>832</v>
      </c>
      <c r="M19" s="51">
        <v>1275</v>
      </c>
      <c r="N19" s="51">
        <v>921</v>
      </c>
      <c r="O19" s="51">
        <v>0</v>
      </c>
      <c r="P19" s="51">
        <v>2695</v>
      </c>
      <c r="Q19" s="51">
        <v>2239</v>
      </c>
      <c r="R19" s="51">
        <v>2466</v>
      </c>
      <c r="S19" s="63">
        <f>SUM(E19:R19)</f>
        <v>22404</v>
      </c>
    </row>
    <row r="20" spans="2:19" ht="28.5" customHeight="1" thickBot="1" thickTop="1">
      <c r="B20" s="261"/>
      <c r="C20" s="298" t="s">
        <v>38</v>
      </c>
      <c r="D20" s="299"/>
      <c r="E20" s="60">
        <f aca="true" t="shared" si="4" ref="E20:S20">E19/E6*100</f>
        <v>0</v>
      </c>
      <c r="F20" s="60">
        <f t="shared" si="4"/>
        <v>64.92127425851336</v>
      </c>
      <c r="G20" s="60">
        <f t="shared" si="4"/>
        <v>44.688827793051736</v>
      </c>
      <c r="H20" s="60">
        <f t="shared" si="4"/>
        <v>50.362976406533576</v>
      </c>
      <c r="I20" s="60">
        <f t="shared" si="4"/>
        <v>38.55211513301352</v>
      </c>
      <c r="J20" s="60">
        <f t="shared" si="4"/>
        <v>38.5943653438352</v>
      </c>
      <c r="K20" s="60">
        <f t="shared" si="4"/>
        <v>54.93946731234867</v>
      </c>
      <c r="L20" s="60">
        <f t="shared" si="4"/>
        <v>53.36754329698524</v>
      </c>
      <c r="M20" s="60">
        <f t="shared" si="4"/>
        <v>63.97390868038133</v>
      </c>
      <c r="N20" s="60">
        <f t="shared" si="4"/>
        <v>45.889387144992526</v>
      </c>
      <c r="O20" s="60">
        <f t="shared" si="4"/>
        <v>0</v>
      </c>
      <c r="P20" s="60">
        <f t="shared" si="4"/>
        <v>65.94078786395889</v>
      </c>
      <c r="Q20" s="60">
        <f t="shared" si="4"/>
        <v>40.4955688189546</v>
      </c>
      <c r="R20" s="61">
        <f t="shared" si="4"/>
        <v>41.95304525348758</v>
      </c>
      <c r="S20" s="62">
        <f t="shared" si="4"/>
        <v>40.4083399466128</v>
      </c>
    </row>
    <row r="21" spans="2:19" s="4" customFormat="1" ht="28.5" customHeight="1" thickBot="1" thickTop="1">
      <c r="B21" s="294" t="s">
        <v>28</v>
      </c>
      <c r="C21" s="296" t="s">
        <v>40</v>
      </c>
      <c r="D21" s="297"/>
      <c r="E21" s="49">
        <v>922</v>
      </c>
      <c r="F21" s="50">
        <v>454</v>
      </c>
      <c r="G21" s="50">
        <v>708</v>
      </c>
      <c r="H21" s="50">
        <v>948</v>
      </c>
      <c r="I21" s="50">
        <v>1329</v>
      </c>
      <c r="J21" s="50">
        <v>423</v>
      </c>
      <c r="K21" s="50">
        <v>1000</v>
      </c>
      <c r="L21" s="50">
        <v>257</v>
      </c>
      <c r="M21" s="51">
        <v>344</v>
      </c>
      <c r="N21" s="51">
        <v>269</v>
      </c>
      <c r="O21" s="51">
        <v>812</v>
      </c>
      <c r="P21" s="51">
        <v>568</v>
      </c>
      <c r="Q21" s="51">
        <v>1148</v>
      </c>
      <c r="R21" s="51">
        <v>1283</v>
      </c>
      <c r="S21" s="52">
        <f>SUM(E21:R21)</f>
        <v>10465</v>
      </c>
    </row>
    <row r="22" spans="2:19" ht="28.5" customHeight="1" thickBot="1" thickTop="1">
      <c r="B22" s="261"/>
      <c r="C22" s="298" t="s">
        <v>38</v>
      </c>
      <c r="D22" s="299"/>
      <c r="E22" s="60">
        <f aca="true" t="shared" si="5" ref="E22:S22">E21/E6*100</f>
        <v>20.470692717584367</v>
      </c>
      <c r="F22" s="60">
        <f t="shared" si="5"/>
        <v>16.623947272061514</v>
      </c>
      <c r="G22" s="60">
        <f t="shared" si="5"/>
        <v>17.695576105973508</v>
      </c>
      <c r="H22" s="60">
        <f t="shared" si="5"/>
        <v>21.50635208711434</v>
      </c>
      <c r="I22" s="60">
        <f t="shared" si="5"/>
        <v>19.319668556476234</v>
      </c>
      <c r="J22" s="60">
        <f t="shared" si="5"/>
        <v>12.814298697364435</v>
      </c>
      <c r="K22" s="60">
        <f t="shared" si="5"/>
        <v>24.213075060532688</v>
      </c>
      <c r="L22" s="60">
        <f t="shared" si="5"/>
        <v>16.484926234765876</v>
      </c>
      <c r="M22" s="60">
        <f t="shared" si="5"/>
        <v>17.26041144004014</v>
      </c>
      <c r="N22" s="60">
        <f t="shared" si="5"/>
        <v>13.403089187842552</v>
      </c>
      <c r="O22" s="60">
        <f t="shared" si="5"/>
        <v>18.30065359477124</v>
      </c>
      <c r="P22" s="60">
        <f t="shared" si="5"/>
        <v>13.897724492292635</v>
      </c>
      <c r="Q22" s="60">
        <f t="shared" si="5"/>
        <v>20.763248327003076</v>
      </c>
      <c r="R22" s="61">
        <f t="shared" si="5"/>
        <v>21.827152092548484</v>
      </c>
      <c r="S22" s="62">
        <f t="shared" si="5"/>
        <v>18.87490080080802</v>
      </c>
    </row>
    <row r="23" spans="2:19" s="4" customFormat="1" ht="28.5" customHeight="1" thickBot="1" thickTop="1">
      <c r="B23" s="294" t="s">
        <v>31</v>
      </c>
      <c r="C23" s="305" t="s">
        <v>41</v>
      </c>
      <c r="D23" s="306"/>
      <c r="E23" s="49">
        <v>17</v>
      </c>
      <c r="F23" s="50">
        <v>52</v>
      </c>
      <c r="G23" s="50">
        <v>33</v>
      </c>
      <c r="H23" s="50">
        <v>145</v>
      </c>
      <c r="I23" s="50">
        <v>213</v>
      </c>
      <c r="J23" s="50">
        <v>8</v>
      </c>
      <c r="K23" s="50">
        <v>399</v>
      </c>
      <c r="L23" s="50">
        <v>36</v>
      </c>
      <c r="M23" s="51">
        <v>2</v>
      </c>
      <c r="N23" s="51">
        <v>36</v>
      </c>
      <c r="O23" s="51">
        <v>55</v>
      </c>
      <c r="P23" s="51">
        <v>40</v>
      </c>
      <c r="Q23" s="51">
        <v>173</v>
      </c>
      <c r="R23" s="51">
        <v>59</v>
      </c>
      <c r="S23" s="52">
        <f>SUM(E23:R23)</f>
        <v>1268</v>
      </c>
    </row>
    <row r="24" spans="2:19" ht="28.5" customHeight="1" thickBot="1" thickTop="1">
      <c r="B24" s="261"/>
      <c r="C24" s="298" t="s">
        <v>38</v>
      </c>
      <c r="D24" s="299"/>
      <c r="E24" s="60">
        <f aca="true" t="shared" si="6" ref="E24:S24">E23/E6*100</f>
        <v>0.3774422735346359</v>
      </c>
      <c r="F24" s="60">
        <f t="shared" si="6"/>
        <v>1.9040644452581472</v>
      </c>
      <c r="G24" s="60">
        <f t="shared" si="6"/>
        <v>0.8247938015496127</v>
      </c>
      <c r="H24" s="60">
        <f t="shared" si="6"/>
        <v>3.289473684210526</v>
      </c>
      <c r="I24" s="60">
        <f t="shared" si="6"/>
        <v>3.0963802878325337</v>
      </c>
      <c r="J24" s="60">
        <f t="shared" si="6"/>
        <v>0.24235080278703422</v>
      </c>
      <c r="K24" s="60">
        <f t="shared" si="6"/>
        <v>9.661016949152543</v>
      </c>
      <c r="L24" s="60">
        <f t="shared" si="6"/>
        <v>2.3091725465041693</v>
      </c>
      <c r="M24" s="60">
        <f t="shared" si="6"/>
        <v>0.10035122930255895</v>
      </c>
      <c r="N24" s="60">
        <f t="shared" si="6"/>
        <v>1.7937219730941705</v>
      </c>
      <c r="O24" s="60">
        <f t="shared" si="6"/>
        <v>1.2395762902862295</v>
      </c>
      <c r="P24" s="60">
        <f t="shared" si="6"/>
        <v>0.9787129924149743</v>
      </c>
      <c r="Q24" s="60">
        <f t="shared" si="6"/>
        <v>3.1289564116476756</v>
      </c>
      <c r="R24" s="61">
        <f t="shared" si="6"/>
        <v>1.0037427696495407</v>
      </c>
      <c r="S24" s="62">
        <f t="shared" si="6"/>
        <v>2.2869922804992426</v>
      </c>
    </row>
    <row r="25" spans="2:19" s="4" customFormat="1" ht="28.5" customHeight="1" thickBot="1" thickTop="1">
      <c r="B25" s="294" t="s">
        <v>42</v>
      </c>
      <c r="C25" s="296" t="s">
        <v>43</v>
      </c>
      <c r="D25" s="297"/>
      <c r="E25" s="64">
        <v>199</v>
      </c>
      <c r="F25" s="51">
        <v>128</v>
      </c>
      <c r="G25" s="51">
        <v>223</v>
      </c>
      <c r="H25" s="51">
        <v>211</v>
      </c>
      <c r="I25" s="51">
        <v>357</v>
      </c>
      <c r="J25" s="51">
        <v>79</v>
      </c>
      <c r="K25" s="51">
        <v>198</v>
      </c>
      <c r="L25" s="51">
        <v>101</v>
      </c>
      <c r="M25" s="51">
        <v>109</v>
      </c>
      <c r="N25" s="51">
        <v>175</v>
      </c>
      <c r="O25" s="51">
        <v>227</v>
      </c>
      <c r="P25" s="51">
        <v>229</v>
      </c>
      <c r="Q25" s="51">
        <v>231</v>
      </c>
      <c r="R25" s="51">
        <v>267</v>
      </c>
      <c r="S25" s="52">
        <f>SUM(E25:R25)</f>
        <v>2734</v>
      </c>
    </row>
    <row r="26" spans="2:19" ht="28.5" customHeight="1" thickBot="1" thickTop="1">
      <c r="B26" s="261"/>
      <c r="C26" s="298" t="s">
        <v>38</v>
      </c>
      <c r="D26" s="299"/>
      <c r="E26" s="60">
        <f aca="true" t="shared" si="7" ref="E26:S26">E25/E6*100</f>
        <v>4.41829484902309</v>
      </c>
      <c r="F26" s="60">
        <f t="shared" si="7"/>
        <v>4.686927865250825</v>
      </c>
      <c r="G26" s="60">
        <f t="shared" si="7"/>
        <v>5.573606598350413</v>
      </c>
      <c r="H26" s="60">
        <f t="shared" si="7"/>
        <v>4.786751361161524</v>
      </c>
      <c r="I26" s="60">
        <f t="shared" si="7"/>
        <v>5.189707806367204</v>
      </c>
      <c r="J26" s="60">
        <f t="shared" si="7"/>
        <v>2.3932141775219633</v>
      </c>
      <c r="K26" s="60">
        <f t="shared" si="7"/>
        <v>4.794188861985472</v>
      </c>
      <c r="L26" s="60">
        <f t="shared" si="7"/>
        <v>6.478511866581142</v>
      </c>
      <c r="M26" s="60">
        <f t="shared" si="7"/>
        <v>5.469141996989463</v>
      </c>
      <c r="N26" s="60">
        <f t="shared" si="7"/>
        <v>8.719481813652218</v>
      </c>
      <c r="O26" s="60">
        <f t="shared" si="7"/>
        <v>5.116069416272255</v>
      </c>
      <c r="P26" s="60">
        <f t="shared" si="7"/>
        <v>5.603131881575727</v>
      </c>
      <c r="Q26" s="60">
        <f t="shared" si="7"/>
        <v>4.177970699945741</v>
      </c>
      <c r="R26" s="61">
        <f t="shared" si="7"/>
        <v>4.542361347397074</v>
      </c>
      <c r="S26" s="62">
        <f t="shared" si="7"/>
        <v>4.9311016521174516</v>
      </c>
    </row>
    <row r="27" spans="2:19" ht="28.5" customHeight="1" thickBot="1" thickTop="1">
      <c r="B27" s="290" t="s">
        <v>44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302"/>
    </row>
    <row r="28" spans="2:19" ht="28.5" customHeight="1" thickBot="1" thickTop="1">
      <c r="B28" s="283" t="s">
        <v>20</v>
      </c>
      <c r="C28" s="303" t="s">
        <v>45</v>
      </c>
      <c r="D28" s="304"/>
      <c r="E28" s="49">
        <v>760</v>
      </c>
      <c r="F28" s="50">
        <v>541</v>
      </c>
      <c r="G28" s="50">
        <v>902</v>
      </c>
      <c r="H28" s="50">
        <v>1022</v>
      </c>
      <c r="I28" s="50">
        <v>1378</v>
      </c>
      <c r="J28" s="50">
        <v>676</v>
      </c>
      <c r="K28" s="50">
        <v>858</v>
      </c>
      <c r="L28" s="50">
        <v>386</v>
      </c>
      <c r="M28" s="51">
        <v>509</v>
      </c>
      <c r="N28" s="51">
        <v>546</v>
      </c>
      <c r="O28" s="51">
        <v>717</v>
      </c>
      <c r="P28" s="51">
        <v>970</v>
      </c>
      <c r="Q28" s="51">
        <v>1101</v>
      </c>
      <c r="R28" s="51">
        <v>1235</v>
      </c>
      <c r="S28" s="52">
        <f>SUM(E28:R28)</f>
        <v>11601</v>
      </c>
    </row>
    <row r="29" spans="2:19" ht="28.5" customHeight="1" thickBot="1" thickTop="1">
      <c r="B29" s="261"/>
      <c r="C29" s="298" t="s">
        <v>38</v>
      </c>
      <c r="D29" s="299"/>
      <c r="E29" s="60">
        <f aca="true" t="shared" si="8" ref="E29:S29">E28/E6*100</f>
        <v>16.873889875666073</v>
      </c>
      <c r="F29" s="60">
        <f t="shared" si="8"/>
        <v>19.809593555474187</v>
      </c>
      <c r="G29" s="60">
        <f t="shared" si="8"/>
        <v>22.544363909022742</v>
      </c>
      <c r="H29" s="60">
        <f t="shared" si="8"/>
        <v>23.185117967332122</v>
      </c>
      <c r="I29" s="60">
        <f t="shared" si="8"/>
        <v>20.03198139264428</v>
      </c>
      <c r="J29" s="60">
        <f t="shared" si="8"/>
        <v>20.47864283550439</v>
      </c>
      <c r="K29" s="60">
        <f t="shared" si="8"/>
        <v>20.774818401937047</v>
      </c>
      <c r="L29" s="60">
        <f t="shared" si="8"/>
        <v>24.759461193072482</v>
      </c>
      <c r="M29" s="60">
        <f t="shared" si="8"/>
        <v>25.539387857501257</v>
      </c>
      <c r="N29" s="60">
        <f t="shared" si="8"/>
        <v>27.204783258594915</v>
      </c>
      <c r="O29" s="60">
        <f t="shared" si="8"/>
        <v>16.15956727518594</v>
      </c>
      <c r="P29" s="60">
        <f t="shared" si="8"/>
        <v>23.733790066063126</v>
      </c>
      <c r="Q29" s="60">
        <f t="shared" si="8"/>
        <v>19.913185024416713</v>
      </c>
      <c r="R29" s="61">
        <f t="shared" si="8"/>
        <v>21.010547805375978</v>
      </c>
      <c r="S29" s="62">
        <f t="shared" si="8"/>
        <v>20.923815020561285</v>
      </c>
    </row>
    <row r="30" spans="2:19" ht="28.5" customHeight="1" thickBot="1" thickTop="1">
      <c r="B30" s="294" t="s">
        <v>23</v>
      </c>
      <c r="C30" s="296" t="s">
        <v>46</v>
      </c>
      <c r="D30" s="297"/>
      <c r="E30" s="49">
        <v>1280</v>
      </c>
      <c r="F30" s="50">
        <v>689</v>
      </c>
      <c r="G30" s="50">
        <v>831</v>
      </c>
      <c r="H30" s="50">
        <v>999</v>
      </c>
      <c r="I30" s="50">
        <v>1511</v>
      </c>
      <c r="J30" s="50">
        <v>784</v>
      </c>
      <c r="K30" s="50">
        <v>932</v>
      </c>
      <c r="L30" s="50">
        <v>387</v>
      </c>
      <c r="M30" s="51">
        <v>378</v>
      </c>
      <c r="N30" s="51">
        <v>377</v>
      </c>
      <c r="O30" s="51">
        <v>1119</v>
      </c>
      <c r="P30" s="51">
        <v>850</v>
      </c>
      <c r="Q30" s="51">
        <v>1190</v>
      </c>
      <c r="R30" s="51">
        <v>1296</v>
      </c>
      <c r="S30" s="52">
        <f>SUM(E30:R30)</f>
        <v>12623</v>
      </c>
    </row>
    <row r="31" spans="2:19" ht="28.5" customHeight="1" thickBot="1" thickTop="1">
      <c r="B31" s="261"/>
      <c r="C31" s="298" t="s">
        <v>38</v>
      </c>
      <c r="D31" s="299"/>
      <c r="E31" s="60">
        <f aca="true" t="shared" si="9" ref="E31:S31">E30/E6*100</f>
        <v>28.419182948490228</v>
      </c>
      <c r="F31" s="60">
        <f t="shared" si="9"/>
        <v>25.22885389967045</v>
      </c>
      <c r="G31" s="60">
        <f t="shared" si="9"/>
        <v>20.769807548112972</v>
      </c>
      <c r="H31" s="60">
        <f t="shared" si="9"/>
        <v>22.66333938294011</v>
      </c>
      <c r="I31" s="60">
        <f t="shared" si="9"/>
        <v>21.965401947957552</v>
      </c>
      <c r="J31" s="60">
        <f t="shared" si="9"/>
        <v>23.750378673129354</v>
      </c>
      <c r="K31" s="60">
        <f t="shared" si="9"/>
        <v>22.566585956416464</v>
      </c>
      <c r="L31" s="60">
        <f t="shared" si="9"/>
        <v>24.82360487491982</v>
      </c>
      <c r="M31" s="60">
        <f t="shared" si="9"/>
        <v>18.966382338183642</v>
      </c>
      <c r="N31" s="60">
        <f t="shared" si="9"/>
        <v>18.784255107125063</v>
      </c>
      <c r="O31" s="60">
        <f t="shared" si="9"/>
        <v>25.21974306964165</v>
      </c>
      <c r="P31" s="60">
        <f t="shared" si="9"/>
        <v>20.797651088818203</v>
      </c>
      <c r="Q31" s="60">
        <f t="shared" si="9"/>
        <v>21.522879363356846</v>
      </c>
      <c r="R31" s="61">
        <f t="shared" si="9"/>
        <v>22.048315753657707</v>
      </c>
      <c r="S31" s="62">
        <f t="shared" si="9"/>
        <v>22.767116369670298</v>
      </c>
    </row>
    <row r="32" spans="2:19" ht="28.5" customHeight="1" thickBot="1" thickTop="1">
      <c r="B32" s="294" t="s">
        <v>28</v>
      </c>
      <c r="C32" s="296" t="s">
        <v>47</v>
      </c>
      <c r="D32" s="297"/>
      <c r="E32" s="49">
        <v>1173</v>
      </c>
      <c r="F32" s="50">
        <v>915</v>
      </c>
      <c r="G32" s="50">
        <v>2222</v>
      </c>
      <c r="H32" s="50">
        <v>2181</v>
      </c>
      <c r="I32" s="50">
        <v>3694</v>
      </c>
      <c r="J32" s="50">
        <v>1366</v>
      </c>
      <c r="K32" s="50">
        <v>1938</v>
      </c>
      <c r="L32" s="50">
        <v>523</v>
      </c>
      <c r="M32" s="51">
        <v>681</v>
      </c>
      <c r="N32" s="51">
        <v>816</v>
      </c>
      <c r="O32" s="51">
        <v>1383</v>
      </c>
      <c r="P32" s="51">
        <v>1535</v>
      </c>
      <c r="Q32" s="51">
        <v>2766</v>
      </c>
      <c r="R32" s="51">
        <v>2774</v>
      </c>
      <c r="S32" s="52">
        <f>SUM(E32:R32)</f>
        <v>23967</v>
      </c>
    </row>
    <row r="33" spans="2:19" ht="28.5" customHeight="1" thickBot="1" thickTop="1">
      <c r="B33" s="261"/>
      <c r="C33" s="298" t="s">
        <v>38</v>
      </c>
      <c r="D33" s="299"/>
      <c r="E33" s="60">
        <f aca="true" t="shared" si="10" ref="E33:S33">E32/E6*100</f>
        <v>26.043516873889878</v>
      </c>
      <c r="F33" s="60">
        <f t="shared" si="10"/>
        <v>33.50421091175394</v>
      </c>
      <c r="G33" s="60">
        <f t="shared" si="10"/>
        <v>55.53611597100725</v>
      </c>
      <c r="H33" s="60">
        <f t="shared" si="10"/>
        <v>49.47822141560799</v>
      </c>
      <c r="I33" s="60">
        <f t="shared" si="10"/>
        <v>53.6996656490769</v>
      </c>
      <c r="J33" s="60">
        <f t="shared" si="10"/>
        <v>41.3813995758861</v>
      </c>
      <c r="K33" s="60">
        <f t="shared" si="10"/>
        <v>46.92493946731235</v>
      </c>
      <c r="L33" s="60">
        <f t="shared" si="10"/>
        <v>33.54714560615779</v>
      </c>
      <c r="M33" s="60">
        <f t="shared" si="10"/>
        <v>34.169593577521326</v>
      </c>
      <c r="N33" s="60">
        <f t="shared" si="10"/>
        <v>40.657698056801195</v>
      </c>
      <c r="O33" s="60">
        <f t="shared" si="10"/>
        <v>31.169709263015548</v>
      </c>
      <c r="P33" s="60">
        <f t="shared" si="10"/>
        <v>37.558111083924636</v>
      </c>
      <c r="Q33" s="60">
        <f t="shared" si="10"/>
        <v>50.02712967986977</v>
      </c>
      <c r="R33" s="61">
        <f t="shared" si="10"/>
        <v>47.1929227628445</v>
      </c>
      <c r="S33" s="62">
        <f t="shared" si="10"/>
        <v>43.227400620445856</v>
      </c>
    </row>
    <row r="34" spans="2:19" ht="28.5" customHeight="1" thickBot="1" thickTop="1">
      <c r="B34" s="294" t="s">
        <v>31</v>
      </c>
      <c r="C34" s="296" t="s">
        <v>48</v>
      </c>
      <c r="D34" s="297"/>
      <c r="E34" s="64">
        <v>1167</v>
      </c>
      <c r="F34" s="51">
        <v>912</v>
      </c>
      <c r="G34" s="51">
        <v>1153</v>
      </c>
      <c r="H34" s="51">
        <v>1307</v>
      </c>
      <c r="I34" s="51">
        <v>1895</v>
      </c>
      <c r="J34" s="51">
        <v>643</v>
      </c>
      <c r="K34" s="51">
        <v>1408</v>
      </c>
      <c r="L34" s="51">
        <v>432</v>
      </c>
      <c r="M34" s="51">
        <v>545</v>
      </c>
      <c r="N34" s="51">
        <v>386</v>
      </c>
      <c r="O34" s="51">
        <v>1331</v>
      </c>
      <c r="P34" s="51">
        <v>1218</v>
      </c>
      <c r="Q34" s="51">
        <v>1464</v>
      </c>
      <c r="R34" s="51">
        <v>1140</v>
      </c>
      <c r="S34" s="52">
        <f>SUM(E34:R34)</f>
        <v>15001</v>
      </c>
    </row>
    <row r="35" spans="2:19" ht="28.5" customHeight="1" thickBot="1" thickTop="1">
      <c r="B35" s="295"/>
      <c r="C35" s="298" t="s">
        <v>38</v>
      </c>
      <c r="D35" s="299"/>
      <c r="E35" s="60">
        <f aca="true" t="shared" si="11" ref="E35:S35">E34/E6*100</f>
        <v>25.910301953818827</v>
      </c>
      <c r="F35" s="60">
        <f t="shared" si="11"/>
        <v>33.39436103991212</v>
      </c>
      <c r="G35" s="60">
        <f t="shared" si="11"/>
        <v>28.817795551112223</v>
      </c>
      <c r="H35" s="60">
        <f t="shared" si="11"/>
        <v>29.650635208711435</v>
      </c>
      <c r="I35" s="60">
        <f t="shared" si="11"/>
        <v>27.547608664050006</v>
      </c>
      <c r="J35" s="60">
        <f t="shared" si="11"/>
        <v>19.478945774007876</v>
      </c>
      <c r="K35" s="60">
        <f t="shared" si="11"/>
        <v>34.092009685230025</v>
      </c>
      <c r="L35" s="60">
        <f t="shared" si="11"/>
        <v>27.71007055805003</v>
      </c>
      <c r="M35" s="60">
        <f t="shared" si="11"/>
        <v>27.345709984947312</v>
      </c>
      <c r="N35" s="60">
        <f t="shared" si="11"/>
        <v>19.232685600398604</v>
      </c>
      <c r="O35" s="60">
        <f t="shared" si="11"/>
        <v>29.997746224926754</v>
      </c>
      <c r="P35" s="60">
        <f t="shared" si="11"/>
        <v>29.80181061903597</v>
      </c>
      <c r="Q35" s="60">
        <f t="shared" si="11"/>
        <v>26.478567552902877</v>
      </c>
      <c r="R35" s="61">
        <f t="shared" si="11"/>
        <v>19.394351820347055</v>
      </c>
      <c r="S35" s="62">
        <f t="shared" si="11"/>
        <v>27.05612870644254</v>
      </c>
    </row>
    <row r="36" spans="2:19" ht="28.5" customHeight="1" thickBot="1" thickTop="1">
      <c r="B36" s="294" t="s">
        <v>42</v>
      </c>
      <c r="C36" s="300" t="s">
        <v>49</v>
      </c>
      <c r="D36" s="301"/>
      <c r="E36" s="64">
        <v>844</v>
      </c>
      <c r="F36" s="51">
        <v>591</v>
      </c>
      <c r="G36" s="51">
        <v>1237</v>
      </c>
      <c r="H36" s="51">
        <v>1129</v>
      </c>
      <c r="I36" s="51">
        <v>1706</v>
      </c>
      <c r="J36" s="51">
        <v>504</v>
      </c>
      <c r="K36" s="51">
        <v>1053</v>
      </c>
      <c r="L36" s="51">
        <v>331</v>
      </c>
      <c r="M36" s="51">
        <v>666</v>
      </c>
      <c r="N36" s="51">
        <v>457</v>
      </c>
      <c r="O36" s="51">
        <v>1669</v>
      </c>
      <c r="P36" s="51">
        <v>1471</v>
      </c>
      <c r="Q36" s="51">
        <v>1477</v>
      </c>
      <c r="R36" s="51">
        <v>1397</v>
      </c>
      <c r="S36" s="52">
        <f>SUM(E36:R36)</f>
        <v>14532</v>
      </c>
    </row>
    <row r="37" spans="2:19" ht="28.5" customHeight="1" thickBot="1" thickTop="1">
      <c r="B37" s="295"/>
      <c r="C37" s="298" t="s">
        <v>38</v>
      </c>
      <c r="D37" s="299"/>
      <c r="E37" s="60">
        <f aca="true" t="shared" si="12" ref="E37:S37">E36/E6*100</f>
        <v>18.738898756660745</v>
      </c>
      <c r="F37" s="60">
        <f t="shared" si="12"/>
        <v>21.640424752837788</v>
      </c>
      <c r="G37" s="60">
        <f t="shared" si="12"/>
        <v>30.917270682329416</v>
      </c>
      <c r="H37" s="60">
        <f t="shared" si="12"/>
        <v>25.612522686025407</v>
      </c>
      <c r="I37" s="60">
        <f t="shared" si="12"/>
        <v>24.80011629597325</v>
      </c>
      <c r="J37" s="60">
        <f t="shared" si="12"/>
        <v>15.268100575583157</v>
      </c>
      <c r="K37" s="60">
        <f t="shared" si="12"/>
        <v>25.49636803874092</v>
      </c>
      <c r="L37" s="60">
        <f t="shared" si="12"/>
        <v>21.23155869146889</v>
      </c>
      <c r="M37" s="60">
        <f t="shared" si="12"/>
        <v>33.416959357752134</v>
      </c>
      <c r="N37" s="60">
        <f t="shared" si="12"/>
        <v>22.77030393622322</v>
      </c>
      <c r="O37" s="60">
        <f t="shared" si="12"/>
        <v>37.61550597250395</v>
      </c>
      <c r="P37" s="60">
        <f t="shared" si="12"/>
        <v>35.992170296060685</v>
      </c>
      <c r="Q37" s="60">
        <f t="shared" si="12"/>
        <v>26.713691445107614</v>
      </c>
      <c r="R37" s="61">
        <f t="shared" si="12"/>
        <v>23.76658727458319</v>
      </c>
      <c r="S37" s="62">
        <f t="shared" si="12"/>
        <v>26.21023014212539</v>
      </c>
    </row>
    <row r="38" spans="2:19" s="65" customFormat="1" ht="28.5" customHeight="1" thickBot="1" thickTop="1">
      <c r="B38" s="283" t="s">
        <v>50</v>
      </c>
      <c r="C38" s="285" t="s">
        <v>51</v>
      </c>
      <c r="D38" s="286"/>
      <c r="E38" s="64">
        <v>713</v>
      </c>
      <c r="F38" s="51">
        <v>272</v>
      </c>
      <c r="G38" s="51">
        <v>176</v>
      </c>
      <c r="H38" s="51">
        <v>155</v>
      </c>
      <c r="I38" s="51">
        <v>517</v>
      </c>
      <c r="J38" s="51">
        <v>142</v>
      </c>
      <c r="K38" s="51">
        <v>263</v>
      </c>
      <c r="L38" s="51">
        <v>137</v>
      </c>
      <c r="M38" s="51">
        <v>146</v>
      </c>
      <c r="N38" s="51">
        <v>122</v>
      </c>
      <c r="O38" s="51">
        <v>411</v>
      </c>
      <c r="P38" s="51">
        <v>282</v>
      </c>
      <c r="Q38" s="51">
        <v>357</v>
      </c>
      <c r="R38" s="51">
        <v>443</v>
      </c>
      <c r="S38" s="52">
        <f>SUM(E38:R38)</f>
        <v>4136</v>
      </c>
    </row>
    <row r="39" spans="2:19" s="4" customFormat="1" ht="28.5" customHeight="1" thickBot="1" thickTop="1">
      <c r="B39" s="284"/>
      <c r="C39" s="287" t="s">
        <v>38</v>
      </c>
      <c r="D39" s="288"/>
      <c r="E39" s="66">
        <f aca="true" t="shared" si="13" ref="E39:S39">E38/E6*100</f>
        <v>15.830373001776199</v>
      </c>
      <c r="F39" s="67">
        <f t="shared" si="13"/>
        <v>9.959721713658002</v>
      </c>
      <c r="G39" s="67">
        <f t="shared" si="13"/>
        <v>4.398900274931267</v>
      </c>
      <c r="H39" s="67">
        <f t="shared" si="13"/>
        <v>3.5163339382940113</v>
      </c>
      <c r="I39" s="67">
        <f t="shared" si="13"/>
        <v>7.515627271405728</v>
      </c>
      <c r="J39" s="67">
        <f t="shared" si="13"/>
        <v>4.301726749469858</v>
      </c>
      <c r="K39" s="67">
        <f t="shared" si="13"/>
        <v>6.368038740920097</v>
      </c>
      <c r="L39" s="67">
        <f t="shared" si="13"/>
        <v>8.787684413085312</v>
      </c>
      <c r="M39" s="67">
        <f t="shared" si="13"/>
        <v>7.325639739086803</v>
      </c>
      <c r="N39" s="67">
        <f t="shared" si="13"/>
        <v>6.078724464374688</v>
      </c>
      <c r="O39" s="66">
        <f t="shared" si="13"/>
        <v>9.263015551048005</v>
      </c>
      <c r="P39" s="67">
        <f t="shared" si="13"/>
        <v>6.899926596525568</v>
      </c>
      <c r="Q39" s="67">
        <f t="shared" si="13"/>
        <v>6.456863809007054</v>
      </c>
      <c r="R39" s="68">
        <f t="shared" si="13"/>
        <v>7.536577067029603</v>
      </c>
      <c r="S39" s="62">
        <f t="shared" si="13"/>
        <v>7.459779236707307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89" t="s">
        <v>52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90" t="s">
        <v>55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79"/>
    </row>
    <row r="44" spans="2:19" s="4" customFormat="1" ht="42" customHeight="1" thickBot="1" thickTop="1">
      <c r="B44" s="75" t="s">
        <v>20</v>
      </c>
      <c r="C44" s="292" t="s">
        <v>56</v>
      </c>
      <c r="D44" s="293"/>
      <c r="E44" s="57">
        <v>599</v>
      </c>
      <c r="F44" s="57">
        <v>200</v>
      </c>
      <c r="G44" s="57">
        <v>314</v>
      </c>
      <c r="H44" s="57">
        <v>210</v>
      </c>
      <c r="I44" s="57">
        <v>329</v>
      </c>
      <c r="J44" s="57">
        <v>275</v>
      </c>
      <c r="K44" s="57">
        <v>181</v>
      </c>
      <c r="L44" s="57">
        <v>225</v>
      </c>
      <c r="M44" s="57">
        <v>140</v>
      </c>
      <c r="N44" s="57">
        <v>114</v>
      </c>
      <c r="O44" s="57">
        <v>610</v>
      </c>
      <c r="P44" s="57">
        <v>348</v>
      </c>
      <c r="Q44" s="57">
        <v>523</v>
      </c>
      <c r="R44" s="76">
        <v>1328</v>
      </c>
      <c r="S44" s="77">
        <f>SUM(E44:R44)</f>
        <v>5396</v>
      </c>
    </row>
    <row r="45" spans="2:19" s="4" customFormat="1" ht="42" customHeight="1" thickBot="1" thickTop="1">
      <c r="B45" s="78"/>
      <c r="C45" s="273" t="s">
        <v>57</v>
      </c>
      <c r="D45" s="274"/>
      <c r="E45" s="79">
        <v>377</v>
      </c>
      <c r="F45" s="50">
        <v>140</v>
      </c>
      <c r="G45" s="50">
        <v>206</v>
      </c>
      <c r="H45" s="50">
        <v>159</v>
      </c>
      <c r="I45" s="50">
        <v>173</v>
      </c>
      <c r="J45" s="50">
        <v>202</v>
      </c>
      <c r="K45" s="50">
        <v>35</v>
      </c>
      <c r="L45" s="50">
        <v>117</v>
      </c>
      <c r="M45" s="51">
        <v>105</v>
      </c>
      <c r="N45" s="51">
        <v>48</v>
      </c>
      <c r="O45" s="51">
        <v>206</v>
      </c>
      <c r="P45" s="51">
        <v>114</v>
      </c>
      <c r="Q45" s="51">
        <v>388</v>
      </c>
      <c r="R45" s="51">
        <v>1130</v>
      </c>
      <c r="S45" s="77">
        <f>SUM(E45:R45)</f>
        <v>3400</v>
      </c>
    </row>
    <row r="46" spans="2:22" s="4" customFormat="1" ht="42" customHeight="1" thickBot="1" thickTop="1">
      <c r="B46" s="80" t="s">
        <v>23</v>
      </c>
      <c r="C46" s="275" t="s">
        <v>58</v>
      </c>
      <c r="D46" s="276"/>
      <c r="E46" s="81">
        <f>E44+'[1]Stan i struktura VIII 10'!E46</f>
        <v>3193</v>
      </c>
      <c r="F46" s="81">
        <f>F44+'[1]Stan i struktura VIII 10'!F46</f>
        <v>1718</v>
      </c>
      <c r="G46" s="81">
        <f>G44+'[1]Stan i struktura VIII 10'!G46</f>
        <v>3156</v>
      </c>
      <c r="H46" s="81">
        <f>H44+'[1]Stan i struktura VIII 10'!H46</f>
        <v>1561</v>
      </c>
      <c r="I46" s="81">
        <f>I44+'[1]Stan i struktura VIII 10'!I46</f>
        <v>3059</v>
      </c>
      <c r="J46" s="81">
        <f>J44+'[1]Stan i struktura VIII 10'!J46</f>
        <v>1852</v>
      </c>
      <c r="K46" s="81">
        <f>K44+'[1]Stan i struktura VIII 10'!K46</f>
        <v>1801</v>
      </c>
      <c r="L46" s="81">
        <f>L44+'[1]Stan i struktura VIII 10'!L46</f>
        <v>1401</v>
      </c>
      <c r="M46" s="81">
        <f>M44+'[1]Stan i struktura VIII 10'!M46</f>
        <v>1084</v>
      </c>
      <c r="N46" s="81">
        <f>N44+'[1]Stan i struktura VIII 10'!N46</f>
        <v>1166</v>
      </c>
      <c r="O46" s="81">
        <f>O44+'[1]Stan i struktura VIII 10'!O46</f>
        <v>3718</v>
      </c>
      <c r="P46" s="81">
        <f>P44+'[1]Stan i struktura VIII 10'!P46</f>
        <v>1813</v>
      </c>
      <c r="Q46" s="81">
        <f>Q44+'[1]Stan i struktura VIII 10'!Q46</f>
        <v>4203</v>
      </c>
      <c r="R46" s="82">
        <f>R44+'[1]Stan i struktura VIII 10'!R46</f>
        <v>12205</v>
      </c>
      <c r="S46" s="83">
        <f>S44+'[1]Stan i struktura VIII 10'!S46</f>
        <v>41930</v>
      </c>
      <c r="V46" s="4">
        <f>SUM(E46:R46)</f>
        <v>41930</v>
      </c>
    </row>
    <row r="47" spans="2:19" s="4" customFormat="1" ht="42" customHeight="1" thickBot="1">
      <c r="B47" s="277" t="s">
        <v>59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9"/>
    </row>
    <row r="48" spans="2:19" s="4" customFormat="1" ht="42" customHeight="1" thickBot="1" thickTop="1">
      <c r="B48" s="280" t="s">
        <v>20</v>
      </c>
      <c r="C48" s="281" t="s">
        <v>60</v>
      </c>
      <c r="D48" s="282"/>
      <c r="E48" s="58">
        <v>11</v>
      </c>
      <c r="F48" s="58">
        <v>38</v>
      </c>
      <c r="G48" s="58">
        <v>3</v>
      </c>
      <c r="H48" s="58">
        <v>2</v>
      </c>
      <c r="I48" s="58">
        <v>6</v>
      </c>
      <c r="J48" s="58">
        <v>2</v>
      </c>
      <c r="K48" s="58">
        <v>5</v>
      </c>
      <c r="L48" s="58">
        <v>9</v>
      </c>
      <c r="M48" s="58">
        <v>5</v>
      </c>
      <c r="N48" s="58">
        <v>1</v>
      </c>
      <c r="O48" s="58">
        <v>4</v>
      </c>
      <c r="P48" s="58">
        <v>5</v>
      </c>
      <c r="Q48" s="58">
        <v>144</v>
      </c>
      <c r="R48" s="59">
        <v>65</v>
      </c>
      <c r="S48" s="84">
        <f>SUM(E48:R48)</f>
        <v>300</v>
      </c>
    </row>
    <row r="49" spans="2:22" ht="42" customHeight="1" thickBot="1" thickTop="1">
      <c r="B49" s="261"/>
      <c r="C49" s="271" t="s">
        <v>61</v>
      </c>
      <c r="D49" s="272"/>
      <c r="E49" s="85">
        <f>E48+'[1]Stan i struktura VIII 10'!E49</f>
        <v>62</v>
      </c>
      <c r="F49" s="85">
        <f>F48+'[1]Stan i struktura VIII 10'!F49</f>
        <v>101</v>
      </c>
      <c r="G49" s="85">
        <f>G48+'[1]Stan i struktura VIII 10'!G49</f>
        <v>9</v>
      </c>
      <c r="H49" s="85">
        <f>H48+'[1]Stan i struktura VIII 10'!H49</f>
        <v>4</v>
      </c>
      <c r="I49" s="85">
        <f>I48+'[1]Stan i struktura VIII 10'!I49</f>
        <v>84</v>
      </c>
      <c r="J49" s="85">
        <f>J48+'[1]Stan i struktura VIII 10'!J49</f>
        <v>85</v>
      </c>
      <c r="K49" s="85">
        <f>K48+'[1]Stan i struktura VIII 10'!K49</f>
        <v>132</v>
      </c>
      <c r="L49" s="85">
        <f>L48+'[1]Stan i struktura VIII 10'!L49</f>
        <v>53</v>
      </c>
      <c r="M49" s="85">
        <f>M48+'[1]Stan i struktura VIII 10'!M49</f>
        <v>37</v>
      </c>
      <c r="N49" s="85">
        <f>N48+'[1]Stan i struktura VIII 10'!N49</f>
        <v>15</v>
      </c>
      <c r="O49" s="85">
        <f>O48+'[1]Stan i struktura VIII 10'!O49</f>
        <v>126</v>
      </c>
      <c r="P49" s="85">
        <f>P48+'[1]Stan i struktura VIII 10'!P49</f>
        <v>41</v>
      </c>
      <c r="Q49" s="85">
        <f>Q48+'[1]Stan i struktura VIII 10'!Q49</f>
        <v>1103</v>
      </c>
      <c r="R49" s="86">
        <f>R48+'[1]Stan i struktura VIII 10'!R49</f>
        <v>366</v>
      </c>
      <c r="S49" s="83">
        <f>S48+'[1]Stan i struktura VIII 10'!S49</f>
        <v>2218</v>
      </c>
      <c r="V49" s="4">
        <f>SUM(E49:R49)</f>
        <v>2218</v>
      </c>
    </row>
    <row r="50" spans="2:19" s="4" customFormat="1" ht="42" customHeight="1" thickBot="1" thickTop="1">
      <c r="B50" s="256" t="s">
        <v>23</v>
      </c>
      <c r="C50" s="269" t="s">
        <v>62</v>
      </c>
      <c r="D50" s="270"/>
      <c r="E50" s="87">
        <v>3</v>
      </c>
      <c r="F50" s="87">
        <v>59</v>
      </c>
      <c r="G50" s="87">
        <v>100</v>
      </c>
      <c r="H50" s="87">
        <v>54</v>
      </c>
      <c r="I50" s="87">
        <v>5</v>
      </c>
      <c r="J50" s="87">
        <v>2</v>
      </c>
      <c r="K50" s="87">
        <v>9</v>
      </c>
      <c r="L50" s="87">
        <v>22</v>
      </c>
      <c r="M50" s="87">
        <v>0</v>
      </c>
      <c r="N50" s="87">
        <v>0</v>
      </c>
      <c r="O50" s="87">
        <v>9</v>
      </c>
      <c r="P50" s="87">
        <v>24</v>
      </c>
      <c r="Q50" s="87">
        <v>3</v>
      </c>
      <c r="R50" s="88">
        <v>31</v>
      </c>
      <c r="S50" s="84">
        <f>SUM(E50:R50)</f>
        <v>321</v>
      </c>
    </row>
    <row r="51" spans="2:22" ht="42" customHeight="1" thickBot="1" thickTop="1">
      <c r="B51" s="261"/>
      <c r="C51" s="271" t="s">
        <v>63</v>
      </c>
      <c r="D51" s="272"/>
      <c r="E51" s="85">
        <f>E50+'[1]Stan i struktura VIII 10'!E51</f>
        <v>87</v>
      </c>
      <c r="F51" s="85">
        <f>F50+'[1]Stan i struktura VIII 10'!F51</f>
        <v>278</v>
      </c>
      <c r="G51" s="85">
        <f>G50+'[1]Stan i struktura VIII 10'!G51</f>
        <v>384</v>
      </c>
      <c r="H51" s="85">
        <f>H50+'[1]Stan i struktura VIII 10'!H51</f>
        <v>153</v>
      </c>
      <c r="I51" s="85">
        <f>I50+'[1]Stan i struktura VIII 10'!I51</f>
        <v>451</v>
      </c>
      <c r="J51" s="85">
        <f>J50+'[1]Stan i struktura VIII 10'!J51</f>
        <v>55</v>
      </c>
      <c r="K51" s="85">
        <f>K50+'[1]Stan i struktura VIII 10'!K51</f>
        <v>122</v>
      </c>
      <c r="L51" s="85">
        <f>L50+'[1]Stan i struktura VIII 10'!L51</f>
        <v>101</v>
      </c>
      <c r="M51" s="85">
        <f>M50+'[1]Stan i struktura VIII 10'!M51</f>
        <v>18</v>
      </c>
      <c r="N51" s="85">
        <f>N50+'[1]Stan i struktura VIII 10'!N51</f>
        <v>86</v>
      </c>
      <c r="O51" s="85">
        <f>O50+'[1]Stan i struktura VIII 10'!O51</f>
        <v>244</v>
      </c>
      <c r="P51" s="85">
        <f>P50+'[1]Stan i struktura VIII 10'!P51</f>
        <v>249</v>
      </c>
      <c r="Q51" s="85">
        <f>Q50+'[1]Stan i struktura VIII 10'!Q51</f>
        <v>147</v>
      </c>
      <c r="R51" s="86">
        <f>R50+'[1]Stan i struktura VIII 10'!R51</f>
        <v>112</v>
      </c>
      <c r="S51" s="83">
        <f>S50+'[1]Stan i struktura VIII 10'!S51</f>
        <v>2487</v>
      </c>
      <c r="V51" s="4">
        <f>SUM(E51:R51)</f>
        <v>2487</v>
      </c>
    </row>
    <row r="52" spans="2:19" s="4" customFormat="1" ht="42" customHeight="1" thickBot="1" thickTop="1">
      <c r="B52" s="255" t="s">
        <v>28</v>
      </c>
      <c r="C52" s="262" t="s">
        <v>64</v>
      </c>
      <c r="D52" s="263"/>
      <c r="E52" s="49">
        <v>19</v>
      </c>
      <c r="F52" s="50">
        <v>4</v>
      </c>
      <c r="G52" s="50">
        <v>14</v>
      </c>
      <c r="H52" s="50">
        <v>18</v>
      </c>
      <c r="I52" s="51">
        <v>1</v>
      </c>
      <c r="J52" s="50">
        <v>14</v>
      </c>
      <c r="K52" s="51">
        <v>12</v>
      </c>
      <c r="L52" s="50">
        <v>6</v>
      </c>
      <c r="M52" s="51">
        <v>2</v>
      </c>
      <c r="N52" s="51">
        <v>10</v>
      </c>
      <c r="O52" s="51">
        <v>6</v>
      </c>
      <c r="P52" s="50">
        <v>3</v>
      </c>
      <c r="Q52" s="89">
        <v>23</v>
      </c>
      <c r="R52" s="51">
        <v>27</v>
      </c>
      <c r="S52" s="84">
        <f>SUM(E52:R52)</f>
        <v>159</v>
      </c>
    </row>
    <row r="53" spans="2:22" ht="42" customHeight="1" thickBot="1" thickTop="1">
      <c r="B53" s="261"/>
      <c r="C53" s="271" t="s">
        <v>65</v>
      </c>
      <c r="D53" s="272"/>
      <c r="E53" s="85">
        <f>E52+'[1]Stan i struktura VIII 10'!E53</f>
        <v>129</v>
      </c>
      <c r="F53" s="85">
        <f>F52+'[1]Stan i struktura VIII 10'!F53</f>
        <v>39</v>
      </c>
      <c r="G53" s="85">
        <f>G52+'[1]Stan i struktura VIII 10'!G53</f>
        <v>162</v>
      </c>
      <c r="H53" s="85">
        <f>H52+'[1]Stan i struktura VIII 10'!H53</f>
        <v>148</v>
      </c>
      <c r="I53" s="85">
        <f>I52+'[1]Stan i struktura VIII 10'!I53</f>
        <v>117</v>
      </c>
      <c r="J53" s="85">
        <f>J52+'[1]Stan i struktura VIII 10'!J53</f>
        <v>94</v>
      </c>
      <c r="K53" s="85">
        <f>K52+'[1]Stan i struktura VIII 10'!K53</f>
        <v>239</v>
      </c>
      <c r="L53" s="85">
        <f>L52+'[1]Stan i struktura VIII 10'!L53</f>
        <v>81</v>
      </c>
      <c r="M53" s="85">
        <f>M52+'[1]Stan i struktura VIII 10'!M53</f>
        <v>32</v>
      </c>
      <c r="N53" s="85">
        <f>N52+'[1]Stan i struktura VIII 10'!N53</f>
        <v>92</v>
      </c>
      <c r="O53" s="85">
        <f>O52+'[1]Stan i struktura VIII 10'!O53</f>
        <v>66</v>
      </c>
      <c r="P53" s="85">
        <f>P52+'[1]Stan i struktura VIII 10'!P53</f>
        <v>56</v>
      </c>
      <c r="Q53" s="85">
        <f>Q52+'[1]Stan i struktura VIII 10'!Q53</f>
        <v>127</v>
      </c>
      <c r="R53" s="86">
        <f>R52+'[1]Stan i struktura VIII 10'!R53</f>
        <v>240</v>
      </c>
      <c r="S53" s="83">
        <f>S52+'[1]Stan i struktura VIII 10'!S53</f>
        <v>1622</v>
      </c>
      <c r="V53" s="4">
        <f>SUM(E53:R53)</f>
        <v>1622</v>
      </c>
    </row>
    <row r="54" spans="2:19" s="4" customFormat="1" ht="42" customHeight="1" thickBot="1" thickTop="1">
      <c r="B54" s="255" t="s">
        <v>31</v>
      </c>
      <c r="C54" s="262" t="s">
        <v>66</v>
      </c>
      <c r="D54" s="263"/>
      <c r="E54" s="49">
        <v>15</v>
      </c>
      <c r="F54" s="50">
        <v>6</v>
      </c>
      <c r="G54" s="50">
        <v>6</v>
      </c>
      <c r="H54" s="50">
        <v>0</v>
      </c>
      <c r="I54" s="51">
        <v>7</v>
      </c>
      <c r="J54" s="50">
        <v>16</v>
      </c>
      <c r="K54" s="51">
        <v>2</v>
      </c>
      <c r="L54" s="50">
        <v>13</v>
      </c>
      <c r="M54" s="51">
        <v>18</v>
      </c>
      <c r="N54" s="51">
        <v>0</v>
      </c>
      <c r="O54" s="51">
        <v>7</v>
      </c>
      <c r="P54" s="50">
        <v>3</v>
      </c>
      <c r="Q54" s="89">
        <v>41</v>
      </c>
      <c r="R54" s="51">
        <v>14</v>
      </c>
      <c r="S54" s="84">
        <f>SUM(E54:R54)</f>
        <v>148</v>
      </c>
    </row>
    <row r="55" spans="2:22" s="4" customFormat="1" ht="42" customHeight="1" thickBot="1" thickTop="1">
      <c r="B55" s="261"/>
      <c r="C55" s="264" t="s">
        <v>67</v>
      </c>
      <c r="D55" s="265"/>
      <c r="E55" s="85">
        <f>E54+'[1]Stan i struktura VIII 10'!E55</f>
        <v>113</v>
      </c>
      <c r="F55" s="85">
        <f>F54+'[1]Stan i struktura VIII 10'!F55</f>
        <v>60</v>
      </c>
      <c r="G55" s="85">
        <f>G54+'[1]Stan i struktura VIII 10'!G55</f>
        <v>103</v>
      </c>
      <c r="H55" s="85">
        <f>H54+'[1]Stan i struktura VIII 10'!H55</f>
        <v>10</v>
      </c>
      <c r="I55" s="85">
        <f>I54+'[1]Stan i struktura VIII 10'!I55</f>
        <v>57</v>
      </c>
      <c r="J55" s="85">
        <f>J54+'[1]Stan i struktura VIII 10'!J55</f>
        <v>152</v>
      </c>
      <c r="K55" s="85">
        <f>K54+'[1]Stan i struktura VIII 10'!K55</f>
        <v>72</v>
      </c>
      <c r="L55" s="85">
        <f>L54+'[1]Stan i struktura VIII 10'!L55</f>
        <v>140</v>
      </c>
      <c r="M55" s="85">
        <f>M54+'[1]Stan i struktura VIII 10'!M55</f>
        <v>74</v>
      </c>
      <c r="N55" s="85">
        <f>N54+'[1]Stan i struktura VIII 10'!N55</f>
        <v>93</v>
      </c>
      <c r="O55" s="85">
        <f>O54+'[1]Stan i struktura VIII 10'!O55</f>
        <v>108</v>
      </c>
      <c r="P55" s="85">
        <f>P54+'[1]Stan i struktura VIII 10'!P55</f>
        <v>109</v>
      </c>
      <c r="Q55" s="85">
        <f>Q54+'[1]Stan i struktura VIII 10'!Q55</f>
        <v>166</v>
      </c>
      <c r="R55" s="86">
        <f>R54+'[1]Stan i struktura VIII 10'!R55</f>
        <v>164</v>
      </c>
      <c r="S55" s="83">
        <f>S54+'[1]Stan i struktura VIII 10'!S55</f>
        <v>1421</v>
      </c>
      <c r="V55" s="4">
        <f>SUM(E55:R55)</f>
        <v>1421</v>
      </c>
    </row>
    <row r="56" spans="2:19" s="4" customFormat="1" ht="42" customHeight="1" thickBot="1" thickTop="1">
      <c r="B56" s="255" t="s">
        <v>42</v>
      </c>
      <c r="C56" s="248" t="s">
        <v>68</v>
      </c>
      <c r="D56" s="249"/>
      <c r="E56" s="90">
        <v>3</v>
      </c>
      <c r="F56" s="90">
        <v>1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4</v>
      </c>
    </row>
    <row r="57" spans="2:22" s="4" customFormat="1" ht="42" customHeight="1" thickBot="1" thickTop="1">
      <c r="B57" s="266"/>
      <c r="C57" s="267" t="s">
        <v>69</v>
      </c>
      <c r="D57" s="268"/>
      <c r="E57" s="85">
        <f>E56+'[1]Stan i struktura VIII 10'!E57</f>
        <v>10</v>
      </c>
      <c r="F57" s="85">
        <f>F56+'[1]Stan i struktura VIII 10'!F57</f>
        <v>2</v>
      </c>
      <c r="G57" s="85">
        <f>G56+'[1]Stan i struktura VIII 10'!G57</f>
        <v>0</v>
      </c>
      <c r="H57" s="85">
        <f>H56+'[1]Stan i struktura VIII 10'!H57</f>
        <v>0</v>
      </c>
      <c r="I57" s="85">
        <f>I56+'[1]Stan i struktura VIII 10'!I57</f>
        <v>14</v>
      </c>
      <c r="J57" s="85">
        <f>J56+'[1]Stan i struktura VIII 10'!J57</f>
        <v>0</v>
      </c>
      <c r="K57" s="85">
        <f>K56+'[1]Stan i struktura VIII 10'!K57</f>
        <v>0</v>
      </c>
      <c r="L57" s="85">
        <f>L56+'[1]Stan i struktura VIII 10'!L57</f>
        <v>0</v>
      </c>
      <c r="M57" s="85">
        <f>M56+'[1]Stan i struktura VIII 10'!M57</f>
        <v>0</v>
      </c>
      <c r="N57" s="85">
        <f>N56+'[1]Stan i struktura VIII 10'!N57</f>
        <v>0</v>
      </c>
      <c r="O57" s="85">
        <f>O56+'[1]Stan i struktura VIII 10'!O57</f>
        <v>1</v>
      </c>
      <c r="P57" s="85">
        <f>P56+'[1]Stan i struktura VIII 10'!P57</f>
        <v>0</v>
      </c>
      <c r="Q57" s="85">
        <f>Q56+'[1]Stan i struktura VIII 10'!Q57</f>
        <v>0</v>
      </c>
      <c r="R57" s="86">
        <f>R56+'[1]Stan i struktura VIII 10'!R57</f>
        <v>2</v>
      </c>
      <c r="S57" s="83">
        <f>S56+'[1]Stan i struktura VIII 10'!S57</f>
        <v>29</v>
      </c>
      <c r="V57" s="4">
        <f>SUM(E57:R57)</f>
        <v>29</v>
      </c>
    </row>
    <row r="58" spans="2:19" s="4" customFormat="1" ht="42" customHeight="1" thickBot="1" thickTop="1">
      <c r="B58" s="255" t="s">
        <v>50</v>
      </c>
      <c r="C58" s="248" t="s">
        <v>70</v>
      </c>
      <c r="D58" s="249"/>
      <c r="E58" s="90">
        <v>77</v>
      </c>
      <c r="F58" s="90">
        <v>43</v>
      </c>
      <c r="G58" s="90">
        <v>43</v>
      </c>
      <c r="H58" s="90">
        <v>54</v>
      </c>
      <c r="I58" s="90">
        <v>82</v>
      </c>
      <c r="J58" s="90">
        <v>61</v>
      </c>
      <c r="K58" s="90">
        <v>39</v>
      </c>
      <c r="L58" s="90">
        <v>32</v>
      </c>
      <c r="M58" s="90">
        <v>16</v>
      </c>
      <c r="N58" s="90">
        <v>17</v>
      </c>
      <c r="O58" s="90">
        <v>89</v>
      </c>
      <c r="P58" s="90">
        <v>91</v>
      </c>
      <c r="Q58" s="90">
        <v>118</v>
      </c>
      <c r="R58" s="91">
        <v>76</v>
      </c>
      <c r="S58" s="84">
        <f>SUM(E58:R58)</f>
        <v>838</v>
      </c>
    </row>
    <row r="59" spans="2:22" s="4" customFormat="1" ht="42" customHeight="1" thickBot="1" thickTop="1">
      <c r="B59" s="256"/>
      <c r="C59" s="257" t="s">
        <v>71</v>
      </c>
      <c r="D59" s="258"/>
      <c r="E59" s="85">
        <f>E58+'[1]Stan i struktura VIII 10'!E59</f>
        <v>195</v>
      </c>
      <c r="F59" s="85">
        <f>F58+'[1]Stan i struktura VIII 10'!F59</f>
        <v>85</v>
      </c>
      <c r="G59" s="85">
        <f>G58+'[1]Stan i struktura VIII 10'!G59</f>
        <v>421</v>
      </c>
      <c r="H59" s="85">
        <f>H58+'[1]Stan i struktura VIII 10'!H59</f>
        <v>327</v>
      </c>
      <c r="I59" s="85">
        <f>I58+'[1]Stan i struktura VIII 10'!I59</f>
        <v>534</v>
      </c>
      <c r="J59" s="85">
        <f>J58+'[1]Stan i struktura VIII 10'!J59</f>
        <v>261</v>
      </c>
      <c r="K59" s="85">
        <f>K58+'[1]Stan i struktura VIII 10'!K59</f>
        <v>405</v>
      </c>
      <c r="L59" s="85">
        <f>L58+'[1]Stan i struktura VIII 10'!L59</f>
        <v>102</v>
      </c>
      <c r="M59" s="85">
        <f>M58+'[1]Stan i struktura VIII 10'!M59</f>
        <v>199</v>
      </c>
      <c r="N59" s="85">
        <f>N58+'[1]Stan i struktura VIII 10'!N59</f>
        <v>176</v>
      </c>
      <c r="O59" s="85">
        <f>O58+'[1]Stan i struktura VIII 10'!O59</f>
        <v>222</v>
      </c>
      <c r="P59" s="85">
        <f>P58+'[1]Stan i struktura VIII 10'!P59</f>
        <v>279</v>
      </c>
      <c r="Q59" s="85">
        <f>Q58+'[1]Stan i struktura VIII 10'!Q59</f>
        <v>475</v>
      </c>
      <c r="R59" s="86">
        <f>R58+'[1]Stan i struktura VIII 10'!R59</f>
        <v>512</v>
      </c>
      <c r="S59" s="83">
        <f>S58+'[1]Stan i struktura VIII 10'!S59</f>
        <v>4193</v>
      </c>
      <c r="V59" s="4">
        <f>SUM(E59:R59)</f>
        <v>4193</v>
      </c>
    </row>
    <row r="60" spans="2:19" s="4" customFormat="1" ht="42" customHeight="1" thickBot="1" thickTop="1">
      <c r="B60" s="247" t="s">
        <v>72</v>
      </c>
      <c r="C60" s="248" t="s">
        <v>73</v>
      </c>
      <c r="D60" s="249"/>
      <c r="E60" s="90">
        <v>246</v>
      </c>
      <c r="F60" s="90">
        <v>123</v>
      </c>
      <c r="G60" s="90">
        <v>116</v>
      </c>
      <c r="H60" s="90">
        <v>85</v>
      </c>
      <c r="I60" s="90">
        <v>139</v>
      </c>
      <c r="J60" s="90">
        <v>130</v>
      </c>
      <c r="K60" s="90">
        <v>41</v>
      </c>
      <c r="L60" s="90">
        <v>75</v>
      </c>
      <c r="M60" s="90">
        <v>78</v>
      </c>
      <c r="N60" s="90">
        <v>32</v>
      </c>
      <c r="O60" s="90">
        <v>102</v>
      </c>
      <c r="P60" s="90">
        <v>70</v>
      </c>
      <c r="Q60" s="90">
        <v>154</v>
      </c>
      <c r="R60" s="91">
        <v>154</v>
      </c>
      <c r="S60" s="84">
        <f>SUM(E60:R60)</f>
        <v>1545</v>
      </c>
    </row>
    <row r="61" spans="2:22" s="4" customFormat="1" ht="42" customHeight="1" thickBot="1" thickTop="1">
      <c r="B61" s="247"/>
      <c r="C61" s="259" t="s">
        <v>74</v>
      </c>
      <c r="D61" s="260"/>
      <c r="E61" s="92">
        <f>E60+'[1]Stan i struktura VIII 10'!E61</f>
        <v>934</v>
      </c>
      <c r="F61" s="92">
        <f>F60+'[1]Stan i struktura VIII 10'!F61</f>
        <v>470</v>
      </c>
      <c r="G61" s="92">
        <f>G60+'[1]Stan i struktura VIII 10'!G61</f>
        <v>879</v>
      </c>
      <c r="H61" s="92">
        <f>H60+'[1]Stan i struktura VIII 10'!H61</f>
        <v>815</v>
      </c>
      <c r="I61" s="92">
        <f>I60+'[1]Stan i struktura VIII 10'!I61</f>
        <v>929</v>
      </c>
      <c r="J61" s="92">
        <f>J60+'[1]Stan i struktura VIII 10'!J61</f>
        <v>900</v>
      </c>
      <c r="K61" s="92">
        <f>K60+'[1]Stan i struktura VIII 10'!K61</f>
        <v>620</v>
      </c>
      <c r="L61" s="92">
        <f>L60+'[1]Stan i struktura VIII 10'!L61</f>
        <v>466</v>
      </c>
      <c r="M61" s="92">
        <f>M60+'[1]Stan i struktura VIII 10'!M61</f>
        <v>487</v>
      </c>
      <c r="N61" s="92">
        <f>N60+'[1]Stan i struktura VIII 10'!N61</f>
        <v>247</v>
      </c>
      <c r="O61" s="92">
        <f>O60+'[1]Stan i struktura VIII 10'!O61</f>
        <v>659</v>
      </c>
      <c r="P61" s="92">
        <f>P60+'[1]Stan i struktura VIII 10'!P61</f>
        <v>640</v>
      </c>
      <c r="Q61" s="92">
        <f>Q60+'[1]Stan i struktura VIII 10'!Q61</f>
        <v>920</v>
      </c>
      <c r="R61" s="93">
        <f>R60+'[1]Stan i struktura VIII 10'!R61</f>
        <v>786</v>
      </c>
      <c r="S61" s="83">
        <f>S60+'[1]Stan i struktura VIII 10'!S61</f>
        <v>9752</v>
      </c>
      <c r="V61" s="4">
        <f>SUM(E61:R61)</f>
        <v>9752</v>
      </c>
    </row>
    <row r="62" spans="2:19" s="4" customFormat="1" ht="42" customHeight="1" thickBot="1" thickTop="1">
      <c r="B62" s="247" t="s">
        <v>75</v>
      </c>
      <c r="C62" s="248" t="s">
        <v>76</v>
      </c>
      <c r="D62" s="249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4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4</v>
      </c>
    </row>
    <row r="63" spans="2:22" s="4" customFormat="1" ht="42" customHeight="1" thickBot="1" thickTop="1">
      <c r="B63" s="247"/>
      <c r="C63" s="250" t="s">
        <v>77</v>
      </c>
      <c r="D63" s="251"/>
      <c r="E63" s="85">
        <f>E62+'[1]Stan i struktura VIII 10'!E63</f>
        <v>0</v>
      </c>
      <c r="F63" s="85">
        <f>F62+'[1]Stan i struktura VIII 10'!F63</f>
        <v>0</v>
      </c>
      <c r="G63" s="85">
        <f>G62+'[1]Stan i struktura VIII 10'!G63</f>
        <v>0</v>
      </c>
      <c r="H63" s="85">
        <f>H62+'[1]Stan i struktura VIII 10'!H63</f>
        <v>0</v>
      </c>
      <c r="I63" s="85">
        <f>I62+'[1]Stan i struktura VIII 10'!I63</f>
        <v>0</v>
      </c>
      <c r="J63" s="85">
        <f>J62+'[1]Stan i struktura VIII 10'!J63</f>
        <v>8</v>
      </c>
      <c r="K63" s="85">
        <f>K62+'[1]Stan i struktura VIII 10'!K63</f>
        <v>6</v>
      </c>
      <c r="L63" s="85">
        <f>L62+'[1]Stan i struktura VIII 10'!L63</f>
        <v>0</v>
      </c>
      <c r="M63" s="85">
        <f>M62+'[1]Stan i struktura VIII 10'!M63</f>
        <v>0</v>
      </c>
      <c r="N63" s="85">
        <f>N62+'[1]Stan i struktura VIII 10'!N63</f>
        <v>0</v>
      </c>
      <c r="O63" s="85">
        <f>O62+'[1]Stan i struktura VIII 10'!O63</f>
        <v>0</v>
      </c>
      <c r="P63" s="85">
        <f>P62+'[1]Stan i struktura VIII 10'!P63</f>
        <v>0</v>
      </c>
      <c r="Q63" s="85">
        <f>Q62+'[1]Stan i struktura VIII 10'!Q63</f>
        <v>0</v>
      </c>
      <c r="R63" s="86">
        <f>R62+'[1]Stan i struktura VIII 10'!R63</f>
        <v>11</v>
      </c>
      <c r="S63" s="83">
        <f>S62+'[1]Stan i struktura VIII 10'!S63</f>
        <v>25</v>
      </c>
      <c r="V63" s="4">
        <f>SUM(E63:R63)</f>
        <v>25</v>
      </c>
    </row>
    <row r="64" spans="2:19" s="4" customFormat="1" ht="42" customHeight="1" thickBot="1" thickTop="1">
      <c r="B64" s="247" t="s">
        <v>78</v>
      </c>
      <c r="C64" s="248" t="s">
        <v>79</v>
      </c>
      <c r="D64" s="249"/>
      <c r="E64" s="90">
        <v>0</v>
      </c>
      <c r="F64" s="90">
        <v>3</v>
      </c>
      <c r="G64" s="90">
        <v>8</v>
      </c>
      <c r="H64" s="90">
        <v>2</v>
      </c>
      <c r="I64" s="90">
        <v>15</v>
      </c>
      <c r="J64" s="90">
        <v>3</v>
      </c>
      <c r="K64" s="90">
        <v>0</v>
      </c>
      <c r="L64" s="90">
        <v>0</v>
      </c>
      <c r="M64" s="90">
        <v>4</v>
      </c>
      <c r="N64" s="90">
        <v>4</v>
      </c>
      <c r="O64" s="90">
        <v>62</v>
      </c>
      <c r="P64" s="90">
        <v>21</v>
      </c>
      <c r="Q64" s="90">
        <v>50</v>
      </c>
      <c r="R64" s="91">
        <v>834</v>
      </c>
      <c r="S64" s="84">
        <f>SUM(E64:R64)</f>
        <v>1006</v>
      </c>
    </row>
    <row r="65" spans="2:22" ht="42" customHeight="1" thickBot="1" thickTop="1">
      <c r="B65" s="252"/>
      <c r="C65" s="253" t="s">
        <v>80</v>
      </c>
      <c r="D65" s="254"/>
      <c r="E65" s="85">
        <f>E64+'[1]Stan i struktura VIII 10'!E65</f>
        <v>39</v>
      </c>
      <c r="F65" s="85">
        <f>F64+'[1]Stan i struktura VIII 10'!F65</f>
        <v>166</v>
      </c>
      <c r="G65" s="85">
        <f>G64+'[1]Stan i struktura VIII 10'!G65</f>
        <v>76</v>
      </c>
      <c r="H65" s="85">
        <f>H64+'[1]Stan i struktura VIII 10'!H65</f>
        <v>136</v>
      </c>
      <c r="I65" s="85">
        <f>I64+'[1]Stan i struktura VIII 10'!I65</f>
        <v>364</v>
      </c>
      <c r="J65" s="85">
        <f>J64+'[1]Stan i struktura VIII 10'!J65</f>
        <v>151</v>
      </c>
      <c r="K65" s="85">
        <f>K64+'[1]Stan i struktura VIII 10'!K65</f>
        <v>149</v>
      </c>
      <c r="L65" s="85">
        <f>L64+'[1]Stan i struktura VIII 10'!L65</f>
        <v>18</v>
      </c>
      <c r="M65" s="85">
        <f>M64+'[1]Stan i struktura VIII 10'!M65</f>
        <v>64</v>
      </c>
      <c r="N65" s="85">
        <f>N64+'[1]Stan i struktura VIII 10'!N65</f>
        <v>73</v>
      </c>
      <c r="O65" s="85">
        <f>O64+'[1]Stan i struktura VIII 10'!O65</f>
        <v>715</v>
      </c>
      <c r="P65" s="85">
        <f>P64+'[1]Stan i struktura VIII 10'!P65</f>
        <v>153</v>
      </c>
      <c r="Q65" s="85">
        <f>Q64+'[1]Stan i struktura VIII 10'!Q65</f>
        <v>753</v>
      </c>
      <c r="R65" s="86">
        <f>R64+'[1]Stan i struktura VIII 10'!R65</f>
        <v>8510</v>
      </c>
      <c r="S65" s="83">
        <f>S64+'[1]Stan i struktura VIII 10'!S65</f>
        <v>11367</v>
      </c>
      <c r="V65" s="4">
        <f>SUM(E65:R65)</f>
        <v>11367</v>
      </c>
    </row>
    <row r="66" spans="2:22" ht="45" customHeight="1" thickBot="1" thickTop="1">
      <c r="B66" s="240" t="s">
        <v>81</v>
      </c>
      <c r="C66" s="242" t="s">
        <v>82</v>
      </c>
      <c r="D66" s="243"/>
      <c r="E66" s="94">
        <f aca="true" t="shared" si="14" ref="E66:R67">E48+E50+E52+E54+E56+E58+E60+E62+E64</f>
        <v>374</v>
      </c>
      <c r="F66" s="94">
        <f t="shared" si="14"/>
        <v>277</v>
      </c>
      <c r="G66" s="94">
        <f t="shared" si="14"/>
        <v>290</v>
      </c>
      <c r="H66" s="94">
        <f t="shared" si="14"/>
        <v>215</v>
      </c>
      <c r="I66" s="94">
        <f t="shared" si="14"/>
        <v>255</v>
      </c>
      <c r="J66" s="94">
        <f t="shared" si="14"/>
        <v>228</v>
      </c>
      <c r="K66" s="94">
        <f t="shared" si="14"/>
        <v>112</v>
      </c>
      <c r="L66" s="94">
        <f t="shared" si="14"/>
        <v>157</v>
      </c>
      <c r="M66" s="94">
        <f t="shared" si="14"/>
        <v>123</v>
      </c>
      <c r="N66" s="94">
        <f t="shared" si="14"/>
        <v>64</v>
      </c>
      <c r="O66" s="94">
        <f t="shared" si="14"/>
        <v>279</v>
      </c>
      <c r="P66" s="94">
        <f t="shared" si="14"/>
        <v>217</v>
      </c>
      <c r="Q66" s="94">
        <f t="shared" si="14"/>
        <v>533</v>
      </c>
      <c r="R66" s="95">
        <f t="shared" si="14"/>
        <v>1201</v>
      </c>
      <c r="S66" s="96">
        <f>SUM(E66:R66)</f>
        <v>4325</v>
      </c>
      <c r="V66" s="4"/>
    </row>
    <row r="67" spans="2:22" ht="45" customHeight="1" thickBot="1" thickTop="1">
      <c r="B67" s="241"/>
      <c r="C67" s="242" t="s">
        <v>83</v>
      </c>
      <c r="D67" s="243"/>
      <c r="E67" s="97">
        <f t="shared" si="14"/>
        <v>1569</v>
      </c>
      <c r="F67" s="97">
        <f>F49+F51+F53+F55+F57+F59+F61+F63+F65</f>
        <v>1201</v>
      </c>
      <c r="G67" s="97">
        <f t="shared" si="14"/>
        <v>2034</v>
      </c>
      <c r="H67" s="97">
        <f t="shared" si="14"/>
        <v>1593</v>
      </c>
      <c r="I67" s="97">
        <f t="shared" si="14"/>
        <v>2550</v>
      </c>
      <c r="J67" s="97">
        <f t="shared" si="14"/>
        <v>1706</v>
      </c>
      <c r="K67" s="97">
        <f t="shared" si="14"/>
        <v>1745</v>
      </c>
      <c r="L67" s="97">
        <f t="shared" si="14"/>
        <v>961</v>
      </c>
      <c r="M67" s="97">
        <f t="shared" si="14"/>
        <v>911</v>
      </c>
      <c r="N67" s="97">
        <f t="shared" si="14"/>
        <v>782</v>
      </c>
      <c r="O67" s="97">
        <f t="shared" si="14"/>
        <v>2141</v>
      </c>
      <c r="P67" s="97">
        <f t="shared" si="14"/>
        <v>1527</v>
      </c>
      <c r="Q67" s="97">
        <f t="shared" si="14"/>
        <v>3691</v>
      </c>
      <c r="R67" s="98">
        <f t="shared" si="14"/>
        <v>10703</v>
      </c>
      <c r="S67" s="96">
        <f>SUM(E67:R67)</f>
        <v>33114</v>
      </c>
      <c r="V67" s="4"/>
    </row>
    <row r="68" spans="2:19" ht="14.25" customHeight="1">
      <c r="B68" s="244" t="s">
        <v>84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</row>
    <row r="69" spans="2:19" ht="14.2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</row>
    <row r="75" ht="13.5" thickBot="1"/>
    <row r="76" spans="5:19" ht="26.25" customHeight="1" thickBot="1" thickTop="1">
      <c r="E76" s="99">
        <v>264</v>
      </c>
      <c r="F76" s="99">
        <v>136</v>
      </c>
      <c r="G76" s="99">
        <v>143</v>
      </c>
      <c r="H76" s="99">
        <v>157</v>
      </c>
      <c r="I76" s="99">
        <v>257</v>
      </c>
      <c r="J76" s="99">
        <v>107</v>
      </c>
      <c r="K76" s="99">
        <v>125</v>
      </c>
      <c r="L76" s="99">
        <v>89</v>
      </c>
      <c r="M76" s="99">
        <v>128</v>
      </c>
      <c r="N76" s="99">
        <v>133</v>
      </c>
      <c r="O76" s="99">
        <v>223</v>
      </c>
      <c r="P76" s="99">
        <v>192</v>
      </c>
      <c r="Q76" s="99">
        <v>163</v>
      </c>
      <c r="R76" s="99">
        <v>235</v>
      </c>
      <c r="S76" s="77">
        <f>SUM(E76:R76)</f>
        <v>2352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2" spans="2:15" ht="18" customHeight="1">
      <c r="B2" s="335" t="s">
        <v>85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2:15" ht="18" customHeight="1">
      <c r="B3" s="337" t="s">
        <v>86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2:15" ht="18.75" thickBot="1">
      <c r="B4" s="1"/>
      <c r="C4" s="100"/>
      <c r="D4" s="100"/>
      <c r="E4" s="100"/>
      <c r="F4" s="100"/>
      <c r="G4" s="100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338" t="s">
        <v>87</v>
      </c>
      <c r="C5" s="340" t="s">
        <v>88</v>
      </c>
      <c r="D5" s="342" t="s">
        <v>89</v>
      </c>
      <c r="E5" s="344" t="s">
        <v>90</v>
      </c>
      <c r="F5" s="100"/>
      <c r="G5" s="338" t="s">
        <v>87</v>
      </c>
      <c r="H5" s="346" t="s">
        <v>91</v>
      </c>
      <c r="I5" s="342" t="s">
        <v>89</v>
      </c>
      <c r="J5" s="344" t="s">
        <v>90</v>
      </c>
      <c r="K5" s="33"/>
      <c r="L5" s="338" t="s">
        <v>87</v>
      </c>
      <c r="M5" s="348" t="s">
        <v>88</v>
      </c>
      <c r="N5" s="342" t="s">
        <v>89</v>
      </c>
      <c r="O5" s="350" t="s">
        <v>90</v>
      </c>
    </row>
    <row r="6" spans="2:15" ht="18.75" customHeight="1" thickBot="1" thickTop="1">
      <c r="B6" s="339"/>
      <c r="C6" s="341"/>
      <c r="D6" s="343"/>
      <c r="E6" s="345"/>
      <c r="F6" s="100"/>
      <c r="G6" s="339"/>
      <c r="H6" s="347"/>
      <c r="I6" s="343"/>
      <c r="J6" s="345"/>
      <c r="K6" s="33"/>
      <c r="L6" s="339"/>
      <c r="M6" s="349"/>
      <c r="N6" s="343"/>
      <c r="O6" s="351"/>
    </row>
    <row r="7" spans="2:15" ht="16.5" customHeight="1" thickTop="1">
      <c r="B7" s="352" t="s">
        <v>92</v>
      </c>
      <c r="C7" s="353"/>
      <c r="D7" s="353"/>
      <c r="E7" s="356">
        <f>SUM(E9+E20+E28+E35+E42)</f>
        <v>20633</v>
      </c>
      <c r="F7" s="100"/>
      <c r="G7" s="101">
        <v>4</v>
      </c>
      <c r="H7" s="102" t="s">
        <v>93</v>
      </c>
      <c r="I7" s="103" t="s">
        <v>94</v>
      </c>
      <c r="J7" s="104">
        <v>792</v>
      </c>
      <c r="K7" s="33"/>
      <c r="L7" s="105" t="s">
        <v>95</v>
      </c>
      <c r="M7" s="106" t="s">
        <v>96</v>
      </c>
      <c r="N7" s="106" t="s">
        <v>97</v>
      </c>
      <c r="O7" s="107">
        <f>SUM(O8:O19)</f>
        <v>8524</v>
      </c>
    </row>
    <row r="8" spans="2:15" ht="16.5" customHeight="1" thickBot="1">
      <c r="B8" s="354"/>
      <c r="C8" s="355"/>
      <c r="D8" s="355"/>
      <c r="E8" s="357"/>
      <c r="F8" s="1"/>
      <c r="G8" s="108">
        <v>5</v>
      </c>
      <c r="H8" s="109" t="s">
        <v>98</v>
      </c>
      <c r="I8" s="110" t="s">
        <v>94</v>
      </c>
      <c r="J8" s="111">
        <v>276</v>
      </c>
      <c r="K8" s="1"/>
      <c r="L8" s="108">
        <v>1</v>
      </c>
      <c r="M8" s="109" t="s">
        <v>99</v>
      </c>
      <c r="N8" s="110" t="s">
        <v>94</v>
      </c>
      <c r="O8" s="112">
        <v>164</v>
      </c>
    </row>
    <row r="9" spans="2:15" ht="16.5" customHeight="1" thickBot="1" thickTop="1">
      <c r="B9" s="105" t="s">
        <v>100</v>
      </c>
      <c r="C9" s="106" t="s">
        <v>101</v>
      </c>
      <c r="D9" s="113" t="s">
        <v>97</v>
      </c>
      <c r="E9" s="107">
        <f>SUM(E10:E18)</f>
        <v>7235</v>
      </c>
      <c r="F9" s="1"/>
      <c r="G9" s="114"/>
      <c r="H9" s="115"/>
      <c r="I9" s="116"/>
      <c r="J9" s="117"/>
      <c r="K9" s="1"/>
      <c r="L9" s="108">
        <v>2</v>
      </c>
      <c r="M9" s="109" t="s">
        <v>102</v>
      </c>
      <c r="N9" s="110" t="s">
        <v>103</v>
      </c>
      <c r="O9" s="112">
        <v>158</v>
      </c>
    </row>
    <row r="10" spans="2:15" ht="16.5" customHeight="1" thickBot="1">
      <c r="B10" s="108">
        <v>1</v>
      </c>
      <c r="C10" s="109" t="s">
        <v>104</v>
      </c>
      <c r="D10" s="110" t="s">
        <v>103</v>
      </c>
      <c r="E10" s="112">
        <v>235</v>
      </c>
      <c r="F10" s="1"/>
      <c r="G10" s="118"/>
      <c r="H10" s="119"/>
      <c r="I10" s="120"/>
      <c r="J10" s="120"/>
      <c r="K10" s="1"/>
      <c r="L10" s="108">
        <v>3</v>
      </c>
      <c r="M10" s="109" t="s">
        <v>105</v>
      </c>
      <c r="N10" s="110" t="s">
        <v>94</v>
      </c>
      <c r="O10" s="112">
        <v>547</v>
      </c>
    </row>
    <row r="11" spans="2:15" ht="16.5" customHeight="1">
      <c r="B11" s="108">
        <v>2</v>
      </c>
      <c r="C11" s="109" t="s">
        <v>106</v>
      </c>
      <c r="D11" s="110" t="s">
        <v>103</v>
      </c>
      <c r="E11" s="112">
        <v>277</v>
      </c>
      <c r="F11" s="1"/>
      <c r="G11" s="338" t="s">
        <v>87</v>
      </c>
      <c r="H11" s="346" t="s">
        <v>91</v>
      </c>
      <c r="I11" s="342" t="s">
        <v>89</v>
      </c>
      <c r="J11" s="344" t="s">
        <v>90</v>
      </c>
      <c r="K11" s="1"/>
      <c r="L11" s="108">
        <v>4</v>
      </c>
      <c r="M11" s="109" t="s">
        <v>107</v>
      </c>
      <c r="N11" s="110" t="s">
        <v>94</v>
      </c>
      <c r="O11" s="112">
        <v>208</v>
      </c>
    </row>
    <row r="12" spans="2:15" ht="16.5" customHeight="1" thickBot="1">
      <c r="B12" s="108">
        <v>3</v>
      </c>
      <c r="C12" s="109" t="s">
        <v>108</v>
      </c>
      <c r="D12" s="110" t="s">
        <v>103</v>
      </c>
      <c r="E12" s="112">
        <v>240</v>
      </c>
      <c r="F12" s="1"/>
      <c r="G12" s="339"/>
      <c r="H12" s="347"/>
      <c r="I12" s="343"/>
      <c r="J12" s="345"/>
      <c r="K12" s="1"/>
      <c r="L12" s="108">
        <v>5</v>
      </c>
      <c r="M12" s="109" t="s">
        <v>109</v>
      </c>
      <c r="N12" s="110" t="s">
        <v>94</v>
      </c>
      <c r="O12" s="112">
        <v>452</v>
      </c>
    </row>
    <row r="13" spans="2:15" ht="16.5" customHeight="1" thickTop="1">
      <c r="B13" s="108">
        <v>4</v>
      </c>
      <c r="C13" s="109" t="s">
        <v>110</v>
      </c>
      <c r="D13" s="110" t="s">
        <v>111</v>
      </c>
      <c r="E13" s="112">
        <v>471</v>
      </c>
      <c r="F13" s="1"/>
      <c r="G13" s="352" t="s">
        <v>112</v>
      </c>
      <c r="H13" s="353"/>
      <c r="I13" s="353"/>
      <c r="J13" s="356">
        <f>SUM(J15+J24+J34+J42+O7+O21+O32)</f>
        <v>34811</v>
      </c>
      <c r="K13" s="1"/>
      <c r="L13" s="108" t="s">
        <v>50</v>
      </c>
      <c r="M13" s="109" t="s">
        <v>113</v>
      </c>
      <c r="N13" s="110" t="s">
        <v>94</v>
      </c>
      <c r="O13" s="112">
        <v>1173</v>
      </c>
    </row>
    <row r="14" spans="2:15" ht="16.5" customHeight="1" thickBot="1">
      <c r="B14" s="108">
        <v>5</v>
      </c>
      <c r="C14" s="109" t="s">
        <v>114</v>
      </c>
      <c r="D14" s="110" t="s">
        <v>103</v>
      </c>
      <c r="E14" s="112">
        <v>308</v>
      </c>
      <c r="F14" s="121"/>
      <c r="G14" s="354"/>
      <c r="H14" s="355"/>
      <c r="I14" s="355"/>
      <c r="J14" s="366"/>
      <c r="K14" s="121"/>
      <c r="L14" s="108">
        <v>7</v>
      </c>
      <c r="M14" s="109" t="s">
        <v>115</v>
      </c>
      <c r="N14" s="110" t="s">
        <v>103</v>
      </c>
      <c r="O14" s="112">
        <v>257</v>
      </c>
    </row>
    <row r="15" spans="2:15" ht="16.5" customHeight="1" thickTop="1">
      <c r="B15" s="108">
        <v>6</v>
      </c>
      <c r="C15" s="109" t="s">
        <v>116</v>
      </c>
      <c r="D15" s="110" t="s">
        <v>103</v>
      </c>
      <c r="E15" s="112">
        <v>323</v>
      </c>
      <c r="F15" s="122"/>
      <c r="G15" s="105" t="s">
        <v>100</v>
      </c>
      <c r="H15" s="106" t="s">
        <v>117</v>
      </c>
      <c r="I15" s="123" t="s">
        <v>97</v>
      </c>
      <c r="J15" s="124">
        <f>SUM(J16:J22)</f>
        <v>4001</v>
      </c>
      <c r="K15" s="1"/>
      <c r="L15" s="108">
        <v>8</v>
      </c>
      <c r="M15" s="109" t="s">
        <v>118</v>
      </c>
      <c r="N15" s="110" t="s">
        <v>103</v>
      </c>
      <c r="O15" s="112">
        <v>152</v>
      </c>
    </row>
    <row r="16" spans="2:15" ht="16.5" customHeight="1">
      <c r="B16" s="108">
        <v>7</v>
      </c>
      <c r="C16" s="109" t="s">
        <v>119</v>
      </c>
      <c r="D16" s="110" t="s">
        <v>94</v>
      </c>
      <c r="E16" s="112">
        <v>877</v>
      </c>
      <c r="F16" s="122"/>
      <c r="G16" s="108">
        <v>1</v>
      </c>
      <c r="H16" s="109" t="s">
        <v>120</v>
      </c>
      <c r="I16" s="110" t="s">
        <v>103</v>
      </c>
      <c r="J16" s="112">
        <v>153</v>
      </c>
      <c r="K16" s="1"/>
      <c r="L16" s="108">
        <v>9</v>
      </c>
      <c r="M16" s="109" t="s">
        <v>121</v>
      </c>
      <c r="N16" s="110" t="s">
        <v>103</v>
      </c>
      <c r="O16" s="112">
        <v>184</v>
      </c>
    </row>
    <row r="17" spans="2:15" ht="16.5" customHeight="1" thickBot="1">
      <c r="B17" s="125"/>
      <c r="C17" s="126"/>
      <c r="D17" s="127"/>
      <c r="E17" s="128"/>
      <c r="F17" s="122"/>
      <c r="G17" s="108">
        <v>2</v>
      </c>
      <c r="H17" s="109" t="s">
        <v>122</v>
      </c>
      <c r="I17" s="110" t="s">
        <v>103</v>
      </c>
      <c r="J17" s="112">
        <v>105</v>
      </c>
      <c r="K17" s="1"/>
      <c r="L17" s="108">
        <v>10</v>
      </c>
      <c r="M17" s="109" t="s">
        <v>123</v>
      </c>
      <c r="N17" s="110" t="s">
        <v>103</v>
      </c>
      <c r="O17" s="112">
        <v>792</v>
      </c>
    </row>
    <row r="18" spans="2:15" ht="16.5" customHeight="1" thickBot="1" thickTop="1">
      <c r="B18" s="129">
        <v>8</v>
      </c>
      <c r="C18" s="130" t="s">
        <v>124</v>
      </c>
      <c r="D18" s="131" t="s">
        <v>125</v>
      </c>
      <c r="E18" s="132">
        <v>4504</v>
      </c>
      <c r="F18" s="122"/>
      <c r="G18" s="108">
        <v>3</v>
      </c>
      <c r="H18" s="109" t="s">
        <v>126</v>
      </c>
      <c r="I18" s="110" t="s">
        <v>103</v>
      </c>
      <c r="J18" s="112">
        <v>312</v>
      </c>
      <c r="K18" s="1"/>
      <c r="L18" s="125"/>
      <c r="M18" s="126"/>
      <c r="N18" s="127"/>
      <c r="O18" s="128"/>
    </row>
    <row r="19" spans="2:15" ht="16.5" customHeight="1" thickBot="1" thickTop="1">
      <c r="B19" s="101"/>
      <c r="C19" s="102"/>
      <c r="D19" s="103"/>
      <c r="E19" s="133" t="s">
        <v>22</v>
      </c>
      <c r="F19" s="134"/>
      <c r="G19" s="108">
        <v>4</v>
      </c>
      <c r="H19" s="109" t="s">
        <v>127</v>
      </c>
      <c r="I19" s="110" t="s">
        <v>103</v>
      </c>
      <c r="J19" s="112">
        <v>723</v>
      </c>
      <c r="K19" s="1"/>
      <c r="L19" s="129">
        <v>11</v>
      </c>
      <c r="M19" s="130" t="s">
        <v>123</v>
      </c>
      <c r="N19" s="131" t="s">
        <v>125</v>
      </c>
      <c r="O19" s="132">
        <v>4437</v>
      </c>
    </row>
    <row r="20" spans="2:15" ht="16.5" customHeight="1" thickTop="1">
      <c r="B20" s="135" t="s">
        <v>128</v>
      </c>
      <c r="C20" s="136" t="s">
        <v>7</v>
      </c>
      <c r="D20" s="137" t="s">
        <v>97</v>
      </c>
      <c r="E20" s="138">
        <f>SUM(E21:E26)</f>
        <v>4408</v>
      </c>
      <c r="F20" s="122"/>
      <c r="G20" s="108">
        <v>5</v>
      </c>
      <c r="H20" s="109" t="s">
        <v>127</v>
      </c>
      <c r="I20" s="110" t="s">
        <v>111</v>
      </c>
      <c r="J20" s="112">
        <v>1668</v>
      </c>
      <c r="K20" s="1"/>
      <c r="L20" s="101"/>
      <c r="M20" s="102"/>
      <c r="N20" s="103"/>
      <c r="O20" s="133" t="s">
        <v>22</v>
      </c>
    </row>
    <row r="21" spans="2:15" ht="16.5" customHeight="1">
      <c r="B21" s="108">
        <v>1</v>
      </c>
      <c r="C21" s="109" t="s">
        <v>129</v>
      </c>
      <c r="D21" s="110" t="s">
        <v>103</v>
      </c>
      <c r="E21" s="111">
        <v>403</v>
      </c>
      <c r="F21" s="122"/>
      <c r="G21" s="108">
        <v>6</v>
      </c>
      <c r="H21" s="109" t="s">
        <v>130</v>
      </c>
      <c r="I21" s="110" t="s">
        <v>94</v>
      </c>
      <c r="J21" s="112">
        <v>866</v>
      </c>
      <c r="K21" s="1"/>
      <c r="L21" s="135" t="s">
        <v>131</v>
      </c>
      <c r="M21" s="136" t="s">
        <v>16</v>
      </c>
      <c r="N21" s="137" t="s">
        <v>97</v>
      </c>
      <c r="O21" s="138">
        <f>SUM(O22:O30)</f>
        <v>5529</v>
      </c>
    </row>
    <row r="22" spans="2:15" ht="16.5" customHeight="1">
      <c r="B22" s="108">
        <v>2</v>
      </c>
      <c r="C22" s="109" t="s">
        <v>132</v>
      </c>
      <c r="D22" s="110" t="s">
        <v>94</v>
      </c>
      <c r="E22" s="111">
        <v>1888</v>
      </c>
      <c r="F22" s="122"/>
      <c r="G22" s="108">
        <v>7</v>
      </c>
      <c r="H22" s="109" t="s">
        <v>133</v>
      </c>
      <c r="I22" s="110" t="s">
        <v>103</v>
      </c>
      <c r="J22" s="112">
        <v>174</v>
      </c>
      <c r="K22" s="1"/>
      <c r="L22" s="108">
        <v>1</v>
      </c>
      <c r="M22" s="109" t="s">
        <v>134</v>
      </c>
      <c r="N22" s="110" t="s">
        <v>103</v>
      </c>
      <c r="O22" s="112">
        <v>281</v>
      </c>
    </row>
    <row r="23" spans="2:15" ht="16.5" customHeight="1">
      <c r="B23" s="108">
        <v>3</v>
      </c>
      <c r="C23" s="109" t="s">
        <v>135</v>
      </c>
      <c r="D23" s="110" t="s">
        <v>103</v>
      </c>
      <c r="E23" s="111">
        <v>506</v>
      </c>
      <c r="F23" s="122"/>
      <c r="G23" s="108"/>
      <c r="H23" s="109"/>
      <c r="I23" s="110"/>
      <c r="J23" s="112" t="s">
        <v>136</v>
      </c>
      <c r="K23" s="1"/>
      <c r="L23" s="108">
        <v>2</v>
      </c>
      <c r="M23" s="109" t="s">
        <v>137</v>
      </c>
      <c r="N23" s="110" t="s">
        <v>111</v>
      </c>
      <c r="O23" s="112">
        <v>243</v>
      </c>
    </row>
    <row r="24" spans="2:15" ht="16.5" customHeight="1">
      <c r="B24" s="108">
        <v>4</v>
      </c>
      <c r="C24" s="109" t="s">
        <v>138</v>
      </c>
      <c r="D24" s="110" t="s">
        <v>103</v>
      </c>
      <c r="E24" s="111">
        <v>312</v>
      </c>
      <c r="F24" s="122"/>
      <c r="G24" s="135" t="s">
        <v>128</v>
      </c>
      <c r="H24" s="136" t="s">
        <v>139</v>
      </c>
      <c r="I24" s="137" t="s">
        <v>97</v>
      </c>
      <c r="J24" s="138">
        <f>SUM(J25:J32)</f>
        <v>6879</v>
      </c>
      <c r="K24" s="1"/>
      <c r="L24" s="108">
        <v>3</v>
      </c>
      <c r="M24" s="109" t="s">
        <v>140</v>
      </c>
      <c r="N24" s="110" t="s">
        <v>94</v>
      </c>
      <c r="O24" s="112">
        <v>463</v>
      </c>
    </row>
    <row r="25" spans="2:15" ht="16.5" customHeight="1">
      <c r="B25" s="108">
        <v>5</v>
      </c>
      <c r="C25" s="109" t="s">
        <v>141</v>
      </c>
      <c r="D25" s="110" t="s">
        <v>94</v>
      </c>
      <c r="E25" s="111">
        <v>833</v>
      </c>
      <c r="F25" s="122"/>
      <c r="G25" s="108">
        <v>1</v>
      </c>
      <c r="H25" s="109" t="s">
        <v>142</v>
      </c>
      <c r="I25" s="110" t="s">
        <v>94</v>
      </c>
      <c r="J25" s="112">
        <v>333</v>
      </c>
      <c r="K25" s="1"/>
      <c r="L25" s="108">
        <v>4</v>
      </c>
      <c r="M25" s="109" t="s">
        <v>143</v>
      </c>
      <c r="N25" s="110" t="s">
        <v>94</v>
      </c>
      <c r="O25" s="112">
        <v>387</v>
      </c>
    </row>
    <row r="26" spans="2:15" ht="16.5" customHeight="1">
      <c r="B26" s="108">
        <v>6</v>
      </c>
      <c r="C26" s="109" t="s">
        <v>144</v>
      </c>
      <c r="D26" s="110" t="s">
        <v>94</v>
      </c>
      <c r="E26" s="111">
        <v>466</v>
      </c>
      <c r="F26" s="122"/>
      <c r="G26" s="108">
        <v>2</v>
      </c>
      <c r="H26" s="109" t="s">
        <v>145</v>
      </c>
      <c r="I26" s="110" t="s">
        <v>103</v>
      </c>
      <c r="J26" s="112">
        <v>249</v>
      </c>
      <c r="K26" s="1"/>
      <c r="L26" s="108">
        <v>5</v>
      </c>
      <c r="M26" s="109" t="s">
        <v>146</v>
      </c>
      <c r="N26" s="110" t="s">
        <v>103</v>
      </c>
      <c r="O26" s="112">
        <v>342</v>
      </c>
    </row>
    <row r="27" spans="2:15" ht="16.5" customHeight="1">
      <c r="B27" s="108"/>
      <c r="C27" s="109"/>
      <c r="D27" s="110"/>
      <c r="E27" s="112"/>
      <c r="F27" s="134"/>
      <c r="G27" s="108" t="s">
        <v>28</v>
      </c>
      <c r="H27" s="109" t="s">
        <v>147</v>
      </c>
      <c r="I27" s="110" t="s">
        <v>94</v>
      </c>
      <c r="J27" s="112">
        <v>1736</v>
      </c>
      <c r="K27" s="1"/>
      <c r="L27" s="108">
        <v>6</v>
      </c>
      <c r="M27" s="109" t="s">
        <v>148</v>
      </c>
      <c r="N27" s="110" t="s">
        <v>94</v>
      </c>
      <c r="O27" s="112">
        <v>1602</v>
      </c>
    </row>
    <row r="28" spans="2:15" ht="16.5" customHeight="1">
      <c r="B28" s="135" t="s">
        <v>149</v>
      </c>
      <c r="C28" s="136" t="s">
        <v>9</v>
      </c>
      <c r="D28" s="137" t="s">
        <v>97</v>
      </c>
      <c r="E28" s="138">
        <f>SUM(E29:E33)</f>
        <v>3301</v>
      </c>
      <c r="F28" s="122"/>
      <c r="G28" s="108">
        <v>4</v>
      </c>
      <c r="H28" s="109" t="s">
        <v>150</v>
      </c>
      <c r="I28" s="110" t="s">
        <v>103</v>
      </c>
      <c r="J28" s="112">
        <v>559</v>
      </c>
      <c r="K28" s="1"/>
      <c r="L28" s="108">
        <v>7</v>
      </c>
      <c r="M28" s="109" t="s">
        <v>151</v>
      </c>
      <c r="N28" s="110" t="s">
        <v>103</v>
      </c>
      <c r="O28" s="112">
        <v>151</v>
      </c>
    </row>
    <row r="29" spans="2:15" ht="16.5" customHeight="1">
      <c r="B29" s="108">
        <v>1</v>
      </c>
      <c r="C29" s="109" t="s">
        <v>152</v>
      </c>
      <c r="D29" s="110" t="s">
        <v>94</v>
      </c>
      <c r="E29" s="112">
        <v>353</v>
      </c>
      <c r="F29" s="122"/>
      <c r="G29" s="108">
        <v>5</v>
      </c>
      <c r="H29" s="109" t="s">
        <v>150</v>
      </c>
      <c r="I29" s="110" t="s">
        <v>111</v>
      </c>
      <c r="J29" s="112">
        <v>2807</v>
      </c>
      <c r="K29" s="1"/>
      <c r="L29" s="108">
        <v>8</v>
      </c>
      <c r="M29" s="109" t="s">
        <v>153</v>
      </c>
      <c r="N29" s="110" t="s">
        <v>103</v>
      </c>
      <c r="O29" s="112">
        <v>473</v>
      </c>
    </row>
    <row r="30" spans="2:15" ht="16.5" customHeight="1">
      <c r="B30" s="108">
        <v>2</v>
      </c>
      <c r="C30" s="109" t="s">
        <v>154</v>
      </c>
      <c r="D30" s="110" t="s">
        <v>103</v>
      </c>
      <c r="E30" s="112">
        <v>257</v>
      </c>
      <c r="F30" s="122"/>
      <c r="G30" s="108">
        <v>6</v>
      </c>
      <c r="H30" s="109" t="s">
        <v>155</v>
      </c>
      <c r="I30" s="110" t="s">
        <v>94</v>
      </c>
      <c r="J30" s="112">
        <v>416</v>
      </c>
      <c r="K30" s="1"/>
      <c r="L30" s="108">
        <v>9</v>
      </c>
      <c r="M30" s="109" t="s">
        <v>153</v>
      </c>
      <c r="N30" s="110" t="s">
        <v>111</v>
      </c>
      <c r="O30" s="112">
        <v>1587</v>
      </c>
    </row>
    <row r="31" spans="2:15" ht="16.5" customHeight="1">
      <c r="B31" s="108">
        <v>3</v>
      </c>
      <c r="C31" s="109" t="s">
        <v>156</v>
      </c>
      <c r="D31" s="110" t="s">
        <v>94</v>
      </c>
      <c r="E31" s="112">
        <v>231</v>
      </c>
      <c r="F31" s="122"/>
      <c r="G31" s="108">
        <v>7</v>
      </c>
      <c r="H31" s="109" t="s">
        <v>157</v>
      </c>
      <c r="I31" s="110" t="s">
        <v>103</v>
      </c>
      <c r="J31" s="112">
        <v>476</v>
      </c>
      <c r="K31" s="1"/>
      <c r="L31" s="108"/>
      <c r="M31" s="109"/>
      <c r="N31" s="110"/>
      <c r="O31" s="112"/>
    </row>
    <row r="32" spans="2:15" ht="16.5" customHeight="1">
      <c r="B32" s="108">
        <v>4</v>
      </c>
      <c r="C32" s="109" t="s">
        <v>158</v>
      </c>
      <c r="D32" s="110" t="s">
        <v>94</v>
      </c>
      <c r="E32" s="112">
        <v>486</v>
      </c>
      <c r="F32" s="122"/>
      <c r="G32" s="108">
        <v>8</v>
      </c>
      <c r="H32" s="109" t="s">
        <v>159</v>
      </c>
      <c r="I32" s="110" t="s">
        <v>103</v>
      </c>
      <c r="J32" s="112">
        <v>303</v>
      </c>
      <c r="K32" s="1"/>
      <c r="L32" s="135" t="s">
        <v>160</v>
      </c>
      <c r="M32" s="136" t="s">
        <v>17</v>
      </c>
      <c r="N32" s="137" t="s">
        <v>97</v>
      </c>
      <c r="O32" s="138">
        <f>SUM(O33:O42)</f>
        <v>5878</v>
      </c>
    </row>
    <row r="33" spans="2:15" ht="16.5" customHeight="1">
      <c r="B33" s="108">
        <v>5</v>
      </c>
      <c r="C33" s="109" t="s">
        <v>161</v>
      </c>
      <c r="D33" s="110" t="s">
        <v>94</v>
      </c>
      <c r="E33" s="112">
        <v>1974</v>
      </c>
      <c r="F33" s="134"/>
      <c r="G33" s="108"/>
      <c r="H33" s="109"/>
      <c r="I33" s="110"/>
      <c r="J33" s="112"/>
      <c r="K33" s="1"/>
      <c r="L33" s="108">
        <v>1</v>
      </c>
      <c r="M33" s="109" t="s">
        <v>162</v>
      </c>
      <c r="N33" s="110" t="s">
        <v>103</v>
      </c>
      <c r="O33" s="112">
        <v>355</v>
      </c>
    </row>
    <row r="34" spans="2:15" ht="16.5" customHeight="1">
      <c r="B34" s="108"/>
      <c r="C34" s="109"/>
      <c r="D34" s="110"/>
      <c r="E34" s="112"/>
      <c r="F34" s="122"/>
      <c r="G34" s="135" t="s">
        <v>149</v>
      </c>
      <c r="H34" s="136" t="s">
        <v>12</v>
      </c>
      <c r="I34" s="137" t="s">
        <v>97</v>
      </c>
      <c r="J34" s="138">
        <f>SUM(J35:J40)</f>
        <v>1993</v>
      </c>
      <c r="K34" s="1"/>
      <c r="L34" s="108">
        <v>2</v>
      </c>
      <c r="M34" s="109" t="s">
        <v>163</v>
      </c>
      <c r="N34" s="110" t="s">
        <v>94</v>
      </c>
      <c r="O34" s="112">
        <v>653</v>
      </c>
    </row>
    <row r="35" spans="2:15" ht="16.5" customHeight="1">
      <c r="B35" s="135" t="s">
        <v>164</v>
      </c>
      <c r="C35" s="136" t="s">
        <v>165</v>
      </c>
      <c r="D35" s="137" t="s">
        <v>97</v>
      </c>
      <c r="E35" s="138">
        <f>SUM(E36:E40)</f>
        <v>4130</v>
      </c>
      <c r="F35" s="122"/>
      <c r="G35" s="108">
        <v>1</v>
      </c>
      <c r="H35" s="109" t="s">
        <v>166</v>
      </c>
      <c r="I35" s="110" t="s">
        <v>103</v>
      </c>
      <c r="J35" s="112">
        <v>154</v>
      </c>
      <c r="K35" s="1"/>
      <c r="L35" s="108">
        <v>3</v>
      </c>
      <c r="M35" s="109" t="s">
        <v>167</v>
      </c>
      <c r="N35" s="110" t="s">
        <v>103</v>
      </c>
      <c r="O35" s="112">
        <v>158</v>
      </c>
    </row>
    <row r="36" spans="2:15" ht="16.5" customHeight="1">
      <c r="B36" s="108">
        <v>1</v>
      </c>
      <c r="C36" s="109" t="s">
        <v>168</v>
      </c>
      <c r="D36" s="110" t="s">
        <v>94</v>
      </c>
      <c r="E36" s="112">
        <v>713</v>
      </c>
      <c r="F36" s="122"/>
      <c r="G36" s="108">
        <v>2</v>
      </c>
      <c r="H36" s="109" t="s">
        <v>169</v>
      </c>
      <c r="I36" s="110" t="s">
        <v>103</v>
      </c>
      <c r="J36" s="112">
        <v>210</v>
      </c>
      <c r="K36" s="1"/>
      <c r="L36" s="108">
        <v>4</v>
      </c>
      <c r="M36" s="109" t="s">
        <v>170</v>
      </c>
      <c r="N36" s="110" t="s">
        <v>94</v>
      </c>
      <c r="O36" s="112">
        <v>1636</v>
      </c>
    </row>
    <row r="37" spans="2:15" ht="16.5" customHeight="1">
      <c r="B37" s="108">
        <v>2</v>
      </c>
      <c r="C37" s="109" t="s">
        <v>171</v>
      </c>
      <c r="D37" s="110" t="s">
        <v>94</v>
      </c>
      <c r="E37" s="112">
        <v>1328</v>
      </c>
      <c r="F37" s="122"/>
      <c r="G37" s="108">
        <v>3</v>
      </c>
      <c r="H37" s="109" t="s">
        <v>172</v>
      </c>
      <c r="I37" s="110" t="s">
        <v>103</v>
      </c>
      <c r="J37" s="112">
        <v>186</v>
      </c>
      <c r="K37" s="1"/>
      <c r="L37" s="108">
        <v>5</v>
      </c>
      <c r="M37" s="109" t="s">
        <v>173</v>
      </c>
      <c r="N37" s="110" t="s">
        <v>111</v>
      </c>
      <c r="O37" s="112">
        <v>102</v>
      </c>
    </row>
    <row r="38" spans="2:15" ht="16.5" customHeight="1">
      <c r="B38" s="108">
        <v>3</v>
      </c>
      <c r="C38" s="109" t="s">
        <v>174</v>
      </c>
      <c r="D38" s="110" t="s">
        <v>103</v>
      </c>
      <c r="E38" s="112">
        <v>317</v>
      </c>
      <c r="F38" s="122"/>
      <c r="G38" s="108">
        <v>4</v>
      </c>
      <c r="H38" s="109" t="s">
        <v>175</v>
      </c>
      <c r="I38" s="110" t="s">
        <v>103</v>
      </c>
      <c r="J38" s="112">
        <v>160</v>
      </c>
      <c r="K38" s="1"/>
      <c r="L38" s="108">
        <v>6</v>
      </c>
      <c r="M38" s="109" t="s">
        <v>176</v>
      </c>
      <c r="N38" s="110" t="s">
        <v>103</v>
      </c>
      <c r="O38" s="112">
        <v>185</v>
      </c>
    </row>
    <row r="39" spans="2:15" ht="16.5" customHeight="1">
      <c r="B39" s="108">
        <v>4</v>
      </c>
      <c r="C39" s="109" t="s">
        <v>177</v>
      </c>
      <c r="D39" s="110" t="s">
        <v>94</v>
      </c>
      <c r="E39" s="112">
        <v>1437</v>
      </c>
      <c r="F39" s="122"/>
      <c r="G39" s="108">
        <v>5</v>
      </c>
      <c r="H39" s="109" t="s">
        <v>178</v>
      </c>
      <c r="I39" s="110" t="s">
        <v>94</v>
      </c>
      <c r="J39" s="112">
        <v>1069</v>
      </c>
      <c r="K39" s="1"/>
      <c r="L39" s="108">
        <v>7</v>
      </c>
      <c r="M39" s="109" t="s">
        <v>179</v>
      </c>
      <c r="N39" s="110" t="s">
        <v>103</v>
      </c>
      <c r="O39" s="112">
        <v>308</v>
      </c>
    </row>
    <row r="40" spans="2:15" ht="16.5" customHeight="1">
      <c r="B40" s="108">
        <v>5</v>
      </c>
      <c r="C40" s="109" t="s">
        <v>180</v>
      </c>
      <c r="D40" s="110" t="s">
        <v>103</v>
      </c>
      <c r="E40" s="112">
        <v>335</v>
      </c>
      <c r="F40" s="122"/>
      <c r="G40" s="108">
        <v>6</v>
      </c>
      <c r="H40" s="109" t="s">
        <v>181</v>
      </c>
      <c r="I40" s="110" t="s">
        <v>94</v>
      </c>
      <c r="J40" s="112">
        <v>214</v>
      </c>
      <c r="K40" s="1"/>
      <c r="L40" s="108">
        <v>8</v>
      </c>
      <c r="M40" s="109" t="s">
        <v>182</v>
      </c>
      <c r="N40" s="110" t="s">
        <v>103</v>
      </c>
      <c r="O40" s="112">
        <v>297</v>
      </c>
    </row>
    <row r="41" spans="2:15" ht="16.5" customHeight="1">
      <c r="B41" s="108"/>
      <c r="C41" s="109"/>
      <c r="D41" s="110"/>
      <c r="E41" s="112"/>
      <c r="F41" s="122"/>
      <c r="G41" s="108"/>
      <c r="H41" s="109"/>
      <c r="I41" s="110"/>
      <c r="J41" s="112"/>
      <c r="K41" s="1"/>
      <c r="L41" s="108">
        <v>9</v>
      </c>
      <c r="M41" s="109" t="s">
        <v>183</v>
      </c>
      <c r="N41" s="110" t="s">
        <v>103</v>
      </c>
      <c r="O41" s="112">
        <v>485</v>
      </c>
    </row>
    <row r="42" spans="2:15" ht="16.5" customHeight="1">
      <c r="B42" s="135" t="s">
        <v>95</v>
      </c>
      <c r="C42" s="136" t="s">
        <v>11</v>
      </c>
      <c r="D42" s="137" t="s">
        <v>97</v>
      </c>
      <c r="E42" s="138">
        <f>SUM(E43+E44+E45+J7+J8)</f>
        <v>1559</v>
      </c>
      <c r="F42" s="122"/>
      <c r="G42" s="105" t="s">
        <v>164</v>
      </c>
      <c r="H42" s="106" t="s">
        <v>13</v>
      </c>
      <c r="I42" s="123" t="s">
        <v>97</v>
      </c>
      <c r="J42" s="138">
        <f>SUM(J43:J45)</f>
        <v>2007</v>
      </c>
      <c r="K42" s="1"/>
      <c r="L42" s="139">
        <v>10</v>
      </c>
      <c r="M42" s="127" t="s">
        <v>183</v>
      </c>
      <c r="N42" s="140" t="s">
        <v>111</v>
      </c>
      <c r="O42" s="128">
        <v>1699</v>
      </c>
    </row>
    <row r="43" spans="2:15" ht="16.5" customHeight="1" thickBot="1">
      <c r="B43" s="108">
        <v>1</v>
      </c>
      <c r="C43" s="109" t="s">
        <v>184</v>
      </c>
      <c r="D43" s="110" t="s">
        <v>103</v>
      </c>
      <c r="E43" s="111">
        <v>162</v>
      </c>
      <c r="F43" s="122"/>
      <c r="G43" s="108">
        <v>1</v>
      </c>
      <c r="H43" s="109" t="s">
        <v>185</v>
      </c>
      <c r="I43" s="110" t="s">
        <v>94</v>
      </c>
      <c r="J43" s="112">
        <v>434</v>
      </c>
      <c r="K43" s="1"/>
      <c r="L43" s="141"/>
      <c r="M43" s="142"/>
      <c r="N43" s="143"/>
      <c r="O43" s="144"/>
    </row>
    <row r="44" spans="2:15" ht="16.5" customHeight="1" thickBot="1" thickTop="1">
      <c r="B44" s="108">
        <v>2</v>
      </c>
      <c r="C44" s="109" t="s">
        <v>186</v>
      </c>
      <c r="D44" s="110" t="s">
        <v>94</v>
      </c>
      <c r="E44" s="111">
        <v>170</v>
      </c>
      <c r="F44" s="122"/>
      <c r="G44" s="108">
        <v>2</v>
      </c>
      <c r="H44" s="109" t="s">
        <v>187</v>
      </c>
      <c r="I44" s="110" t="s">
        <v>94</v>
      </c>
      <c r="J44" s="112">
        <v>330</v>
      </c>
      <c r="K44" s="1"/>
      <c r="L44" s="358" t="s">
        <v>188</v>
      </c>
      <c r="M44" s="359"/>
      <c r="N44" s="362" t="s">
        <v>189</v>
      </c>
      <c r="O44" s="364">
        <f>SUM(E9+E20+E28+E35+E42+J15+J24+J34+J42+O7+O21+O32)</f>
        <v>55444</v>
      </c>
    </row>
    <row r="45" spans="2:15" ht="16.5" customHeight="1" thickBot="1" thickTop="1">
      <c r="B45" s="114">
        <v>3</v>
      </c>
      <c r="C45" s="115" t="s">
        <v>190</v>
      </c>
      <c r="D45" s="116" t="s">
        <v>103</v>
      </c>
      <c r="E45" s="145">
        <v>159</v>
      </c>
      <c r="F45" s="122"/>
      <c r="G45" s="146">
        <v>3</v>
      </c>
      <c r="H45" s="147" t="s">
        <v>191</v>
      </c>
      <c r="I45" s="148" t="s">
        <v>94</v>
      </c>
      <c r="J45" s="149">
        <v>1243</v>
      </c>
      <c r="K45" s="1"/>
      <c r="L45" s="360"/>
      <c r="M45" s="361"/>
      <c r="N45" s="363"/>
      <c r="O45" s="365"/>
    </row>
    <row r="46" spans="2:15" ht="15" customHeight="1">
      <c r="B46" s="122"/>
      <c r="C46" s="150"/>
      <c r="D46" s="151"/>
      <c r="E46" s="152"/>
      <c r="F46" s="153"/>
      <c r="G46" s="150"/>
      <c r="H46" s="153"/>
      <c r="I46" s="154"/>
      <c r="J46" s="1"/>
      <c r="K46" s="1"/>
      <c r="L46" s="155"/>
      <c r="M46" s="155"/>
      <c r="N46" s="155"/>
      <c r="O46" s="155"/>
    </row>
    <row r="47" spans="2:15" ht="15" customHeight="1">
      <c r="B47" s="122"/>
      <c r="C47" s="150" t="s">
        <v>192</v>
      </c>
      <c r="D47" s="151"/>
      <c r="E47" s="152"/>
      <c r="F47" s="153"/>
      <c r="G47" s="150"/>
      <c r="H47" s="153"/>
      <c r="I47" s="154"/>
      <c r="J47" s="1"/>
      <c r="K47" s="1"/>
      <c r="L47" s="1"/>
      <c r="M47" s="1"/>
      <c r="N47" s="1"/>
      <c r="O47" s="1"/>
    </row>
    <row r="48" ht="15" customHeight="1"/>
    <row r="49" ht="15" customHeight="1"/>
    <row r="50" ht="15" customHeight="1"/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spans="2:15" ht="15" customHeight="1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8"/>
      <c r="N52" s="159"/>
      <c r="O52" s="15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60"/>
  <sheetViews>
    <sheetView zoomScale="77" zoomScaleNormal="77" workbookViewId="0" topLeftCell="K1">
      <selection activeCell="K1" sqref="K1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125" style="0" customWidth="1"/>
    <col min="5" max="5" width="12.00390625" style="0" customWidth="1"/>
    <col min="21" max="21" width="3.625" style="0" customWidth="1"/>
    <col min="29" max="29" width="8.125" style="0" customWidth="1"/>
    <col min="30" max="30" width="4.75390625" style="0" customWidth="1"/>
  </cols>
  <sheetData>
    <row r="1" ht="15">
      <c r="X1" s="411"/>
    </row>
    <row r="2" spans="14:29" ht="15"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14:30" ht="15"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</row>
    <row r="4" spans="14:30" ht="15"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</row>
    <row r="5" spans="14:30" ht="15"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</row>
    <row r="6" spans="14:30" ht="15"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</row>
    <row r="7" spans="14:30" ht="15"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</row>
    <row r="8" spans="4:30" ht="15">
      <c r="D8" t="s">
        <v>232</v>
      </c>
      <c r="E8" t="s">
        <v>233</v>
      </c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</row>
    <row r="9" spans="3:30" ht="15">
      <c r="C9" t="s">
        <v>234</v>
      </c>
      <c r="D9">
        <v>1330</v>
      </c>
      <c r="E9">
        <v>1116</v>
      </c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</row>
    <row r="10" spans="3:30" ht="15">
      <c r="C10" t="s">
        <v>235</v>
      </c>
      <c r="D10">
        <v>660</v>
      </c>
      <c r="E10">
        <v>667</v>
      </c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</row>
    <row r="11" spans="3:30" ht="15">
      <c r="C11" t="s">
        <v>236</v>
      </c>
      <c r="D11">
        <v>715</v>
      </c>
      <c r="E11">
        <v>733</v>
      </c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</row>
    <row r="12" spans="3:30" ht="15">
      <c r="C12" t="s">
        <v>237</v>
      </c>
      <c r="D12">
        <v>705</v>
      </c>
      <c r="E12">
        <v>521</v>
      </c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</row>
    <row r="13" spans="3:30" ht="15">
      <c r="C13" t="s">
        <v>238</v>
      </c>
      <c r="D13">
        <v>916</v>
      </c>
      <c r="E13">
        <v>1125</v>
      </c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</row>
    <row r="14" spans="3:30" ht="15">
      <c r="C14" t="s">
        <v>237</v>
      </c>
      <c r="D14">
        <v>949</v>
      </c>
      <c r="E14">
        <v>787</v>
      </c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</row>
    <row r="15" spans="3:30" ht="15">
      <c r="C15" t="s">
        <v>239</v>
      </c>
      <c r="D15">
        <v>1015</v>
      </c>
      <c r="E15">
        <v>990</v>
      </c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</row>
    <row r="16" spans="3:30" ht="15">
      <c r="C16" t="s">
        <v>240</v>
      </c>
      <c r="D16">
        <v>861</v>
      </c>
      <c r="E16">
        <v>1025</v>
      </c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</row>
    <row r="17" spans="3:30" ht="15">
      <c r="C17" t="s">
        <v>241</v>
      </c>
      <c r="D17">
        <v>1727</v>
      </c>
      <c r="E17">
        <v>1689</v>
      </c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</row>
    <row r="18" spans="13:30" ht="15"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</row>
    <row r="19" spans="13:30" ht="15"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</row>
    <row r="20" spans="13:30" ht="15"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</row>
    <row r="21" spans="13:30" ht="15"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</row>
    <row r="22" spans="13:30" ht="15"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</row>
    <row r="23" spans="13:30" ht="15"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</row>
    <row r="24" spans="13:30" ht="15"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</row>
    <row r="25" spans="13:30" ht="15"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</row>
    <row r="26" spans="13:30" ht="15"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</row>
    <row r="27" spans="13:30" ht="15"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</row>
    <row r="28" spans="13:30" ht="15"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</row>
    <row r="29" spans="3:30" ht="15">
      <c r="C29" t="s">
        <v>242</v>
      </c>
      <c r="D29" t="s">
        <v>243</v>
      </c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</row>
    <row r="30" spans="3:30" ht="15">
      <c r="C30" t="s">
        <v>244</v>
      </c>
      <c r="D30">
        <v>57254</v>
      </c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</row>
    <row r="31" spans="3:30" ht="15">
      <c r="C31" t="s">
        <v>245</v>
      </c>
      <c r="D31">
        <v>56225</v>
      </c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</row>
    <row r="32" spans="3:30" ht="15">
      <c r="C32" t="s">
        <v>246</v>
      </c>
      <c r="D32">
        <v>54741</v>
      </c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</row>
    <row r="33" spans="3:30" ht="15">
      <c r="C33" t="s">
        <v>247</v>
      </c>
      <c r="D33">
        <v>54426</v>
      </c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</row>
    <row r="34" spans="3:30" ht="15">
      <c r="C34" t="s">
        <v>248</v>
      </c>
      <c r="D34">
        <v>55171</v>
      </c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</row>
    <row r="35" spans="3:30" ht="15">
      <c r="C35" t="s">
        <v>249</v>
      </c>
      <c r="D35">
        <v>55559</v>
      </c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</row>
    <row r="36" spans="3:30" ht="15">
      <c r="C36" t="s">
        <v>250</v>
      </c>
      <c r="D36">
        <v>55554</v>
      </c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</row>
    <row r="37" spans="3:30" ht="15">
      <c r="C37" t="s">
        <v>251</v>
      </c>
      <c r="D37">
        <v>56073</v>
      </c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</row>
    <row r="38" spans="3:30" ht="15">
      <c r="C38" t="s">
        <v>252</v>
      </c>
      <c r="D38">
        <v>58097</v>
      </c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</row>
    <row r="39" spans="3:30" ht="15">
      <c r="C39" t="s">
        <v>253</v>
      </c>
      <c r="D39">
        <v>61062</v>
      </c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</row>
    <row r="40" spans="3:30" ht="15">
      <c r="C40" t="s">
        <v>254</v>
      </c>
      <c r="D40">
        <v>67453</v>
      </c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</row>
    <row r="41" spans="3:30" ht="15">
      <c r="C41" t="s">
        <v>255</v>
      </c>
      <c r="D41">
        <v>68134</v>
      </c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</row>
    <row r="42" spans="3:30" ht="15">
      <c r="C42" t="s">
        <v>256</v>
      </c>
      <c r="D42">
        <v>66123</v>
      </c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</row>
    <row r="43" spans="3:30" ht="15">
      <c r="C43" t="s">
        <v>257</v>
      </c>
      <c r="D43">
        <v>61748</v>
      </c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</row>
    <row r="44" spans="3:30" ht="15">
      <c r="C44" t="s">
        <v>258</v>
      </c>
      <c r="D44">
        <v>58932</v>
      </c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1"/>
    </row>
    <row r="45" spans="3:30" ht="15.75" customHeight="1">
      <c r="C45" t="s">
        <v>259</v>
      </c>
      <c r="D45" s="413">
        <v>56966</v>
      </c>
      <c r="E45" s="414"/>
      <c r="M45" s="415" t="s">
        <v>260</v>
      </c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</row>
    <row r="46" spans="3:30" ht="15.75" customHeight="1">
      <c r="C46" t="s">
        <v>261</v>
      </c>
      <c r="D46" s="413">
        <v>55882</v>
      </c>
      <c r="E46" s="414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</row>
    <row r="47" spans="3:29" ht="15">
      <c r="C47" t="s">
        <v>262</v>
      </c>
      <c r="D47" s="413">
        <v>55482</v>
      </c>
      <c r="E47" s="414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</row>
    <row r="48" spans="3:29" ht="15">
      <c r="C48" t="s">
        <v>263</v>
      </c>
      <c r="D48" s="413">
        <v>55444</v>
      </c>
      <c r="E48" s="414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</row>
    <row r="49" spans="4:29" ht="15">
      <c r="D49" s="416"/>
      <c r="E49" s="417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</row>
    <row r="50" spans="4:29" ht="15">
      <c r="D50" s="416"/>
      <c r="E50" s="414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</row>
    <row r="51" spans="3:29" ht="15">
      <c r="C51" t="s">
        <v>264</v>
      </c>
      <c r="D51" s="416" t="s">
        <v>265</v>
      </c>
      <c r="E51" s="414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</row>
    <row r="52" spans="2:29" ht="15">
      <c r="B52" t="s">
        <v>266</v>
      </c>
      <c r="C52">
        <v>12694</v>
      </c>
      <c r="D52" s="416">
        <v>6303</v>
      </c>
      <c r="E52" s="414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</row>
    <row r="53" spans="2:29" ht="15">
      <c r="B53" t="s">
        <v>267</v>
      </c>
      <c r="C53">
        <v>9110</v>
      </c>
      <c r="D53" s="416">
        <v>8429</v>
      </c>
      <c r="E53" s="414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</row>
    <row r="54" spans="2:29" ht="15">
      <c r="B54" t="s">
        <v>268</v>
      </c>
      <c r="C54">
        <v>9270</v>
      </c>
      <c r="D54" s="416">
        <v>11281</v>
      </c>
      <c r="E54" s="414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</row>
    <row r="55" spans="2:29" ht="15">
      <c r="B55" t="s">
        <v>269</v>
      </c>
      <c r="C55">
        <v>7835</v>
      </c>
      <c r="D55" s="416">
        <v>12210</v>
      </c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</row>
    <row r="56" spans="2:29" ht="15">
      <c r="B56" t="s">
        <v>270</v>
      </c>
      <c r="C56">
        <v>8382</v>
      </c>
      <c r="D56" s="416">
        <v>11198</v>
      </c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</row>
    <row r="57" spans="2:29" ht="15">
      <c r="B57" t="s">
        <v>271</v>
      </c>
      <c r="C57">
        <v>8548</v>
      </c>
      <c r="D57" s="416">
        <v>10514</v>
      </c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</row>
    <row r="58" spans="2:4" ht="12.75">
      <c r="B58" t="s">
        <v>261</v>
      </c>
      <c r="C58">
        <v>9640</v>
      </c>
      <c r="D58" s="416">
        <v>10724</v>
      </c>
    </row>
    <row r="59" spans="2:4" ht="12.75">
      <c r="B59" t="s">
        <v>262</v>
      </c>
      <c r="C59">
        <v>9709</v>
      </c>
      <c r="D59" s="416">
        <v>10109</v>
      </c>
    </row>
    <row r="60" spans="2:4" ht="12.75">
      <c r="B60" t="s">
        <v>263</v>
      </c>
      <c r="C60">
        <v>11925</v>
      </c>
      <c r="D60" s="416">
        <v>11963</v>
      </c>
    </row>
  </sheetData>
  <sheetProtection/>
  <mergeCells count="1">
    <mergeCell ref="M45:AD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194" customWidth="1"/>
    <col min="6" max="8" width="12.25390625" style="194" customWidth="1"/>
    <col min="9" max="9" width="13.00390625" style="194" customWidth="1"/>
    <col min="10" max="10" width="12.375" style="194" customWidth="1"/>
    <col min="11" max="11" width="12.625" style="236" customWidth="1"/>
    <col min="12" max="12" width="12.25390625" style="194" customWidth="1"/>
    <col min="13" max="13" width="12.125" style="236" customWidth="1"/>
    <col min="14" max="15" width="12.25390625" style="194" customWidth="1"/>
    <col min="16" max="16" width="12.25390625" style="236" customWidth="1"/>
    <col min="17" max="17" width="12.875" style="194" customWidth="1"/>
    <col min="18" max="18" width="13.375" style="194" customWidth="1"/>
    <col min="19" max="19" width="15.875" style="194" customWidth="1"/>
    <col min="20" max="20" width="10.75390625" style="0" bestFit="1" customWidth="1"/>
  </cols>
  <sheetData>
    <row r="2" spans="2:19" ht="42" customHeight="1">
      <c r="B2" s="160"/>
      <c r="C2" s="161"/>
      <c r="D2" s="162"/>
      <c r="E2" s="404" t="s">
        <v>193</v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160"/>
      <c r="Q2" s="160"/>
      <c r="R2" s="163"/>
      <c r="S2" s="164"/>
    </row>
    <row r="3" spans="2:19" ht="48.75" customHeight="1">
      <c r="B3" s="406" t="s">
        <v>194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</row>
    <row r="4" spans="2:19" ht="42" customHeight="1" thickBot="1">
      <c r="B4" s="407" t="s">
        <v>195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2:19" ht="40.5" customHeight="1" thickBot="1">
      <c r="B5" s="165" t="s">
        <v>1</v>
      </c>
      <c r="C5" s="166" t="s">
        <v>2</v>
      </c>
      <c r="D5" s="167" t="s">
        <v>3</v>
      </c>
      <c r="E5" s="168" t="s">
        <v>196</v>
      </c>
      <c r="F5" s="169" t="s">
        <v>197</v>
      </c>
      <c r="G5" s="170" t="s">
        <v>6</v>
      </c>
      <c r="H5" s="170" t="s">
        <v>7</v>
      </c>
      <c r="I5" s="170" t="s">
        <v>8</v>
      </c>
      <c r="J5" s="170" t="s">
        <v>9</v>
      </c>
      <c r="K5" s="170" t="s">
        <v>10</v>
      </c>
      <c r="L5" s="170" t="s">
        <v>11</v>
      </c>
      <c r="M5" s="170" t="s">
        <v>12</v>
      </c>
      <c r="N5" s="170" t="s">
        <v>13</v>
      </c>
      <c r="O5" s="170" t="s">
        <v>198</v>
      </c>
      <c r="P5" s="170" t="s">
        <v>199</v>
      </c>
      <c r="Q5" s="170" t="s">
        <v>16</v>
      </c>
      <c r="R5" s="170" t="s">
        <v>17</v>
      </c>
      <c r="S5" s="171" t="s">
        <v>18</v>
      </c>
    </row>
    <row r="6" spans="2:19" ht="24" customHeight="1" thickBot="1">
      <c r="B6" s="172"/>
      <c r="C6" s="409" t="s">
        <v>200</v>
      </c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</row>
    <row r="7" spans="2:19" ht="24" customHeight="1" thickBot="1">
      <c r="B7" s="173" t="s">
        <v>20</v>
      </c>
      <c r="C7" s="401" t="s">
        <v>201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3"/>
    </row>
    <row r="8" spans="2:19" ht="24" customHeight="1" thickBot="1">
      <c r="B8" s="174"/>
      <c r="C8" s="387" t="s">
        <v>202</v>
      </c>
      <c r="D8" s="410"/>
      <c r="E8" s="175">
        <v>760</v>
      </c>
      <c r="F8" s="175">
        <v>541</v>
      </c>
      <c r="G8" s="176">
        <v>902</v>
      </c>
      <c r="H8" s="176">
        <v>1022</v>
      </c>
      <c r="I8" s="176">
        <v>1378</v>
      </c>
      <c r="J8" s="176">
        <v>676</v>
      </c>
      <c r="K8" s="176">
        <v>858</v>
      </c>
      <c r="L8" s="176">
        <v>386</v>
      </c>
      <c r="M8" s="176">
        <v>509</v>
      </c>
      <c r="N8" s="176">
        <v>546</v>
      </c>
      <c r="O8" s="176">
        <v>717</v>
      </c>
      <c r="P8" s="176">
        <v>970</v>
      </c>
      <c r="Q8" s="176">
        <v>1101</v>
      </c>
      <c r="R8" s="177">
        <v>1235</v>
      </c>
      <c r="S8" s="178">
        <f>SUM(E8:R8)</f>
        <v>11601</v>
      </c>
    </row>
    <row r="9" spans="2:20" ht="24" customHeight="1" thickBot="1">
      <c r="B9" s="174"/>
      <c r="C9" s="399" t="s">
        <v>203</v>
      </c>
      <c r="D9" s="400"/>
      <c r="E9" s="179">
        <v>1280</v>
      </c>
      <c r="F9" s="179">
        <v>753</v>
      </c>
      <c r="G9" s="179">
        <v>1163</v>
      </c>
      <c r="H9" s="179">
        <v>1278</v>
      </c>
      <c r="I9" s="179">
        <v>2037</v>
      </c>
      <c r="J9" s="179">
        <v>874</v>
      </c>
      <c r="K9" s="179">
        <v>1205</v>
      </c>
      <c r="L9" s="179">
        <v>408</v>
      </c>
      <c r="M9" s="179">
        <v>585</v>
      </c>
      <c r="N9" s="179">
        <v>562</v>
      </c>
      <c r="O9" s="179">
        <v>1421</v>
      </c>
      <c r="P9" s="179">
        <v>1188</v>
      </c>
      <c r="Q9" s="179">
        <v>1697</v>
      </c>
      <c r="R9" s="180">
        <v>1697</v>
      </c>
      <c r="S9" s="178">
        <f>SUM(E9:R9)</f>
        <v>16148</v>
      </c>
      <c r="T9" s="181"/>
    </row>
    <row r="10" spans="2:20" ht="24" customHeight="1" thickBot="1">
      <c r="B10" s="174"/>
      <c r="C10" s="386" t="s">
        <v>204</v>
      </c>
      <c r="D10" s="387"/>
      <c r="E10" s="182">
        <v>763</v>
      </c>
      <c r="F10" s="182">
        <v>485</v>
      </c>
      <c r="G10" s="182">
        <v>738</v>
      </c>
      <c r="H10" s="182">
        <v>752</v>
      </c>
      <c r="I10" s="182">
        <v>1320</v>
      </c>
      <c r="J10" s="182">
        <v>642</v>
      </c>
      <c r="K10" s="182">
        <v>783</v>
      </c>
      <c r="L10" s="182">
        <v>239</v>
      </c>
      <c r="M10" s="182">
        <v>349</v>
      </c>
      <c r="N10" s="182">
        <v>338</v>
      </c>
      <c r="O10" s="182">
        <v>776</v>
      </c>
      <c r="P10" s="182">
        <v>727</v>
      </c>
      <c r="Q10" s="182">
        <v>1030</v>
      </c>
      <c r="R10" s="183">
        <v>1079</v>
      </c>
      <c r="S10" s="178">
        <f>SUM(E10:R10)</f>
        <v>10021</v>
      </c>
      <c r="T10" s="181"/>
    </row>
    <row r="11" spans="2:20" ht="24" customHeight="1" thickBot="1">
      <c r="B11" s="174"/>
      <c r="C11" s="386" t="s">
        <v>205</v>
      </c>
      <c r="D11" s="387"/>
      <c r="E11" s="184">
        <v>1062</v>
      </c>
      <c r="F11" s="184">
        <v>607</v>
      </c>
      <c r="G11" s="184">
        <v>822</v>
      </c>
      <c r="H11" s="184">
        <v>908</v>
      </c>
      <c r="I11" s="184">
        <v>1472</v>
      </c>
      <c r="J11" s="184">
        <v>819</v>
      </c>
      <c r="K11" s="184">
        <v>853</v>
      </c>
      <c r="L11" s="184">
        <v>358</v>
      </c>
      <c r="M11" s="184">
        <v>390</v>
      </c>
      <c r="N11" s="184">
        <v>388</v>
      </c>
      <c r="O11" s="184">
        <v>988</v>
      </c>
      <c r="P11" s="184">
        <v>790</v>
      </c>
      <c r="Q11" s="184">
        <v>1222</v>
      </c>
      <c r="R11" s="185">
        <v>1301</v>
      </c>
      <c r="S11" s="178">
        <f>SUM(E11:R11)</f>
        <v>11980</v>
      </c>
      <c r="T11" s="181"/>
    </row>
    <row r="12" spans="2:20" ht="24" customHeight="1" thickBot="1">
      <c r="B12" s="186"/>
      <c r="C12" s="367" t="s">
        <v>206</v>
      </c>
      <c r="D12" s="368"/>
      <c r="E12" s="187">
        <v>639</v>
      </c>
      <c r="F12" s="187">
        <v>345</v>
      </c>
      <c r="G12" s="188">
        <v>376</v>
      </c>
      <c r="H12" s="188">
        <v>448</v>
      </c>
      <c r="I12" s="188">
        <v>672</v>
      </c>
      <c r="J12" s="188">
        <v>290</v>
      </c>
      <c r="K12" s="188">
        <v>431</v>
      </c>
      <c r="L12" s="188">
        <v>168</v>
      </c>
      <c r="M12" s="189">
        <v>160</v>
      </c>
      <c r="N12" s="189">
        <v>173</v>
      </c>
      <c r="O12" s="189">
        <v>535</v>
      </c>
      <c r="P12" s="189">
        <v>412</v>
      </c>
      <c r="Q12" s="189">
        <v>479</v>
      </c>
      <c r="R12" s="189">
        <v>566</v>
      </c>
      <c r="S12" s="178">
        <f>SUM(E12:R12)</f>
        <v>5694</v>
      </c>
      <c r="T12" s="181"/>
    </row>
    <row r="13" spans="2:20" ht="24" customHeight="1" thickBot="1">
      <c r="B13" s="381" t="s">
        <v>207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2"/>
      <c r="T13" s="181"/>
    </row>
    <row r="14" spans="2:20" ht="24" customHeight="1" thickBot="1">
      <c r="B14" s="173">
        <v>2</v>
      </c>
      <c r="C14" s="401" t="s">
        <v>208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181"/>
    </row>
    <row r="15" spans="2:20" ht="24" customHeight="1" thickBot="1">
      <c r="B15" s="186"/>
      <c r="C15" s="386" t="s">
        <v>209</v>
      </c>
      <c r="D15" s="387"/>
      <c r="E15" s="182">
        <v>712</v>
      </c>
      <c r="F15" s="182">
        <v>211</v>
      </c>
      <c r="G15" s="190">
        <v>179</v>
      </c>
      <c r="H15" s="190">
        <v>312</v>
      </c>
      <c r="I15" s="190">
        <v>392</v>
      </c>
      <c r="J15" s="190">
        <v>403</v>
      </c>
      <c r="K15" s="190">
        <v>209</v>
      </c>
      <c r="L15" s="190">
        <v>128</v>
      </c>
      <c r="M15" s="191">
        <v>156</v>
      </c>
      <c r="N15" s="191">
        <v>154</v>
      </c>
      <c r="O15" s="191">
        <v>762</v>
      </c>
      <c r="P15" s="191">
        <v>341</v>
      </c>
      <c r="Q15" s="191">
        <v>324</v>
      </c>
      <c r="R15" s="191">
        <v>329</v>
      </c>
      <c r="S15" s="178">
        <f>SUM(E15:R15)</f>
        <v>4612</v>
      </c>
      <c r="T15" s="181"/>
    </row>
    <row r="16" spans="2:20" ht="24" customHeight="1" thickBot="1">
      <c r="B16" s="186" t="s">
        <v>22</v>
      </c>
      <c r="C16" s="386" t="s">
        <v>210</v>
      </c>
      <c r="D16" s="387"/>
      <c r="E16" s="182">
        <v>952</v>
      </c>
      <c r="F16" s="182">
        <v>489</v>
      </c>
      <c r="G16" s="190">
        <v>875</v>
      </c>
      <c r="H16" s="190">
        <v>1035</v>
      </c>
      <c r="I16" s="190">
        <v>1527</v>
      </c>
      <c r="J16" s="190">
        <v>945</v>
      </c>
      <c r="K16" s="190">
        <v>790</v>
      </c>
      <c r="L16" s="190">
        <v>300</v>
      </c>
      <c r="M16" s="191">
        <v>393</v>
      </c>
      <c r="N16" s="191">
        <v>403</v>
      </c>
      <c r="O16" s="191">
        <v>1004</v>
      </c>
      <c r="P16" s="191">
        <v>861</v>
      </c>
      <c r="Q16" s="191">
        <v>1335</v>
      </c>
      <c r="R16" s="191">
        <v>1248</v>
      </c>
      <c r="S16" s="178">
        <f>SUM(E16:R16)</f>
        <v>12157</v>
      </c>
      <c r="T16" s="181"/>
    </row>
    <row r="17" spans="2:20" s="194" customFormat="1" ht="24" customHeight="1" thickBot="1">
      <c r="B17" s="192" t="s">
        <v>22</v>
      </c>
      <c r="C17" s="391" t="s">
        <v>211</v>
      </c>
      <c r="D17" s="392"/>
      <c r="E17" s="182">
        <v>572</v>
      </c>
      <c r="F17" s="182">
        <v>282</v>
      </c>
      <c r="G17" s="190">
        <v>443</v>
      </c>
      <c r="H17" s="190">
        <v>355</v>
      </c>
      <c r="I17" s="190">
        <v>693</v>
      </c>
      <c r="J17" s="190">
        <v>528</v>
      </c>
      <c r="K17" s="190">
        <v>318</v>
      </c>
      <c r="L17" s="190">
        <v>157</v>
      </c>
      <c r="M17" s="191">
        <v>202</v>
      </c>
      <c r="N17" s="191">
        <v>196</v>
      </c>
      <c r="O17" s="191">
        <v>472</v>
      </c>
      <c r="P17" s="191">
        <v>337</v>
      </c>
      <c r="Q17" s="191">
        <v>475</v>
      </c>
      <c r="R17" s="191">
        <v>601</v>
      </c>
      <c r="S17" s="178">
        <f>SUM(E17:R17)</f>
        <v>5631</v>
      </c>
      <c r="T17" s="193"/>
    </row>
    <row r="18" spans="2:20" s="194" customFormat="1" ht="24" customHeight="1" thickBot="1">
      <c r="B18" s="192"/>
      <c r="C18" s="393" t="s">
        <v>212</v>
      </c>
      <c r="D18" s="394"/>
      <c r="E18" s="187">
        <v>1095</v>
      </c>
      <c r="F18" s="187">
        <v>753</v>
      </c>
      <c r="G18" s="188">
        <v>1392</v>
      </c>
      <c r="H18" s="188">
        <v>1426</v>
      </c>
      <c r="I18" s="188">
        <v>2173</v>
      </c>
      <c r="J18" s="188">
        <v>700</v>
      </c>
      <c r="K18" s="188">
        <v>1403</v>
      </c>
      <c r="L18" s="188">
        <v>530</v>
      </c>
      <c r="M18" s="189">
        <v>616</v>
      </c>
      <c r="N18" s="189">
        <v>692</v>
      </c>
      <c r="O18" s="189">
        <v>1099</v>
      </c>
      <c r="P18" s="189">
        <v>1217</v>
      </c>
      <c r="Q18" s="189">
        <v>1784</v>
      </c>
      <c r="R18" s="189">
        <v>1637</v>
      </c>
      <c r="S18" s="178">
        <f>SUM(E18:R18)</f>
        <v>16517</v>
      </c>
      <c r="T18" s="193"/>
    </row>
    <row r="19" spans="2:20" s="194" customFormat="1" ht="24" customHeight="1" thickBot="1">
      <c r="B19" s="195"/>
      <c r="C19" s="395" t="s">
        <v>213</v>
      </c>
      <c r="D19" s="396"/>
      <c r="E19" s="196">
        <v>1173</v>
      </c>
      <c r="F19" s="196">
        <v>996</v>
      </c>
      <c r="G19" s="197">
        <v>1112</v>
      </c>
      <c r="H19" s="197">
        <v>1280</v>
      </c>
      <c r="I19" s="197">
        <v>2094</v>
      </c>
      <c r="J19" s="197">
        <v>725</v>
      </c>
      <c r="K19" s="197">
        <v>1410</v>
      </c>
      <c r="L19" s="197">
        <v>444</v>
      </c>
      <c r="M19" s="198">
        <v>626</v>
      </c>
      <c r="N19" s="198">
        <v>562</v>
      </c>
      <c r="O19" s="198">
        <v>1100</v>
      </c>
      <c r="P19" s="198">
        <v>1331</v>
      </c>
      <c r="Q19" s="198">
        <v>1611</v>
      </c>
      <c r="R19" s="198">
        <v>2063</v>
      </c>
      <c r="S19" s="178">
        <f>SUM(E19:R19)</f>
        <v>16527</v>
      </c>
      <c r="T19" s="193"/>
    </row>
    <row r="20" spans="2:19" ht="24" customHeight="1" thickBot="1">
      <c r="B20" s="397" t="s">
        <v>214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</row>
    <row r="21" spans="2:19" ht="24" customHeight="1" thickBot="1">
      <c r="B21" s="173">
        <v>3</v>
      </c>
      <c r="C21" s="388" t="s">
        <v>215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90"/>
    </row>
    <row r="22" spans="2:19" ht="24" customHeight="1" thickBot="1">
      <c r="B22" s="199"/>
      <c r="C22" s="386" t="s">
        <v>216</v>
      </c>
      <c r="D22" s="387"/>
      <c r="E22" s="184">
        <v>589</v>
      </c>
      <c r="F22" s="184">
        <v>346</v>
      </c>
      <c r="G22" s="184">
        <v>544</v>
      </c>
      <c r="H22" s="184">
        <v>521</v>
      </c>
      <c r="I22" s="184">
        <v>1219</v>
      </c>
      <c r="J22" s="184">
        <v>463</v>
      </c>
      <c r="K22" s="184">
        <v>750</v>
      </c>
      <c r="L22" s="184">
        <v>213</v>
      </c>
      <c r="M22" s="184">
        <v>290</v>
      </c>
      <c r="N22" s="184">
        <v>283</v>
      </c>
      <c r="O22" s="184">
        <v>189</v>
      </c>
      <c r="P22" s="184">
        <v>350</v>
      </c>
      <c r="Q22" s="184">
        <v>687</v>
      </c>
      <c r="R22" s="185">
        <v>666</v>
      </c>
      <c r="S22" s="200">
        <f aca="true" t="shared" si="0" ref="S22:S28">SUM(E22:R22)</f>
        <v>7110</v>
      </c>
    </row>
    <row r="23" spans="2:19" ht="24" customHeight="1" thickBot="1">
      <c r="B23" s="201"/>
      <c r="C23" s="386" t="s">
        <v>217</v>
      </c>
      <c r="D23" s="387"/>
      <c r="E23" s="182">
        <v>952</v>
      </c>
      <c r="F23" s="182">
        <v>630</v>
      </c>
      <c r="G23" s="190">
        <v>832</v>
      </c>
      <c r="H23" s="190">
        <v>1057</v>
      </c>
      <c r="I23" s="190">
        <v>1421</v>
      </c>
      <c r="J23" s="190">
        <v>650</v>
      </c>
      <c r="K23" s="190">
        <v>874</v>
      </c>
      <c r="L23" s="190">
        <v>376</v>
      </c>
      <c r="M23" s="191">
        <v>429</v>
      </c>
      <c r="N23" s="191">
        <v>529</v>
      </c>
      <c r="O23" s="191">
        <v>697</v>
      </c>
      <c r="P23" s="191">
        <v>752</v>
      </c>
      <c r="Q23" s="191">
        <v>1274</v>
      </c>
      <c r="R23" s="191">
        <v>1270</v>
      </c>
      <c r="S23" s="200">
        <f t="shared" si="0"/>
        <v>11743</v>
      </c>
    </row>
    <row r="24" spans="2:19" ht="24" customHeight="1" thickBot="1">
      <c r="B24" s="201"/>
      <c r="C24" s="386" t="s">
        <v>218</v>
      </c>
      <c r="D24" s="387"/>
      <c r="E24" s="184">
        <v>567</v>
      </c>
      <c r="F24" s="184">
        <v>390</v>
      </c>
      <c r="G24" s="184">
        <v>577</v>
      </c>
      <c r="H24" s="184">
        <v>679</v>
      </c>
      <c r="I24" s="184">
        <v>948</v>
      </c>
      <c r="J24" s="184">
        <v>537</v>
      </c>
      <c r="K24" s="184">
        <v>554</v>
      </c>
      <c r="L24" s="184">
        <v>223</v>
      </c>
      <c r="M24" s="184">
        <v>244</v>
      </c>
      <c r="N24" s="184">
        <v>278</v>
      </c>
      <c r="O24" s="184">
        <v>503</v>
      </c>
      <c r="P24" s="184">
        <v>471</v>
      </c>
      <c r="Q24" s="184">
        <v>790</v>
      </c>
      <c r="R24" s="185">
        <v>815</v>
      </c>
      <c r="S24" s="200">
        <f t="shared" si="0"/>
        <v>7576</v>
      </c>
    </row>
    <row r="25" spans="2:19" s="194" customFormat="1" ht="24" customHeight="1" thickBot="1">
      <c r="B25" s="202"/>
      <c r="C25" s="369" t="s">
        <v>219</v>
      </c>
      <c r="D25" s="370"/>
      <c r="E25" s="182">
        <v>810</v>
      </c>
      <c r="F25" s="182">
        <v>431</v>
      </c>
      <c r="G25" s="190">
        <v>659</v>
      </c>
      <c r="H25" s="190">
        <v>766</v>
      </c>
      <c r="I25" s="190">
        <v>968</v>
      </c>
      <c r="J25" s="190">
        <v>606</v>
      </c>
      <c r="K25" s="190">
        <v>668</v>
      </c>
      <c r="L25" s="190">
        <v>225</v>
      </c>
      <c r="M25" s="191">
        <v>219</v>
      </c>
      <c r="N25" s="191">
        <v>331</v>
      </c>
      <c r="O25" s="191">
        <v>623</v>
      </c>
      <c r="P25" s="191">
        <v>582</v>
      </c>
      <c r="Q25" s="191">
        <v>919</v>
      </c>
      <c r="R25" s="191">
        <v>1136</v>
      </c>
      <c r="S25" s="200">
        <f t="shared" si="0"/>
        <v>8943</v>
      </c>
    </row>
    <row r="26" spans="2:19" ht="24" customHeight="1" thickBot="1">
      <c r="B26" s="201"/>
      <c r="C26" s="386" t="s">
        <v>220</v>
      </c>
      <c r="D26" s="387"/>
      <c r="E26" s="184">
        <v>729</v>
      </c>
      <c r="F26" s="184">
        <v>374</v>
      </c>
      <c r="G26" s="184">
        <v>452</v>
      </c>
      <c r="H26" s="184">
        <v>476</v>
      </c>
      <c r="I26" s="184">
        <v>756</v>
      </c>
      <c r="J26" s="184">
        <v>547</v>
      </c>
      <c r="K26" s="184">
        <v>480</v>
      </c>
      <c r="L26" s="184">
        <v>223</v>
      </c>
      <c r="M26" s="184">
        <v>203</v>
      </c>
      <c r="N26" s="184">
        <v>196</v>
      </c>
      <c r="O26" s="184">
        <v>629</v>
      </c>
      <c r="P26" s="184">
        <v>480</v>
      </c>
      <c r="Q26" s="184">
        <v>698</v>
      </c>
      <c r="R26" s="185">
        <v>734</v>
      </c>
      <c r="S26" s="200">
        <f t="shared" si="0"/>
        <v>6977</v>
      </c>
    </row>
    <row r="27" spans="2:19" s="194" customFormat="1" ht="24" customHeight="1" thickBot="1">
      <c r="B27" s="202"/>
      <c r="C27" s="369" t="s">
        <v>221</v>
      </c>
      <c r="D27" s="370"/>
      <c r="E27" s="182">
        <v>260</v>
      </c>
      <c r="F27" s="182">
        <v>110</v>
      </c>
      <c r="G27" s="190">
        <v>93</v>
      </c>
      <c r="H27" s="190">
        <v>140</v>
      </c>
      <c r="I27" s="190">
        <v>207</v>
      </c>
      <c r="J27" s="190">
        <v>120</v>
      </c>
      <c r="K27" s="190">
        <v>112</v>
      </c>
      <c r="L27" s="190">
        <v>64</v>
      </c>
      <c r="M27" s="191">
        <v>57</v>
      </c>
      <c r="N27" s="191">
        <v>56</v>
      </c>
      <c r="O27" s="191">
        <v>205</v>
      </c>
      <c r="P27" s="191">
        <v>140</v>
      </c>
      <c r="Q27" s="191">
        <v>162</v>
      </c>
      <c r="R27" s="191">
        <v>167</v>
      </c>
      <c r="S27" s="200">
        <f t="shared" si="0"/>
        <v>1893</v>
      </c>
    </row>
    <row r="28" spans="2:19" ht="24" customHeight="1" thickBot="1">
      <c r="B28" s="203"/>
      <c r="C28" s="379" t="s">
        <v>222</v>
      </c>
      <c r="D28" s="380"/>
      <c r="E28" s="204">
        <v>597</v>
      </c>
      <c r="F28" s="204">
        <v>450</v>
      </c>
      <c r="G28" s="204">
        <v>844</v>
      </c>
      <c r="H28" s="204">
        <v>769</v>
      </c>
      <c r="I28" s="204">
        <v>1360</v>
      </c>
      <c r="J28" s="204">
        <v>378</v>
      </c>
      <c r="K28" s="204">
        <v>692</v>
      </c>
      <c r="L28" s="204">
        <v>235</v>
      </c>
      <c r="M28" s="204">
        <v>551</v>
      </c>
      <c r="N28" s="204">
        <v>334</v>
      </c>
      <c r="O28" s="204">
        <v>1591</v>
      </c>
      <c r="P28" s="204">
        <v>1312</v>
      </c>
      <c r="Q28" s="204">
        <v>999</v>
      </c>
      <c r="R28" s="205">
        <v>1090</v>
      </c>
      <c r="S28" s="200">
        <f t="shared" si="0"/>
        <v>11202</v>
      </c>
    </row>
    <row r="29" spans="2:19" s="194" customFormat="1" ht="24" customHeight="1" thickBot="1">
      <c r="B29" s="381" t="s">
        <v>223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2"/>
    </row>
    <row r="30" spans="2:19" s="194" customFormat="1" ht="24" customHeight="1" thickBot="1">
      <c r="B30" s="206" t="s">
        <v>31</v>
      </c>
      <c r="C30" s="383" t="s">
        <v>224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5"/>
    </row>
    <row r="31" spans="2:19" ht="24" customHeight="1" thickBot="1">
      <c r="B31" s="201"/>
      <c r="C31" s="386" t="s">
        <v>225</v>
      </c>
      <c r="D31" s="387"/>
      <c r="E31" s="207">
        <v>919</v>
      </c>
      <c r="F31" s="207">
        <v>484</v>
      </c>
      <c r="G31" s="207">
        <v>616</v>
      </c>
      <c r="H31" s="207">
        <v>682</v>
      </c>
      <c r="I31" s="207">
        <v>1103</v>
      </c>
      <c r="J31" s="207">
        <v>584</v>
      </c>
      <c r="K31" s="207">
        <v>653</v>
      </c>
      <c r="L31" s="207">
        <v>346</v>
      </c>
      <c r="M31" s="207">
        <v>485</v>
      </c>
      <c r="N31" s="207">
        <v>389</v>
      </c>
      <c r="O31" s="207">
        <v>845</v>
      </c>
      <c r="P31" s="207">
        <v>769</v>
      </c>
      <c r="Q31" s="207">
        <v>832</v>
      </c>
      <c r="R31" s="208">
        <v>1207</v>
      </c>
      <c r="S31" s="200">
        <f aca="true" t="shared" si="1" ref="S31:S36">SUM(E31:R31)</f>
        <v>9914</v>
      </c>
    </row>
    <row r="32" spans="2:19" s="194" customFormat="1" ht="24" customHeight="1" thickBot="1">
      <c r="B32" s="202"/>
      <c r="C32" s="369" t="s">
        <v>226</v>
      </c>
      <c r="D32" s="370"/>
      <c r="E32" s="175">
        <v>1004</v>
      </c>
      <c r="F32" s="183">
        <v>574</v>
      </c>
      <c r="G32" s="191">
        <v>695</v>
      </c>
      <c r="H32" s="191">
        <v>622</v>
      </c>
      <c r="I32" s="191">
        <v>1287</v>
      </c>
      <c r="J32" s="191">
        <v>599</v>
      </c>
      <c r="K32" s="191">
        <v>775</v>
      </c>
      <c r="L32" s="191">
        <v>311</v>
      </c>
      <c r="M32" s="191">
        <v>491</v>
      </c>
      <c r="N32" s="191">
        <v>411</v>
      </c>
      <c r="O32" s="191">
        <v>1001</v>
      </c>
      <c r="P32" s="191">
        <v>842</v>
      </c>
      <c r="Q32" s="191">
        <v>1083</v>
      </c>
      <c r="R32" s="191">
        <v>999</v>
      </c>
      <c r="S32" s="200">
        <f t="shared" si="1"/>
        <v>10694</v>
      </c>
    </row>
    <row r="33" spans="2:19" ht="24" customHeight="1" thickBot="1">
      <c r="B33" s="201"/>
      <c r="C33" s="367" t="s">
        <v>227</v>
      </c>
      <c r="D33" s="368"/>
      <c r="E33" s="187">
        <v>791</v>
      </c>
      <c r="F33" s="187">
        <v>396</v>
      </c>
      <c r="G33" s="209">
        <v>627</v>
      </c>
      <c r="H33" s="209">
        <v>717</v>
      </c>
      <c r="I33" s="209">
        <v>848</v>
      </c>
      <c r="J33" s="209">
        <v>549</v>
      </c>
      <c r="K33" s="209">
        <v>621</v>
      </c>
      <c r="L33" s="209">
        <v>250</v>
      </c>
      <c r="M33" s="209">
        <v>378</v>
      </c>
      <c r="N33" s="209">
        <v>303</v>
      </c>
      <c r="O33" s="187">
        <v>772</v>
      </c>
      <c r="P33" s="209">
        <v>665</v>
      </c>
      <c r="Q33" s="209">
        <v>756</v>
      </c>
      <c r="R33" s="210">
        <v>944</v>
      </c>
      <c r="S33" s="200">
        <f t="shared" si="1"/>
        <v>8617</v>
      </c>
    </row>
    <row r="34" spans="2:19" ht="24" customHeight="1" thickBot="1">
      <c r="B34" s="201"/>
      <c r="C34" s="369" t="s">
        <v>228</v>
      </c>
      <c r="D34" s="370"/>
      <c r="E34" s="175">
        <v>1150</v>
      </c>
      <c r="F34" s="175">
        <v>750</v>
      </c>
      <c r="G34" s="211">
        <v>764</v>
      </c>
      <c r="H34" s="211">
        <v>875</v>
      </c>
      <c r="I34" s="211">
        <v>1261</v>
      </c>
      <c r="J34" s="211">
        <v>647</v>
      </c>
      <c r="K34" s="211">
        <v>958</v>
      </c>
      <c r="L34" s="211">
        <v>376</v>
      </c>
      <c r="M34" s="211">
        <v>481</v>
      </c>
      <c r="N34" s="211">
        <v>425</v>
      </c>
      <c r="O34" s="175">
        <v>1043</v>
      </c>
      <c r="P34" s="211">
        <v>944</v>
      </c>
      <c r="Q34" s="211">
        <v>1353</v>
      </c>
      <c r="R34" s="212">
        <v>1281</v>
      </c>
      <c r="S34" s="200">
        <f t="shared" si="1"/>
        <v>12308</v>
      </c>
    </row>
    <row r="35" spans="2:19" ht="24" customHeight="1" thickBot="1">
      <c r="B35" s="201"/>
      <c r="C35" s="371" t="s">
        <v>229</v>
      </c>
      <c r="D35" s="372"/>
      <c r="E35" s="213">
        <v>536</v>
      </c>
      <c r="F35" s="213">
        <v>390</v>
      </c>
      <c r="G35" s="214">
        <v>659</v>
      </c>
      <c r="H35" s="214">
        <v>860</v>
      </c>
      <c r="I35" s="214">
        <v>1388</v>
      </c>
      <c r="J35" s="214">
        <v>631</v>
      </c>
      <c r="K35" s="214">
        <v>688</v>
      </c>
      <c r="L35" s="214">
        <v>209</v>
      </c>
      <c r="M35" s="214">
        <v>133</v>
      </c>
      <c r="N35" s="214">
        <v>287</v>
      </c>
      <c r="O35" s="213">
        <v>541</v>
      </c>
      <c r="P35" s="214">
        <v>610</v>
      </c>
      <c r="Q35" s="214">
        <v>1031</v>
      </c>
      <c r="R35" s="215">
        <v>1023</v>
      </c>
      <c r="S35" s="200">
        <f t="shared" si="1"/>
        <v>8986</v>
      </c>
    </row>
    <row r="36" spans="2:19" ht="24" customHeight="1" thickBot="1">
      <c r="B36" s="216"/>
      <c r="C36" s="373" t="s">
        <v>230</v>
      </c>
      <c r="D36" s="374"/>
      <c r="E36" s="217">
        <v>104</v>
      </c>
      <c r="F36" s="217">
        <v>137</v>
      </c>
      <c r="G36" s="218">
        <v>640</v>
      </c>
      <c r="H36" s="218">
        <v>652</v>
      </c>
      <c r="I36" s="218">
        <v>992</v>
      </c>
      <c r="J36" s="218">
        <v>291</v>
      </c>
      <c r="K36" s="218">
        <v>435</v>
      </c>
      <c r="L36" s="218">
        <v>67</v>
      </c>
      <c r="M36" s="218">
        <v>25</v>
      </c>
      <c r="N36" s="218">
        <v>192</v>
      </c>
      <c r="O36" s="217">
        <v>235</v>
      </c>
      <c r="P36" s="218">
        <v>257</v>
      </c>
      <c r="Q36" s="218">
        <v>474</v>
      </c>
      <c r="R36" s="219">
        <v>424</v>
      </c>
      <c r="S36" s="200">
        <f t="shared" si="1"/>
        <v>4925</v>
      </c>
    </row>
    <row r="37" spans="2:19" ht="24" customHeight="1" thickBo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</row>
    <row r="38" spans="2:19" ht="39" customHeight="1" thickBot="1">
      <c r="B38" s="220" t="s">
        <v>42</v>
      </c>
      <c r="C38" s="377" t="s">
        <v>231</v>
      </c>
      <c r="D38" s="378"/>
      <c r="E38" s="221">
        <v>4504</v>
      </c>
      <c r="F38" s="221">
        <v>2731</v>
      </c>
      <c r="G38" s="221">
        <v>4001</v>
      </c>
      <c r="H38" s="221">
        <v>4408</v>
      </c>
      <c r="I38" s="221">
        <v>6879</v>
      </c>
      <c r="J38" s="221">
        <v>3301</v>
      </c>
      <c r="K38" s="221">
        <v>4130</v>
      </c>
      <c r="L38" s="221">
        <v>1559</v>
      </c>
      <c r="M38" s="221">
        <v>1993</v>
      </c>
      <c r="N38" s="221">
        <v>2007</v>
      </c>
      <c r="O38" s="221">
        <v>4437</v>
      </c>
      <c r="P38" s="221">
        <v>4087</v>
      </c>
      <c r="Q38" s="221">
        <v>5529</v>
      </c>
      <c r="R38" s="222">
        <v>5878</v>
      </c>
      <c r="S38" s="223">
        <f>SUM(E38:R38)</f>
        <v>55444</v>
      </c>
    </row>
    <row r="39" spans="2:19" ht="15" customHeight="1">
      <c r="B39" s="224"/>
      <c r="C39" s="225"/>
      <c r="D39" s="225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2:19" ht="14.25" customHeight="1">
      <c r="B40" s="226"/>
      <c r="E40" s="227">
        <f aca="true" t="shared" si="2" ref="E40:R40">E8+E9+E10+E11+E12</f>
        <v>4504</v>
      </c>
      <c r="F40" s="227">
        <f t="shared" si="2"/>
        <v>2731</v>
      </c>
      <c r="G40" s="227">
        <f t="shared" si="2"/>
        <v>4001</v>
      </c>
      <c r="H40" s="227">
        <f t="shared" si="2"/>
        <v>4408</v>
      </c>
      <c r="I40" s="227">
        <f t="shared" si="2"/>
        <v>6879</v>
      </c>
      <c r="J40" s="227">
        <f t="shared" si="2"/>
        <v>3301</v>
      </c>
      <c r="K40" s="227">
        <f t="shared" si="2"/>
        <v>4130</v>
      </c>
      <c r="L40" s="227">
        <f t="shared" si="2"/>
        <v>1559</v>
      </c>
      <c r="M40" s="227">
        <f t="shared" si="2"/>
        <v>1993</v>
      </c>
      <c r="N40" s="227">
        <f t="shared" si="2"/>
        <v>2007</v>
      </c>
      <c r="O40" s="227">
        <f t="shared" si="2"/>
        <v>4437</v>
      </c>
      <c r="P40" s="227">
        <f t="shared" si="2"/>
        <v>4087</v>
      </c>
      <c r="Q40" s="227">
        <f t="shared" si="2"/>
        <v>5529</v>
      </c>
      <c r="R40" s="227">
        <f t="shared" si="2"/>
        <v>5878</v>
      </c>
      <c r="S40" s="227">
        <f>SUM(E40:R40)</f>
        <v>55444</v>
      </c>
    </row>
    <row r="41" spans="2:19" ht="14.25" customHeight="1">
      <c r="B41" s="226"/>
      <c r="E41" s="227">
        <f aca="true" t="shared" si="3" ref="E41:R41">E15+E16+E17+E18+E19</f>
        <v>4504</v>
      </c>
      <c r="F41" s="227">
        <f t="shared" si="3"/>
        <v>2731</v>
      </c>
      <c r="G41" s="227">
        <f t="shared" si="3"/>
        <v>4001</v>
      </c>
      <c r="H41" s="227">
        <f t="shared" si="3"/>
        <v>4408</v>
      </c>
      <c r="I41" s="227">
        <f t="shared" si="3"/>
        <v>6879</v>
      </c>
      <c r="J41" s="227">
        <f t="shared" si="3"/>
        <v>3301</v>
      </c>
      <c r="K41" s="227">
        <f t="shared" si="3"/>
        <v>4130</v>
      </c>
      <c r="L41" s="227">
        <f t="shared" si="3"/>
        <v>1559</v>
      </c>
      <c r="M41" s="227">
        <f t="shared" si="3"/>
        <v>1993</v>
      </c>
      <c r="N41" s="227">
        <f t="shared" si="3"/>
        <v>2007</v>
      </c>
      <c r="O41" s="227">
        <f t="shared" si="3"/>
        <v>4437</v>
      </c>
      <c r="P41" s="227">
        <f t="shared" si="3"/>
        <v>4087</v>
      </c>
      <c r="Q41" s="227">
        <f t="shared" si="3"/>
        <v>5529</v>
      </c>
      <c r="R41" s="227">
        <f t="shared" si="3"/>
        <v>5878</v>
      </c>
      <c r="S41" s="227">
        <f>SUM(E41:R41)</f>
        <v>55444</v>
      </c>
    </row>
    <row r="42" spans="1:19" ht="15.75">
      <c r="A42" t="s">
        <v>22</v>
      </c>
      <c r="B42" s="228"/>
      <c r="C42" s="229"/>
      <c r="D42" s="230"/>
      <c r="E42" s="231">
        <f aca="true" t="shared" si="4" ref="E42:R42">E22+E23+E24+E25+E26+E27+E28</f>
        <v>4504</v>
      </c>
      <c r="F42" s="231">
        <f t="shared" si="4"/>
        <v>2731</v>
      </c>
      <c r="G42" s="231">
        <f t="shared" si="4"/>
        <v>4001</v>
      </c>
      <c r="H42" s="231">
        <f t="shared" si="4"/>
        <v>4408</v>
      </c>
      <c r="I42" s="231">
        <f t="shared" si="4"/>
        <v>6879</v>
      </c>
      <c r="J42" s="231">
        <f t="shared" si="4"/>
        <v>3301</v>
      </c>
      <c r="K42" s="231">
        <f t="shared" si="4"/>
        <v>4130</v>
      </c>
      <c r="L42" s="231">
        <f t="shared" si="4"/>
        <v>1559</v>
      </c>
      <c r="M42" s="231">
        <f t="shared" si="4"/>
        <v>1993</v>
      </c>
      <c r="N42" s="231">
        <f t="shared" si="4"/>
        <v>2007</v>
      </c>
      <c r="O42" s="231">
        <f t="shared" si="4"/>
        <v>4437</v>
      </c>
      <c r="P42" s="231">
        <f t="shared" si="4"/>
        <v>4087</v>
      </c>
      <c r="Q42" s="231">
        <f t="shared" si="4"/>
        <v>5529</v>
      </c>
      <c r="R42" s="231">
        <f t="shared" si="4"/>
        <v>5878</v>
      </c>
      <c r="S42" s="227">
        <f>SUM(E42:R42)</f>
        <v>55444</v>
      </c>
    </row>
    <row r="43" spans="2:19" ht="15.75">
      <c r="B43" s="228"/>
      <c r="C43" s="232"/>
      <c r="D43" s="233"/>
      <c r="E43" s="234">
        <f aca="true" t="shared" si="5" ref="E43:R43">E31+E32+E33+E34+E35+E36</f>
        <v>4504</v>
      </c>
      <c r="F43" s="234">
        <f t="shared" si="5"/>
        <v>2731</v>
      </c>
      <c r="G43" s="234">
        <f t="shared" si="5"/>
        <v>4001</v>
      </c>
      <c r="H43" s="234">
        <f t="shared" si="5"/>
        <v>4408</v>
      </c>
      <c r="I43" s="234">
        <f t="shared" si="5"/>
        <v>6879</v>
      </c>
      <c r="J43" s="234">
        <f t="shared" si="5"/>
        <v>3301</v>
      </c>
      <c r="K43" s="234">
        <f t="shared" si="5"/>
        <v>4130</v>
      </c>
      <c r="L43" s="234">
        <f t="shared" si="5"/>
        <v>1559</v>
      </c>
      <c r="M43" s="234">
        <f t="shared" si="5"/>
        <v>1993</v>
      </c>
      <c r="N43" s="234">
        <f t="shared" si="5"/>
        <v>2007</v>
      </c>
      <c r="O43" s="234">
        <f t="shared" si="5"/>
        <v>4437</v>
      </c>
      <c r="P43" s="234">
        <f t="shared" si="5"/>
        <v>4087</v>
      </c>
      <c r="Q43" s="234">
        <f t="shared" si="5"/>
        <v>5529</v>
      </c>
      <c r="R43" s="234">
        <f t="shared" si="5"/>
        <v>5878</v>
      </c>
      <c r="S43" s="227">
        <f>SUM(E43:R43)</f>
        <v>55444</v>
      </c>
    </row>
    <row r="44" ht="12.75">
      <c r="B44" s="235"/>
    </row>
    <row r="45" ht="12.75">
      <c r="S45" s="237">
        <f>S8+S9+S10+S11+S12</f>
        <v>55444</v>
      </c>
    </row>
    <row r="46" ht="12.75">
      <c r="S46" s="237">
        <f>S15+S16+S17+S18+S19</f>
        <v>55444</v>
      </c>
    </row>
    <row r="47" ht="12.75">
      <c r="S47" s="238">
        <f>S22+S23+S24+S25+S26+S27+S28</f>
        <v>55444</v>
      </c>
    </row>
    <row r="48" ht="12.75">
      <c r="S48" s="239">
        <f>S31+S32+S33+S34+S35+S36</f>
        <v>55444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2010-10-15T07:01:34Z</dcterms:created>
  <dcterms:modified xsi:type="dcterms:W3CDTF">2010-10-19T07:08:07Z</dcterms:modified>
  <cp:category/>
  <cp:version/>
  <cp:contentType/>
  <cp:contentStatus/>
</cp:coreProperties>
</file>