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20" windowHeight="7365" activeTab="0"/>
  </bookViews>
  <sheets>
    <sheet name="Stan i struktura VI 10" sheetId="1" r:id="rId1"/>
    <sheet name="Gminy VI 10" sheetId="2" r:id="rId2"/>
    <sheet name="Wykresy VI 10" sheetId="3" r:id="rId3"/>
    <sheet name="Zał. II kw. 10" sheetId="4" r:id="rId4"/>
  </sheets>
  <externalReferences>
    <externalReference r:id="rId7"/>
  </externalReferences>
  <definedNames>
    <definedName name="_xlnm.Print_Area" localSheetId="1">'Gminy VI 10'!$B$2:$O$47</definedName>
    <definedName name="_xlnm.Print_Area" localSheetId="0">'Stan i struktura VI 10'!$B$2:$S$68</definedName>
    <definedName name="_xlnm.Print_Area" localSheetId="2">'Wykresy VI 10'!$M$1:$AC$52</definedName>
    <definedName name="_xlnm.Print_Area" localSheetId="3">'Zał. II kw. 10'!$B$2:$S$39</definedName>
  </definedNames>
  <calcPr fullCalcOnLoad="1"/>
</workbook>
</file>

<file path=xl/sharedStrings.xml><?xml version="1.0" encoding="utf-8"?>
<sst xmlns="http://schemas.openxmlformats.org/spreadsheetml/2006/main" count="472" uniqueCount="270">
  <si>
    <t xml:space="preserve">INFORMACJA O STANIE I STRUKTURZE BEZROBOCIA W WOJ. LUBUSKIM W CZERWCU 2010 r.   </t>
  </si>
  <si>
    <t>Lp.</t>
  </si>
  <si>
    <t>Wyszczególnienie</t>
  </si>
  <si>
    <t>Powiatowy Urząd  Pracy</t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</si>
  <si>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(grodzki)</t>
    </r>
  </si>
  <si>
    <r>
      <t xml:space="preserve"> GORZÓW WIELKOPOLSKI</t>
    </r>
    <r>
      <rPr>
        <b/>
        <sz val="8"/>
        <rFont val="Times New Roman CE"/>
        <family val="1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</si>
  <si>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</si>
  <si>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</si>
  <si>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</si>
  <si>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</si>
  <si>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</si>
  <si>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</si>
  <si>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</si>
  <si>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</si>
  <si>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</si>
  <si>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</si>
  <si>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</si>
  <si>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</si>
  <si>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</si>
  <si>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</si>
  <si>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</si>
  <si>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maj 2010 r.*</t>
  </si>
  <si>
    <t xml:space="preserve"> </t>
  </si>
  <si>
    <t>2.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</si>
  <si>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</si>
  <si>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</si>
  <si>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</si>
  <si>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</si>
  <si>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3.</t>
  </si>
  <si>
    <t>Rejestracje w miesiącu sprawozdawczym (napływ):</t>
  </si>
  <si>
    <t xml:space="preserve">              w tym: - zarejestrowani po raz pierwszy [%]</t>
  </si>
  <si>
    <t>4.</t>
  </si>
  <si>
    <t>Wyrejestrowania w miesiącu sprawozdawczym (odpływ):</t>
  </si>
  <si>
    <t xml:space="preserve"> z tytułu podjęcia pracy</t>
  </si>
  <si>
    <t xml:space="preserve">            w tym: podjęcia pracy niesubsydiowanej</t>
  </si>
  <si>
    <t>z tytułu niepotwierdzenia gotowości do pracy</t>
  </si>
  <si>
    <t>II. Wybrane kategorie struktury bezrobotnych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</si>
  <si>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</si>
  <si>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</si>
  <si>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</si>
  <si>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</si>
  <si>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</si>
  <si>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</si>
  <si>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Osoby do 12 miesięcy po ukończeniu szkoły [liczba]</t>
  </si>
  <si>
    <t>III Wybrane kategorie bezrobotnych będących w szczególnej sytuacji na rynku pracy</t>
  </si>
  <si>
    <t>Młodzież do 25 roku życia [liczba]</t>
  </si>
  <si>
    <t>Powyżej 50 roku życia [liczba]</t>
  </si>
  <si>
    <t>Długotrwale bezrobotni [liczba]</t>
  </si>
  <si>
    <t>Bez kwalifikacji zawodowych {liczba}</t>
  </si>
  <si>
    <t>Bez doświadczenia zawodowego [liczba]</t>
  </si>
  <si>
    <t>6.</t>
  </si>
  <si>
    <t>Niepełnosprawni [liczba]</t>
  </si>
  <si>
    <t xml:space="preserve"> DZIAŁANIA URZĘDÓW PRACY OGRANICZAJĄCE BEZROBOCIE</t>
  </si>
  <si>
    <r>
      <t xml:space="preserve"> GORZÓW WIELKOPOLSKI</t>
    </r>
    <r>
      <rPr>
        <b/>
        <sz val="8"/>
        <rFont val="Times New Roman CE"/>
        <family val="1"/>
      </rPr>
      <t xml:space="preserve"> (grodzki)</t>
    </r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</si>
  <si>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(ziemski)</t>
    </r>
  </si>
  <si>
    <t>I. Pośrednictwo pracy</t>
  </si>
  <si>
    <t>Liczba wolnych miejsc pracy i miejsc aktywizacji zawodowej w miesiącu sprawozdawczym</t>
  </si>
  <si>
    <t xml:space="preserve">            w tym subsydiowane miejsca pracy i 
            aktywizacji zawodowej</t>
  </si>
  <si>
    <t>Liczba wolnych miejsc pracy i miejsc aktywizacji zawodowej - narastająco od poczatku roku</t>
  </si>
  <si>
    <t xml:space="preserve">II. Aktywne formy przeciwdziałania bezrobociu </t>
  </si>
  <si>
    <t xml:space="preserve">Liczba osób bezrobotnych, które w miesiącu sprawozdawczym rozpoczęły prace interwencyjne 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</si>
  <si>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</si>
  <si>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</si>
  <si>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</si>
  <si>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oób bezrobotnych, które w miesiącu sprawozdawczym podjęły działalność gospodarczą  </t>
  </si>
  <si>
    <t>Liczba osób bezrobotnych, które podjęły działalność gospodarczą – narastająco od początku roku</t>
  </si>
  <si>
    <t>Liczba osób bezrobotnych, które w miesiącu sprawozdawczym podjęły pracę w ramach refundacji kosztów zatrudnienia</t>
  </si>
  <si>
    <t>Liczba osób bezrobotnych, które podjęły pracę w ramach refundacji kosztów zatrudnienia – narastająco od początku roku</t>
  </si>
  <si>
    <t xml:space="preserve">Pozostałe podjęcia pracy subsydiowanej w miesiącu sprawozdawczym przez osoby bezrobotne </t>
  </si>
  <si>
    <t>Pozostałe podjęcia pracy subsydiowanej przez osoby bezrobotne - narastająco od poczatku roku</t>
  </si>
  <si>
    <t>Liczba osób bezrobotnych, które w miesiącu sprawozdawczym rozpoczęły szkolenia</t>
  </si>
  <si>
    <t>Liczba osób bezrobotnych, które rozpoczęły szkolenia - narasatająco od początku roku</t>
  </si>
  <si>
    <t>7.</t>
  </si>
  <si>
    <t>Liczba osób bezrobotnych, które w miesiącu sprawozdawczym rozpoczęły staż</t>
  </si>
  <si>
    <t>Liczba osób bezrobotnych, które rozpoczęły staż - narastająco od początku roku</t>
  </si>
  <si>
    <t>8.</t>
  </si>
  <si>
    <t>Liczba osób, które rozpoczęły przygotowanie zawodowe dorosłych</t>
  </si>
  <si>
    <t>Liczba osób, które rozpoczęły przygotowanie zawodowe dorosłych - narastająco od poczatku roku</t>
  </si>
  <si>
    <t>9.</t>
  </si>
  <si>
    <t>Liczba osób, które rozpoczęły prace społecznie użyteczne</t>
  </si>
  <si>
    <t>Liczba osób, które rozpoczęły prace społecznie użyteczne - narastająco od początku roku</t>
  </si>
  <si>
    <t>10.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</si>
  <si>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</si>
  <si>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</si>
  <si>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*  wskaźnik stopy bezrobocia za czerwiec jest podawany przez GUS z miesięcznym opóżnieniem</t>
  </si>
  <si>
    <t>Liczba  bezrobotnych w układzie powiatowych urzędów pracy i gmin woj. lubuskiego zarejestrowanych</t>
  </si>
  <si>
    <t>na koniec czerwca 2010 r.</t>
  </si>
  <si>
    <t>L.p.</t>
  </si>
  <si>
    <t xml:space="preserve"> NAZWA</t>
  </si>
  <si>
    <t>Jednostka organizacyjna</t>
  </si>
  <si>
    <t>Ilość bezrobotnych</t>
  </si>
  <si>
    <t>NAZWA</t>
  </si>
  <si>
    <t>PODREGION GORZOWSKI</t>
  </si>
  <si>
    <t>Sulęcin</t>
  </si>
  <si>
    <t>gm.</t>
  </si>
  <si>
    <t>V.</t>
  </si>
  <si>
    <t>ZIELONA GÓRA</t>
  </si>
  <si>
    <t>PUP</t>
  </si>
  <si>
    <t>Torzym</t>
  </si>
  <si>
    <t>Babimost</t>
  </si>
  <si>
    <t>I.</t>
  </si>
  <si>
    <t>GORZÓW WLKP.</t>
  </si>
  <si>
    <t>Bojadła</t>
  </si>
  <si>
    <t>g.</t>
  </si>
  <si>
    <t>Bogdaniec</t>
  </si>
  <si>
    <t>Czerwieńsk</t>
  </si>
  <si>
    <t>Deszczno</t>
  </si>
  <si>
    <t>Kargowa</t>
  </si>
  <si>
    <t>Kłodawa</t>
  </si>
  <si>
    <t>Nowogród Bobrzański</t>
  </si>
  <si>
    <t>Kostrzyn</t>
  </si>
  <si>
    <t>m.</t>
  </si>
  <si>
    <t>PODREGION ZIELONOGÓRSKI</t>
  </si>
  <si>
    <t>Sulechów</t>
  </si>
  <si>
    <t>Lubiszyn</t>
  </si>
  <si>
    <t>Świdnica</t>
  </si>
  <si>
    <t>Santok</t>
  </si>
  <si>
    <t>KROSNO ODRZ.</t>
  </si>
  <si>
    <t>Trzebiechów</t>
  </si>
  <si>
    <t>Witnica</t>
  </si>
  <si>
    <t>Bobrowice</t>
  </si>
  <si>
    <t>Zabór</t>
  </si>
  <si>
    <t>Bytnica</t>
  </si>
  <si>
    <t>Zielona Góra</t>
  </si>
  <si>
    <t>Gorzów Wlkp.</t>
  </si>
  <si>
    <t>M</t>
  </si>
  <si>
    <t>Dąbie</t>
  </si>
  <si>
    <t>Gubin</t>
  </si>
  <si>
    <t>II.</t>
  </si>
  <si>
    <t>Bledzew</t>
  </si>
  <si>
    <t>Krosno Odrz.</t>
  </si>
  <si>
    <t>VI.</t>
  </si>
  <si>
    <t>Międzyrzecz</t>
  </si>
  <si>
    <t>Maszewo</t>
  </si>
  <si>
    <t>Brzeźnica</t>
  </si>
  <si>
    <t>Przytoczna</t>
  </si>
  <si>
    <t xml:space="preserve">    </t>
  </si>
  <si>
    <t>Gozdnica</t>
  </si>
  <si>
    <t>Pszczew</t>
  </si>
  <si>
    <t>NOWA SÓL</t>
  </si>
  <si>
    <t>Iłowa</t>
  </si>
  <si>
    <t>Skwierzyna</t>
  </si>
  <si>
    <t>Bytom Odrzański</t>
  </si>
  <si>
    <t>Małomice</t>
  </si>
  <si>
    <t>Trzciel</t>
  </si>
  <si>
    <t>Kolsko</t>
  </si>
  <si>
    <t>Niegosławice</t>
  </si>
  <si>
    <t>Kożuchów</t>
  </si>
  <si>
    <t>Szprotawa</t>
  </si>
  <si>
    <t>III.</t>
  </si>
  <si>
    <t>Nowa Sól</t>
  </si>
  <si>
    <t>Wymiarki</t>
  </si>
  <si>
    <t>Cybinka</t>
  </si>
  <si>
    <t>Żagań</t>
  </si>
  <si>
    <t>Górzyca</t>
  </si>
  <si>
    <t>Nowe Miasteczko</t>
  </si>
  <si>
    <t>Ośno Lubuskie</t>
  </si>
  <si>
    <t>Otyń</t>
  </si>
  <si>
    <t>Rzepin</t>
  </si>
  <si>
    <t>Siedlisko</t>
  </si>
  <si>
    <t>VII.</t>
  </si>
  <si>
    <t>Słubice</t>
  </si>
  <si>
    <t>Brody</t>
  </si>
  <si>
    <t>Jasień</t>
  </si>
  <si>
    <t>IV.</t>
  </si>
  <si>
    <t>STRZELCE KRAJ.</t>
  </si>
  <si>
    <t>Lubrza</t>
  </si>
  <si>
    <t>Lipinki Łużyckie</t>
  </si>
  <si>
    <t>Dobiegniew</t>
  </si>
  <si>
    <t>Łagów</t>
  </si>
  <si>
    <t>Lubsko</t>
  </si>
  <si>
    <t>Drezdenko</t>
  </si>
  <si>
    <t>Skąpe</t>
  </si>
  <si>
    <t>Łęknica</t>
  </si>
  <si>
    <t>Stare Kurowo</t>
  </si>
  <si>
    <t>Szczaniec</t>
  </si>
  <si>
    <t>Przewóz</t>
  </si>
  <si>
    <t>Strzelce Krajeńskie</t>
  </si>
  <si>
    <t>Świebodzin</t>
  </si>
  <si>
    <t>Trzebiel</t>
  </si>
  <si>
    <t>Zwierzyn</t>
  </si>
  <si>
    <t>Zbąszynek</t>
  </si>
  <si>
    <t>Tuplice</t>
  </si>
  <si>
    <t>Żary</t>
  </si>
  <si>
    <t>Krzeszyce</t>
  </si>
  <si>
    <t>Sława</t>
  </si>
  <si>
    <t>Lubniewice</t>
  </si>
  <si>
    <t>Szlichtyngowa</t>
  </si>
  <si>
    <t>OGÓŁEM</t>
  </si>
  <si>
    <t>woj.</t>
  </si>
  <si>
    <t>Słońsk</t>
  </si>
  <si>
    <t>Wschowa</t>
  </si>
  <si>
    <t>g. - gmina wiejska, gm. - gmina wiejsko-miejska, m. - miasto, M - miasto na prawach powiatu</t>
  </si>
  <si>
    <t xml:space="preserve">              Wojewódzki Urząd Pracy w Zielonej Górze</t>
  </si>
  <si>
    <t>INFORMACJA KWARTALNA O STRUKTURZE BEZROBOTNYCH</t>
  </si>
  <si>
    <t xml:space="preserve"> WG WIEKU, WYKSZTAŁCENIA, STAŻU PRACY I CZASIE POZOSTAWANIA BEZ PRACY [stan na 30.06.2010 r.]</t>
  </si>
  <si>
    <t>ZIELONA  GÓRA          (grodzki)</t>
  </si>
  <si>
    <t>ZIELONA  GÓRA          (ziemski)</t>
  </si>
  <si>
    <t xml:space="preserve">BEZROBOTNI WEDŁUG WIEKU </t>
  </si>
  <si>
    <t>Grupa wiekowa</t>
  </si>
  <si>
    <t>18 - 24 lat</t>
  </si>
  <si>
    <t>25 - 34 lata</t>
  </si>
  <si>
    <t>35 - 44 lata</t>
  </si>
  <si>
    <t>45 - 54 lata</t>
  </si>
  <si>
    <t>55 lat i więcej</t>
  </si>
  <si>
    <t>BEZROBOTNI WEDŁUG POZIOMU WYKSZTAŁCENIA</t>
  </si>
  <si>
    <t>Poziom wykształcenia</t>
  </si>
  <si>
    <t>wyższe</t>
  </si>
  <si>
    <t>policealane i średnie zawodowe</t>
  </si>
  <si>
    <t>średnie ogólnokształcące</t>
  </si>
  <si>
    <t>zasadnicze zawodowe</t>
  </si>
  <si>
    <t>gimnazjalne i ponizej</t>
  </si>
  <si>
    <t>BEZROBOTNI WEDŁUG STAŻU PRACY</t>
  </si>
  <si>
    <t>Staż pracy</t>
  </si>
  <si>
    <t>do 1 roku</t>
  </si>
  <si>
    <t>1 - 5 lat</t>
  </si>
  <si>
    <t>5 - 10 lat</t>
  </si>
  <si>
    <t>10 - 20 lat</t>
  </si>
  <si>
    <t>20 - 30 lat</t>
  </si>
  <si>
    <t>30 lat i więcej</t>
  </si>
  <si>
    <t>bez stażu</t>
  </si>
  <si>
    <t>BEZROBOTNI WEDŁUG CZASU POZOSTAWANIA BEZ PRACY</t>
  </si>
  <si>
    <t>Czas pozostawania bez pracy</t>
  </si>
  <si>
    <t>do 1 miesiąca</t>
  </si>
  <si>
    <t>1 - 3 miesięcy</t>
  </si>
  <si>
    <t>3 - 6 miesięcy</t>
  </si>
  <si>
    <t>6 - 12 miesięcy</t>
  </si>
  <si>
    <t>12 - 24 miesięcy</t>
  </si>
  <si>
    <t>powyżej 24 miesięcy</t>
  </si>
  <si>
    <t>Ogółem bezrobotni</t>
  </si>
  <si>
    <t>lata</t>
  </si>
  <si>
    <t>liczba bezrobotnych</t>
  </si>
  <si>
    <t>IV 2009r.</t>
  </si>
  <si>
    <t>V 2009r.</t>
  </si>
  <si>
    <t>VI 2009r.</t>
  </si>
  <si>
    <t>VII 2009r.</t>
  </si>
  <si>
    <t>VIII 2009r.</t>
  </si>
  <si>
    <t>IX 2009r.</t>
  </si>
  <si>
    <t>wyłączenia</t>
  </si>
  <si>
    <t>rejestracje</t>
  </si>
  <si>
    <t>X 2009r.</t>
  </si>
  <si>
    <t>czerwiec 2010 r.</t>
  </si>
  <si>
    <t>XI 2009r.</t>
  </si>
  <si>
    <t>maj 2010 r.</t>
  </si>
  <si>
    <t>XII 2009r.</t>
  </si>
  <si>
    <t>kwiecień 2010 r.</t>
  </si>
  <si>
    <t>I 2010r.</t>
  </si>
  <si>
    <t>marzec 2010 r.</t>
  </si>
  <si>
    <t>II 2010r.</t>
  </si>
  <si>
    <t>luty 2010 r.</t>
  </si>
  <si>
    <t>III 2010r.</t>
  </si>
  <si>
    <t>styczeń 2010 r.</t>
  </si>
  <si>
    <t>IV 2010r.</t>
  </si>
  <si>
    <t>V 2010r.</t>
  </si>
  <si>
    <t>VI 2010r.</t>
  </si>
  <si>
    <t>oferty pracy</t>
  </si>
  <si>
    <t>Praca niesubsydiowana</t>
  </si>
  <si>
    <t>Podjęcie działalności gospodarczej</t>
  </si>
  <si>
    <t>Podjęcie pracy w ramach refund. kosztów w zatrud. bezrobotnego</t>
  </si>
  <si>
    <t>Prace interwencyjne, roboty publiczne i inna praca</t>
  </si>
  <si>
    <t>Szkolenia</t>
  </si>
  <si>
    <t>Staże</t>
  </si>
  <si>
    <t>Praca społecznie użyteczna</t>
  </si>
  <si>
    <t>Obserwatorium Rynku Pracy - tel: 68 4565 633, 68 4565631</t>
  </si>
  <si>
    <t>Odmowa bez uzasadnionej przyczyny przyjęcia propozycji odpowiedniej pracy lub innej formy pomocy</t>
  </si>
  <si>
    <t>Informatorium - tel. 68 4565 675</t>
  </si>
  <si>
    <t>Niepotwierdzenie gotowości do pracy</t>
  </si>
  <si>
    <t>Dobrowolna rezygnacja ze statusu bezrobotnego</t>
  </si>
  <si>
    <t>Nabycie praw emerytalnycu lub rentowych</t>
  </si>
  <si>
    <t>Inne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</si>
</sst>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_)"/>
  </numFmts>
  <fonts count="102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20"/>
      <name val="Arial Black"/>
      <family val="2"/>
    </font>
    <font>
      <sz val="10"/>
      <name val="Arial Black"/>
      <family val="2"/>
    </font>
    <font>
      <b/>
      <sz val="12"/>
      <name val="Times New Roman"/>
      <family val="1"/>
    </font>
    <font>
      <b/>
      <sz val="13"/>
      <name val="Times New Roman CE"/>
      <family val="1"/>
    </font>
    <font>
      <b/>
      <sz val="8"/>
      <name val="Times New Roman CE"/>
      <family val="1"/>
    </font>
    <font>
      <b/>
      <sz val="7"/>
      <name val="Times New Roman CE"/>
      <family val="1"/>
    </font>
    <font>
      <b/>
      <sz val="14"/>
      <name val="Times New Roman CE"/>
      <family val="1"/>
    </font>
    <font>
      <b/>
      <sz val="18"/>
      <name val="Arial Black"/>
      <family val="2"/>
    </font>
    <font>
      <sz val="18"/>
      <name val="Arial Black"/>
      <family val="2"/>
    </font>
    <font>
      <b/>
      <sz val="12"/>
      <name val="Arial"/>
      <family val="2"/>
    </font>
    <font>
      <sz val="13"/>
      <color indexed="10"/>
      <name val="Arial Black"/>
      <family val="2"/>
    </font>
    <font>
      <b/>
      <i/>
      <sz val="16"/>
      <color indexed="10"/>
      <name val="Arial"/>
      <family val="2"/>
    </font>
    <font>
      <b/>
      <sz val="16"/>
      <name val="Arial Narrow"/>
      <family val="2"/>
    </font>
    <font>
      <b/>
      <sz val="16"/>
      <name val="Arial"/>
      <family val="2"/>
    </font>
    <font>
      <sz val="15"/>
      <name val="Arial Narrow"/>
      <family val="2"/>
    </font>
    <font>
      <sz val="14"/>
      <name val="Arial CE"/>
      <family val="2"/>
    </font>
    <font>
      <sz val="16"/>
      <name val="Arial"/>
      <family val="2"/>
    </font>
    <font>
      <b/>
      <sz val="15"/>
      <color indexed="10"/>
      <name val="Arial Narrow"/>
      <family val="2"/>
    </font>
    <font>
      <sz val="16"/>
      <color indexed="10"/>
      <name val="Arial"/>
      <family val="2"/>
    </font>
    <font>
      <sz val="15"/>
      <color indexed="12"/>
      <name val="Arial Narrow"/>
      <family val="2"/>
    </font>
    <font>
      <sz val="16"/>
      <color indexed="12"/>
      <name val="Arial"/>
      <family val="2"/>
    </font>
    <font>
      <b/>
      <sz val="16"/>
      <color indexed="12"/>
      <name val="Arial"/>
      <family val="2"/>
    </font>
    <font>
      <sz val="14"/>
      <color indexed="12"/>
      <name val="Arial Narrow"/>
      <family val="2"/>
    </font>
    <font>
      <b/>
      <sz val="15"/>
      <name val="Arial"/>
      <family val="2"/>
    </font>
    <font>
      <i/>
      <sz val="16"/>
      <color indexed="12"/>
      <name val="Arial"/>
      <family val="2"/>
    </font>
    <font>
      <sz val="14"/>
      <name val="Arial Narrow"/>
      <family val="2"/>
    </font>
    <font>
      <b/>
      <sz val="15"/>
      <name val="Arial CE"/>
      <family val="2"/>
    </font>
    <font>
      <sz val="10"/>
      <color indexed="12"/>
      <name val="Arial CE"/>
      <family val="0"/>
    </font>
    <font>
      <i/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4"/>
      <name val="Arial Narrow"/>
      <family val="2"/>
    </font>
    <font>
      <sz val="12"/>
      <name val="Arial Narrow"/>
      <family val="2"/>
    </font>
    <font>
      <sz val="18"/>
      <name val="Arial"/>
      <family val="2"/>
    </font>
    <font>
      <b/>
      <sz val="12"/>
      <name val="Arial Narrow"/>
      <family val="2"/>
    </font>
    <font>
      <b/>
      <i/>
      <sz val="18"/>
      <name val="Arial"/>
      <family val="2"/>
    </font>
    <font>
      <b/>
      <i/>
      <sz val="11"/>
      <color indexed="12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b/>
      <i/>
      <sz val="14"/>
      <name val="Arial CE"/>
      <family val="2"/>
    </font>
    <font>
      <b/>
      <i/>
      <sz val="16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6"/>
      <name val="Arial CE"/>
      <family val="2"/>
    </font>
    <font>
      <b/>
      <sz val="10"/>
      <name val="Arial CE"/>
      <family val="0"/>
    </font>
    <font>
      <b/>
      <i/>
      <sz val="17"/>
      <name val="Arial CE"/>
      <family val="2"/>
    </font>
    <font>
      <b/>
      <sz val="16"/>
      <name val="Arial Black"/>
      <family val="2"/>
    </font>
    <font>
      <sz val="16"/>
      <name val="Arial Black"/>
      <family val="2"/>
    </font>
    <font>
      <sz val="16"/>
      <name val="Times New Roman CE"/>
      <family val="1"/>
    </font>
    <font>
      <sz val="16"/>
      <name val="Arial CE"/>
      <family val="0"/>
    </font>
    <font>
      <b/>
      <i/>
      <sz val="12"/>
      <name val="Arial CE"/>
      <family val="2"/>
    </font>
    <font>
      <b/>
      <i/>
      <sz val="10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17"/>
      <name val="Arial CE"/>
      <family val="0"/>
    </font>
    <font>
      <sz val="10"/>
      <color indexed="8"/>
      <name val="Calibri"/>
      <family val="0"/>
    </font>
    <font>
      <sz val="9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Calibri"/>
      <family val="0"/>
    </font>
    <font>
      <b/>
      <sz val="12"/>
      <color indexed="8"/>
      <name val="Arial"/>
      <family val="0"/>
    </font>
    <font>
      <sz val="9.45"/>
      <color indexed="8"/>
      <name val="Arial"/>
      <family val="0"/>
    </font>
    <font>
      <sz val="8"/>
      <color indexed="8"/>
      <name val="Arial"/>
      <family val="0"/>
    </font>
    <font>
      <b/>
      <i/>
      <sz val="11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006600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thin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double"/>
      <top style="double"/>
      <bottom style="double"/>
    </border>
    <border>
      <left style="double"/>
      <right style="medium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 style="medium"/>
      <bottom style="thin"/>
    </border>
    <border>
      <left style="medium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2" borderId="0" applyNumberFormat="0" applyBorder="0" applyAlignment="0" applyProtection="0"/>
    <xf numFmtId="0" fontId="85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6" fillId="26" borderId="1" applyNumberFormat="0" applyAlignment="0" applyProtection="0"/>
    <xf numFmtId="0" fontId="87" fillId="27" borderId="2" applyNumberFormat="0" applyAlignment="0" applyProtection="0"/>
    <xf numFmtId="0" fontId="88" fillId="28" borderId="0" applyNumberFormat="0" applyBorder="0" applyAlignment="0" applyProtection="0"/>
    <xf numFmtId="43" fontId="84" fillId="0" borderId="0" applyFont="0" applyFill="0" applyBorder="0" applyAlignment="0" applyProtection="0"/>
    <xf numFmtId="41" fontId="84" fillId="0" borderId="0" applyFont="0" applyFill="0" applyBorder="0" applyAlignment="0" applyProtection="0"/>
    <xf numFmtId="0" fontId="89" fillId="0" borderId="3" applyNumberFormat="0" applyFill="0" applyAlignment="0" applyProtection="0"/>
    <xf numFmtId="0" fontId="90" fillId="29" borderId="4" applyNumberFormat="0" applyAlignment="0" applyProtection="0"/>
    <xf numFmtId="0" fontId="91" fillId="0" borderId="5" applyNumberFormat="0" applyFill="0" applyAlignment="0" applyProtection="0"/>
    <xf numFmtId="0" fontId="92" fillId="0" borderId="6" applyNumberFormat="0" applyFill="0" applyAlignment="0" applyProtection="0"/>
    <xf numFmtId="0" fontId="93" fillId="0" borderId="7" applyNumberFormat="0" applyFill="0" applyAlignment="0" applyProtection="0"/>
    <xf numFmtId="0" fontId="93" fillId="0" borderId="0" applyNumberFormat="0" applyFill="0" applyBorder="0" applyAlignment="0" applyProtection="0"/>
    <xf numFmtId="0" fontId="94" fillId="30" borderId="0" applyNumberFormat="0" applyBorder="0" applyAlignment="0" applyProtection="0"/>
    <xf numFmtId="0" fontId="95" fillId="27" borderId="1" applyNumberFormat="0" applyAlignment="0" applyProtection="0"/>
    <xf numFmtId="9" fontId="8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6" fillId="0" borderId="8" applyNumberFormat="0" applyFill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84" fillId="31" borderId="9" applyNumberFormat="0" applyFont="0" applyAlignment="0" applyProtection="0"/>
    <xf numFmtId="44" fontId="84" fillId="0" borderId="0" applyFont="0" applyFill="0" applyBorder="0" applyAlignment="0" applyProtection="0"/>
    <xf numFmtId="42" fontId="84" fillId="0" borderId="0" applyFont="0" applyFill="0" applyBorder="0" applyAlignment="0" applyProtection="0"/>
    <xf numFmtId="0" fontId="100" fillId="32" borderId="0" applyNumberFormat="0" applyBorder="0" applyAlignment="0" applyProtection="0"/>
  </cellStyleXfs>
  <cellXfs count="40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 horizontal="right" vertical="top" wrapTex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164" fontId="16" fillId="0" borderId="17" xfId="0" applyNumberFormat="1" applyFont="1" applyFill="1" applyBorder="1" applyAlignment="1">
      <alignment horizontal="center" vertical="center"/>
    </xf>
    <xf numFmtId="164" fontId="16" fillId="0" borderId="18" xfId="0" applyNumberFormat="1" applyFont="1" applyFill="1" applyBorder="1" applyAlignment="1">
      <alignment horizontal="center" vertical="center"/>
    </xf>
    <xf numFmtId="164" fontId="16" fillId="0" borderId="15" xfId="0" applyNumberFormat="1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/>
    </xf>
    <xf numFmtId="0" fontId="18" fillId="33" borderId="20" xfId="0" applyFont="1" applyFill="1" applyBorder="1" applyAlignment="1">
      <alignment horizontal="center" vertical="center" wrapText="1"/>
    </xf>
    <xf numFmtId="1" fontId="18" fillId="33" borderId="21" xfId="0" applyNumberFormat="1" applyFont="1" applyFill="1" applyBorder="1" applyAlignment="1">
      <alignment horizontal="center" vertical="center"/>
    </xf>
    <xf numFmtId="1" fontId="18" fillId="33" borderId="22" xfId="0" applyNumberFormat="1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/>
    </xf>
    <xf numFmtId="0" fontId="18" fillId="34" borderId="23" xfId="0" applyFont="1" applyFill="1" applyBorder="1" applyAlignment="1">
      <alignment horizontal="center" vertical="center" wrapText="1"/>
    </xf>
    <xf numFmtId="1" fontId="18" fillId="34" borderId="23" xfId="0" applyNumberFormat="1" applyFont="1" applyFill="1" applyBorder="1" applyAlignment="1">
      <alignment horizontal="center" vertical="center" wrapText="1"/>
    </xf>
    <xf numFmtId="1" fontId="18" fillId="34" borderId="24" xfId="0" applyNumberFormat="1" applyFont="1" applyFill="1" applyBorder="1" applyAlignment="1">
      <alignment horizontal="center" vertical="center" wrapText="1"/>
    </xf>
    <xf numFmtId="1" fontId="18" fillId="34" borderId="15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14" fillId="0" borderId="19" xfId="0" applyFont="1" applyBorder="1" applyAlignment="1">
      <alignment/>
    </xf>
    <xf numFmtId="0" fontId="21" fillId="0" borderId="25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4" fillId="0" borderId="27" xfId="0" applyFont="1" applyBorder="1" applyAlignment="1">
      <alignment/>
    </xf>
    <xf numFmtId="164" fontId="23" fillId="0" borderId="28" xfId="0" applyNumberFormat="1" applyFont="1" applyFill="1" applyBorder="1" applyAlignment="1">
      <alignment horizontal="center" vertical="center" wrapText="1"/>
    </xf>
    <xf numFmtId="164" fontId="23" fillId="0" borderId="29" xfId="0" applyNumberFormat="1" applyFont="1" applyFill="1" applyBorder="1" applyAlignment="1">
      <alignment horizontal="center" vertical="center" wrapText="1"/>
    </xf>
    <xf numFmtId="164" fontId="23" fillId="0" borderId="15" xfId="0" applyNumberFormat="1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/>
    </xf>
    <xf numFmtId="0" fontId="25" fillId="0" borderId="28" xfId="0" applyFont="1" applyFill="1" applyBorder="1" applyAlignment="1">
      <alignment horizontal="center" vertical="center" wrapText="1"/>
    </xf>
    <xf numFmtId="1" fontId="25" fillId="0" borderId="28" xfId="0" applyNumberFormat="1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/>
    </xf>
    <xf numFmtId="164" fontId="21" fillId="0" borderId="28" xfId="0" applyNumberFormat="1" applyFont="1" applyFill="1" applyBorder="1" applyAlignment="1">
      <alignment horizontal="center" vertical="center" wrapText="1"/>
    </xf>
    <xf numFmtId="164" fontId="21" fillId="0" borderId="29" xfId="0" applyNumberFormat="1" applyFont="1" applyFill="1" applyBorder="1" applyAlignment="1">
      <alignment horizontal="center" vertical="center" wrapText="1"/>
    </xf>
    <xf numFmtId="164" fontId="21" fillId="0" borderId="15" xfId="0" applyNumberFormat="1" applyFont="1" applyFill="1" applyBorder="1" applyAlignment="1">
      <alignment horizontal="center" vertical="center" wrapText="1"/>
    </xf>
    <xf numFmtId="0" fontId="14" fillId="0" borderId="33" xfId="0" applyFont="1" applyBorder="1" applyAlignment="1">
      <alignment horizontal="center"/>
    </xf>
    <xf numFmtId="0" fontId="21" fillId="0" borderId="28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/>
    </xf>
    <xf numFmtId="0" fontId="21" fillId="0" borderId="35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164" fontId="29" fillId="0" borderId="28" xfId="0" applyNumberFormat="1" applyFont="1" applyFill="1" applyBorder="1" applyAlignment="1">
      <alignment horizontal="center" vertical="center" wrapText="1"/>
    </xf>
    <xf numFmtId="164" fontId="29" fillId="0" borderId="29" xfId="0" applyNumberFormat="1" applyFont="1" applyFill="1" applyBorder="1" applyAlignment="1">
      <alignment horizontal="center" vertical="center" wrapText="1"/>
    </xf>
    <xf numFmtId="164" fontId="29" fillId="0" borderId="15" xfId="0" applyNumberFormat="1" applyFont="1" applyFill="1" applyBorder="1" applyAlignment="1">
      <alignment horizontal="center" vertical="center" wrapText="1"/>
    </xf>
    <xf numFmtId="1" fontId="18" fillId="0" borderId="15" xfId="0" applyNumberFormat="1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 wrapText="1"/>
    </xf>
    <xf numFmtId="164" fontId="29" fillId="0" borderId="28" xfId="0" applyNumberFormat="1" applyFont="1" applyFill="1" applyBorder="1" applyAlignment="1">
      <alignment horizontal="center" vertical="center" wrapText="1"/>
    </xf>
    <xf numFmtId="164" fontId="29" fillId="0" borderId="29" xfId="0" applyNumberFormat="1" applyFont="1" applyFill="1" applyBorder="1" applyAlignment="1">
      <alignment horizontal="center" vertical="center" wrapText="1"/>
    </xf>
    <xf numFmtId="164" fontId="29" fillId="0" borderId="15" xfId="0" applyNumberFormat="1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164" fontId="29" fillId="0" borderId="36" xfId="0" applyNumberFormat="1" applyFont="1" applyFill="1" applyBorder="1" applyAlignment="1">
      <alignment horizontal="center" vertical="center" wrapText="1"/>
    </xf>
    <xf numFmtId="164" fontId="29" fillId="0" borderId="35" xfId="0" applyNumberFormat="1" applyFont="1" applyFill="1" applyBorder="1" applyAlignment="1">
      <alignment horizontal="center" vertical="center" wrapText="1"/>
    </xf>
    <xf numFmtId="164" fontId="29" fillId="0" borderId="41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 wrapText="1"/>
    </xf>
    <xf numFmtId="164" fontId="33" fillId="0" borderId="0" xfId="0" applyNumberFormat="1" applyFont="1" applyFill="1" applyBorder="1" applyAlignment="1">
      <alignment horizontal="center" vertical="center" wrapText="1"/>
    </xf>
    <xf numFmtId="164" fontId="34" fillId="0" borderId="0" xfId="0" applyNumberFormat="1" applyFont="1" applyFill="1" applyBorder="1" applyAlignment="1">
      <alignment horizontal="center" vertical="center" wrapText="1"/>
    </xf>
    <xf numFmtId="0" fontId="8" fillId="0" borderId="42" xfId="0" applyFont="1" applyBorder="1" applyAlignment="1">
      <alignment/>
    </xf>
    <xf numFmtId="0" fontId="8" fillId="0" borderId="43" xfId="0" applyFont="1" applyBorder="1" applyAlignment="1">
      <alignment horizontal="right" vertical="top" wrapText="1"/>
    </xf>
    <xf numFmtId="0" fontId="35" fillId="0" borderId="44" xfId="0" applyFont="1" applyBorder="1" applyAlignment="1">
      <alignment horizontal="center" vertical="center" wrapText="1"/>
    </xf>
    <xf numFmtId="0" fontId="21" fillId="0" borderId="45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/>
    </xf>
    <xf numFmtId="0" fontId="35" fillId="0" borderId="47" xfId="0" applyFont="1" applyBorder="1" applyAlignment="1">
      <alignment horizontal="center" vertical="center"/>
    </xf>
    <xf numFmtId="0" fontId="34" fillId="0" borderId="35" xfId="0" applyFont="1" applyFill="1" applyBorder="1" applyAlignment="1">
      <alignment horizontal="center" vertical="center" wrapText="1"/>
    </xf>
    <xf numFmtId="0" fontId="34" fillId="0" borderId="48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/>
    </xf>
    <xf numFmtId="0" fontId="34" fillId="0" borderId="31" xfId="0" applyFont="1" applyFill="1" applyBorder="1" applyAlignment="1">
      <alignment horizontal="center" vertical="center" wrapText="1"/>
    </xf>
    <xf numFmtId="0" fontId="34" fillId="0" borderId="32" xfId="0" applyFont="1" applyFill="1" applyBorder="1" applyAlignment="1">
      <alignment horizontal="center" vertical="center" wrapText="1"/>
    </xf>
    <xf numFmtId="0" fontId="21" fillId="0" borderId="49" xfId="0" applyFont="1" applyFill="1" applyBorder="1" applyAlignment="1">
      <alignment horizontal="center" vertical="center"/>
    </xf>
    <xf numFmtId="0" fontId="21" fillId="0" borderId="50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34" fillId="0" borderId="51" xfId="0" applyFont="1" applyFill="1" applyBorder="1" applyAlignment="1">
      <alignment horizontal="center" vertical="center" wrapText="1"/>
    </xf>
    <xf numFmtId="0" fontId="34" fillId="0" borderId="52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/>
    </xf>
    <xf numFmtId="0" fontId="36" fillId="0" borderId="42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42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12" fillId="35" borderId="0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48" fillId="0" borderId="46" xfId="0" applyFont="1" applyBorder="1" applyAlignment="1">
      <alignment horizontal="center"/>
    </xf>
    <xf numFmtId="0" fontId="48" fillId="0" borderId="49" xfId="0" applyFont="1" applyBorder="1" applyAlignment="1" applyProtection="1">
      <alignment horizontal="left"/>
      <protection/>
    </xf>
    <xf numFmtId="165" fontId="48" fillId="0" borderId="49" xfId="0" applyNumberFormat="1" applyFont="1" applyBorder="1" applyAlignment="1" applyProtection="1">
      <alignment/>
      <protection/>
    </xf>
    <xf numFmtId="165" fontId="48" fillId="0" borderId="53" xfId="0" applyNumberFormat="1" applyFont="1" applyBorder="1" applyAlignment="1" applyProtection="1">
      <alignment/>
      <protection/>
    </xf>
    <xf numFmtId="0" fontId="49" fillId="36" borderId="46" xfId="0" applyFont="1" applyFill="1" applyBorder="1" applyAlignment="1">
      <alignment horizontal="center"/>
    </xf>
    <xf numFmtId="0" fontId="49" fillId="36" borderId="49" xfId="0" applyFont="1" applyFill="1" applyBorder="1" applyAlignment="1" applyProtection="1">
      <alignment horizontal="left"/>
      <protection/>
    </xf>
    <xf numFmtId="165" fontId="49" fillId="36" borderId="53" xfId="0" applyNumberFormat="1" applyFont="1" applyFill="1" applyBorder="1" applyAlignment="1" applyProtection="1">
      <alignment horizontal="right"/>
      <protection/>
    </xf>
    <xf numFmtId="0" fontId="48" fillId="0" borderId="54" xfId="0" applyFont="1" applyBorder="1" applyAlignment="1">
      <alignment horizontal="center"/>
    </xf>
    <xf numFmtId="0" fontId="48" fillId="0" borderId="31" xfId="0" applyFont="1" applyBorder="1" applyAlignment="1" applyProtection="1">
      <alignment horizontal="left"/>
      <protection/>
    </xf>
    <xf numFmtId="165" fontId="48" fillId="0" borderId="31" xfId="0" applyNumberFormat="1" applyFont="1" applyBorder="1" applyAlignment="1" applyProtection="1">
      <alignment/>
      <protection/>
    </xf>
    <xf numFmtId="165" fontId="48" fillId="0" borderId="55" xfId="0" applyNumberFormat="1" applyFont="1" applyBorder="1" applyAlignment="1" applyProtection="1">
      <alignment/>
      <protection/>
    </xf>
    <xf numFmtId="0" fontId="49" fillId="36" borderId="49" xfId="0" applyFont="1" applyFill="1" applyBorder="1" applyAlignment="1" applyProtection="1">
      <alignment horizontal="center"/>
      <protection/>
    </xf>
    <xf numFmtId="0" fontId="48" fillId="0" borderId="47" xfId="0" applyFont="1" applyBorder="1" applyAlignment="1">
      <alignment horizontal="center"/>
    </xf>
    <xf numFmtId="0" fontId="48" fillId="0" borderId="36" xfId="0" applyFont="1" applyBorder="1" applyAlignment="1" applyProtection="1">
      <alignment horizontal="left"/>
      <protection/>
    </xf>
    <xf numFmtId="165" fontId="48" fillId="0" borderId="36" xfId="0" applyNumberFormat="1" applyFont="1" applyBorder="1" applyAlignment="1" applyProtection="1">
      <alignment/>
      <protection/>
    </xf>
    <xf numFmtId="165" fontId="48" fillId="0" borderId="56" xfId="0" applyNumberFormat="1" applyFont="1" applyBorder="1" applyAlignment="1" applyProtection="1">
      <alignment/>
      <protection/>
    </xf>
    <xf numFmtId="0" fontId="48" fillId="0" borderId="57" xfId="0" applyFont="1" applyBorder="1" applyAlignment="1">
      <alignment horizontal="center"/>
    </xf>
    <xf numFmtId="0" fontId="48" fillId="0" borderId="57" xfId="0" applyFont="1" applyBorder="1" applyAlignment="1" applyProtection="1">
      <alignment horizontal="left"/>
      <protection/>
    </xf>
    <xf numFmtId="165" fontId="48" fillId="0" borderId="57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49" fillId="36" borderId="49" xfId="0" applyNumberFormat="1" applyFont="1" applyFill="1" applyBorder="1" applyAlignment="1" applyProtection="1">
      <alignment/>
      <protection/>
    </xf>
    <xf numFmtId="165" fontId="49" fillId="36" borderId="53" xfId="0" applyNumberFormat="1" applyFont="1" applyFill="1" applyBorder="1" applyAlignment="1" applyProtection="1">
      <alignment/>
      <protection/>
    </xf>
    <xf numFmtId="0" fontId="48" fillId="0" borderId="58" xfId="0" applyFont="1" applyBorder="1" applyAlignment="1">
      <alignment horizontal="center"/>
    </xf>
    <xf numFmtId="0" fontId="48" fillId="0" borderId="51" xfId="0" applyFont="1" applyBorder="1" applyAlignment="1" applyProtection="1">
      <alignment horizontal="left"/>
      <protection/>
    </xf>
    <xf numFmtId="165" fontId="48" fillId="0" borderId="51" xfId="0" applyNumberFormat="1" applyFont="1" applyBorder="1" applyAlignment="1" applyProtection="1">
      <alignment/>
      <protection/>
    </xf>
    <xf numFmtId="165" fontId="48" fillId="0" borderId="59" xfId="0" applyNumberFormat="1" applyFont="1" applyBorder="1" applyAlignment="1" applyProtection="1">
      <alignment/>
      <protection/>
    </xf>
    <xf numFmtId="0" fontId="48" fillId="37" borderId="60" xfId="0" applyFont="1" applyFill="1" applyBorder="1" applyAlignment="1">
      <alignment horizontal="center"/>
    </xf>
    <xf numFmtId="0" fontId="48" fillId="37" borderId="15" xfId="0" applyFont="1" applyFill="1" applyBorder="1" applyAlignment="1" applyProtection="1">
      <alignment horizontal="left"/>
      <protection/>
    </xf>
    <xf numFmtId="165" fontId="48" fillId="37" borderId="15" xfId="0" applyNumberFormat="1" applyFont="1" applyFill="1" applyBorder="1" applyAlignment="1" applyProtection="1">
      <alignment/>
      <protection/>
    </xf>
    <xf numFmtId="165" fontId="48" fillId="37" borderId="61" xfId="0" applyNumberFormat="1" applyFont="1" applyFill="1" applyBorder="1" applyAlignment="1" applyProtection="1">
      <alignment/>
      <protection/>
    </xf>
    <xf numFmtId="0" fontId="51" fillId="0" borderId="0" xfId="0" applyFont="1" applyBorder="1" applyAlignment="1">
      <alignment horizontal="center"/>
    </xf>
    <xf numFmtId="0" fontId="49" fillId="36" borderId="54" xfId="0" applyFont="1" applyFill="1" applyBorder="1" applyAlignment="1">
      <alignment horizontal="center"/>
    </xf>
    <xf numFmtId="0" fontId="49" fillId="36" borderId="31" xfId="0" applyFont="1" applyFill="1" applyBorder="1" applyAlignment="1" applyProtection="1">
      <alignment horizontal="left"/>
      <protection/>
    </xf>
    <xf numFmtId="165" fontId="49" fillId="36" borderId="31" xfId="0" applyNumberFormat="1" applyFont="1" applyFill="1" applyBorder="1" applyAlignment="1" applyProtection="1">
      <alignment/>
      <protection/>
    </xf>
    <xf numFmtId="165" fontId="49" fillId="36" borderId="55" xfId="0" applyNumberFormat="1" applyFont="1" applyFill="1" applyBorder="1" applyAlignment="1" applyProtection="1">
      <alignment/>
      <protection/>
    </xf>
    <xf numFmtId="165" fontId="48" fillId="0" borderId="30" xfId="0" applyNumberFormat="1" applyFont="1" applyBorder="1" applyAlignment="1" applyProtection="1">
      <alignment horizontal="center"/>
      <protection/>
    </xf>
    <xf numFmtId="165" fontId="48" fillId="0" borderId="62" xfId="0" applyNumberFormat="1" applyFont="1" applyBorder="1" applyAlignment="1" applyProtection="1">
      <alignment/>
      <protection/>
    </xf>
    <xf numFmtId="0" fontId="48" fillId="0" borderId="63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165" fontId="48" fillId="0" borderId="64" xfId="0" applyNumberFormat="1" applyFont="1" applyBorder="1" applyAlignment="1" applyProtection="1">
      <alignment/>
      <protection/>
    </xf>
    <xf numFmtId="165" fontId="48" fillId="0" borderId="65" xfId="0" applyNumberFormat="1" applyFont="1" applyBorder="1" applyAlignment="1" applyProtection="1">
      <alignment/>
      <protection/>
    </xf>
    <xf numFmtId="0" fontId="48" fillId="0" borderId="66" xfId="0" applyFont="1" applyBorder="1" applyAlignment="1">
      <alignment horizontal="center"/>
    </xf>
    <xf numFmtId="0" fontId="48" fillId="0" borderId="67" xfId="0" applyFont="1" applyBorder="1" applyAlignment="1" applyProtection="1">
      <alignment horizontal="left"/>
      <protection/>
    </xf>
    <xf numFmtId="165" fontId="48" fillId="0" borderId="67" xfId="0" applyNumberFormat="1" applyFont="1" applyBorder="1" applyAlignment="1" applyProtection="1">
      <alignment/>
      <protection/>
    </xf>
    <xf numFmtId="165" fontId="48" fillId="0" borderId="68" xfId="0" applyNumberFormat="1" applyFont="1" applyBorder="1" applyAlignment="1" applyProtection="1">
      <alignment/>
      <protection/>
    </xf>
    <xf numFmtId="0" fontId="49" fillId="0" borderId="0" xfId="0" applyFont="1" applyBorder="1" applyAlignment="1" applyProtection="1">
      <alignment horizontal="left"/>
      <protection/>
    </xf>
    <xf numFmtId="165" fontId="48" fillId="0" borderId="0" xfId="0" applyNumberFormat="1" applyFont="1" applyBorder="1" applyAlignment="1" applyProtection="1">
      <alignment/>
      <protection/>
    </xf>
    <xf numFmtId="165" fontId="49" fillId="0" borderId="0" xfId="0" applyNumberFormat="1" applyFont="1" applyBorder="1" applyAlignment="1" applyProtection="1">
      <alignment/>
      <protection/>
    </xf>
    <xf numFmtId="0" fontId="48" fillId="0" borderId="0" xfId="0" applyFont="1" applyBorder="1" applyAlignment="1">
      <alignment horizontal="center"/>
    </xf>
    <xf numFmtId="165" fontId="0" fillId="0" borderId="0" xfId="0" applyNumberFormat="1" applyBorder="1" applyAlignment="1" applyProtection="1">
      <alignment/>
      <protection/>
    </xf>
    <xf numFmtId="0" fontId="0" fillId="0" borderId="57" xfId="0" applyBorder="1" applyAlignment="1">
      <alignment horizontal="center" vertical="center"/>
    </xf>
    <xf numFmtId="0" fontId="48" fillId="0" borderId="0" xfId="0" applyFont="1" applyBorder="1" applyAlignment="1" applyProtection="1">
      <alignment horizontal="left"/>
      <protection/>
    </xf>
    <xf numFmtId="0" fontId="2" fillId="38" borderId="0" xfId="0" applyFont="1" applyFill="1" applyAlignment="1">
      <alignment/>
    </xf>
    <xf numFmtId="0" fontId="49" fillId="38" borderId="0" xfId="0" applyFont="1" applyFill="1" applyAlignment="1">
      <alignment/>
    </xf>
    <xf numFmtId="0" fontId="3" fillId="38" borderId="0" xfId="0" applyFont="1" applyFill="1" applyAlignment="1">
      <alignment/>
    </xf>
    <xf numFmtId="0" fontId="4" fillId="38" borderId="0" xfId="0" applyFont="1" applyFill="1" applyAlignment="1">
      <alignment/>
    </xf>
    <xf numFmtId="0" fontId="2" fillId="38" borderId="0" xfId="0" applyFont="1" applyFill="1" applyAlignment="1">
      <alignment horizontal="left" vertical="center"/>
    </xf>
    <xf numFmtId="0" fontId="0" fillId="38" borderId="0" xfId="0" applyFill="1" applyAlignment="1">
      <alignment/>
    </xf>
    <xf numFmtId="0" fontId="11" fillId="0" borderId="69" xfId="0" applyFont="1" applyFill="1" applyBorder="1" applyAlignment="1">
      <alignment horizontal="center" vertical="center" wrapText="1"/>
    </xf>
    <xf numFmtId="0" fontId="53" fillId="0" borderId="44" xfId="0" applyFont="1" applyBorder="1" applyAlignment="1">
      <alignment horizontal="center"/>
    </xf>
    <xf numFmtId="0" fontId="14" fillId="0" borderId="70" xfId="0" applyFont="1" applyBorder="1" applyAlignment="1">
      <alignment/>
    </xf>
    <xf numFmtId="1" fontId="21" fillId="0" borderId="31" xfId="0" applyNumberFormat="1" applyFont="1" applyFill="1" applyBorder="1" applyAlignment="1">
      <alignment horizontal="center" vertical="center"/>
    </xf>
    <xf numFmtId="1" fontId="21" fillId="0" borderId="32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56" fillId="0" borderId="49" xfId="0" applyFont="1" applyFill="1" applyBorder="1" applyAlignment="1">
      <alignment horizontal="center"/>
    </xf>
    <xf numFmtId="0" fontId="56" fillId="0" borderId="50" xfId="0" applyFont="1" applyFill="1" applyBorder="1" applyAlignment="1">
      <alignment horizontal="center"/>
    </xf>
    <xf numFmtId="1" fontId="21" fillId="0" borderId="28" xfId="0" applyNumberFormat="1" applyFont="1" applyFill="1" applyBorder="1" applyAlignment="1">
      <alignment horizontal="center" vertical="center" wrapText="1"/>
    </xf>
    <xf numFmtId="1" fontId="21" fillId="0" borderId="29" xfId="0" applyNumberFormat="1" applyFont="1" applyFill="1" applyBorder="1" applyAlignment="1">
      <alignment horizontal="center" vertical="center" wrapText="1"/>
    </xf>
    <xf numFmtId="0" fontId="14" fillId="0" borderId="70" xfId="0" applyFont="1" applyBorder="1" applyAlignment="1">
      <alignment horizontal="center"/>
    </xf>
    <xf numFmtId="0" fontId="21" fillId="0" borderId="71" xfId="0" applyFont="1" applyFill="1" applyBorder="1" applyAlignment="1">
      <alignment horizontal="center" vertical="center" wrapText="1"/>
    </xf>
    <xf numFmtId="0" fontId="21" fillId="0" borderId="51" xfId="0" applyFont="1" applyFill="1" applyBorder="1" applyAlignment="1">
      <alignment horizontal="center" vertical="center"/>
    </xf>
    <xf numFmtId="0" fontId="21" fillId="0" borderId="52" xfId="0" applyFont="1" applyFill="1" applyBorder="1" applyAlignment="1">
      <alignment horizontal="center" vertical="center"/>
    </xf>
    <xf numFmtId="0" fontId="14" fillId="0" borderId="70" xfId="0" applyFont="1" applyFill="1" applyBorder="1" applyAlignment="1">
      <alignment horizontal="center"/>
    </xf>
    <xf numFmtId="0" fontId="14" fillId="0" borderId="66" xfId="0" applyFont="1" applyFill="1" applyBorder="1" applyAlignment="1">
      <alignment horizontal="center"/>
    </xf>
    <xf numFmtId="0" fontId="28" fillId="0" borderId="70" xfId="0" applyFont="1" applyBorder="1" applyAlignment="1">
      <alignment/>
    </xf>
    <xf numFmtId="1" fontId="18" fillId="0" borderId="10" xfId="0" applyNumberFormat="1" applyFont="1" applyFill="1" applyBorder="1" applyAlignment="1">
      <alignment horizontal="center" vertical="center" wrapText="1"/>
    </xf>
    <xf numFmtId="0" fontId="28" fillId="0" borderId="70" xfId="0" applyFont="1" applyBorder="1" applyAlignment="1">
      <alignment horizontal="center"/>
    </xf>
    <xf numFmtId="0" fontId="28" fillId="0" borderId="70" xfId="0" applyFont="1" applyFill="1" applyBorder="1" applyAlignment="1">
      <alignment horizontal="center"/>
    </xf>
    <xf numFmtId="0" fontId="28" fillId="0" borderId="66" xfId="0" applyFont="1" applyBorder="1" applyAlignment="1">
      <alignment/>
    </xf>
    <xf numFmtId="1" fontId="21" fillId="0" borderId="35" xfId="0" applyNumberFormat="1" applyFont="1" applyFill="1" applyBorder="1" applyAlignment="1">
      <alignment horizontal="center" vertical="center" wrapText="1"/>
    </xf>
    <xf numFmtId="1" fontId="21" fillId="0" borderId="48" xfId="0" applyNumberFormat="1" applyFont="1" applyFill="1" applyBorder="1" applyAlignment="1">
      <alignment horizontal="center" vertical="center" wrapText="1"/>
    </xf>
    <xf numFmtId="0" fontId="53" fillId="0" borderId="44" xfId="0" applyFont="1" applyFill="1" applyBorder="1" applyAlignment="1">
      <alignment horizontal="center"/>
    </xf>
    <xf numFmtId="1" fontId="21" fillId="0" borderId="31" xfId="0" applyNumberFormat="1" applyFont="1" applyFill="1" applyBorder="1" applyAlignment="1">
      <alignment horizontal="center" vertical="center" wrapText="1"/>
    </xf>
    <xf numFmtId="1" fontId="21" fillId="0" borderId="32" xfId="0" applyNumberFormat="1" applyFont="1" applyFill="1" applyBorder="1" applyAlignment="1">
      <alignment horizontal="center" vertical="center" wrapText="1"/>
    </xf>
    <xf numFmtId="1" fontId="21" fillId="0" borderId="71" xfId="0" applyNumberFormat="1" applyFont="1" applyFill="1" applyBorder="1" applyAlignment="1">
      <alignment horizontal="center" vertical="center" wrapText="1"/>
    </xf>
    <xf numFmtId="1" fontId="21" fillId="0" borderId="62" xfId="0" applyNumberFormat="1" applyFont="1" applyFill="1" applyBorder="1" applyAlignment="1">
      <alignment horizontal="center" vertical="center" wrapText="1"/>
    </xf>
    <xf numFmtId="1" fontId="21" fillId="0" borderId="31" xfId="0" applyNumberFormat="1" applyFont="1" applyFill="1" applyBorder="1" applyAlignment="1">
      <alignment horizontal="center" vertical="center" wrapText="1"/>
    </xf>
    <xf numFmtId="1" fontId="21" fillId="0" borderId="32" xfId="0" applyNumberFormat="1" applyFont="1" applyFill="1" applyBorder="1" applyAlignment="1">
      <alignment horizontal="center" vertical="center" wrapText="1"/>
    </xf>
    <xf numFmtId="0" fontId="21" fillId="0" borderId="51" xfId="0" applyFont="1" applyFill="1" applyBorder="1" applyAlignment="1">
      <alignment horizontal="center" vertical="center" wrapText="1"/>
    </xf>
    <xf numFmtId="1" fontId="21" fillId="0" borderId="51" xfId="0" applyNumberFormat="1" applyFont="1" applyFill="1" applyBorder="1" applyAlignment="1">
      <alignment horizontal="center" vertical="center" wrapText="1"/>
    </xf>
    <xf numFmtId="1" fontId="21" fillId="0" borderId="52" xfId="0" applyNumberFormat="1" applyFont="1" applyFill="1" applyBorder="1" applyAlignment="1">
      <alignment horizontal="center" vertical="center" wrapText="1"/>
    </xf>
    <xf numFmtId="0" fontId="28" fillId="0" borderId="66" xfId="0" applyFont="1" applyBorder="1" applyAlignment="1">
      <alignment horizontal="center"/>
    </xf>
    <xf numFmtId="0" fontId="21" fillId="0" borderId="36" xfId="0" applyFont="1" applyFill="1" applyBorder="1" applyAlignment="1">
      <alignment horizontal="center" vertical="center" wrapText="1"/>
    </xf>
    <xf numFmtId="1" fontId="21" fillId="0" borderId="36" xfId="0" applyNumberFormat="1" applyFont="1" applyFill="1" applyBorder="1" applyAlignment="1">
      <alignment horizontal="center" vertical="center" wrapText="1"/>
    </xf>
    <xf numFmtId="1" fontId="21" fillId="0" borderId="37" xfId="0" applyNumberFormat="1" applyFont="1" applyFill="1" applyBorder="1" applyAlignment="1">
      <alignment horizontal="center" vertical="center" wrapText="1"/>
    </xf>
    <xf numFmtId="0" fontId="53" fillId="0" borderId="42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left" vertical="center"/>
    </xf>
    <xf numFmtId="0" fontId="57" fillId="0" borderId="0" xfId="0" applyFont="1" applyAlignment="1">
      <alignment/>
    </xf>
    <xf numFmtId="0" fontId="4" fillId="0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Fill="1" applyBorder="1" applyAlignment="1">
      <alignment horizontal="right" vertical="center"/>
    </xf>
    <xf numFmtId="0" fontId="58" fillId="0" borderId="0" xfId="0" applyFont="1" applyAlignment="1">
      <alignment/>
    </xf>
    <xf numFmtId="0" fontId="2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 horizontal="right" vertical="center"/>
    </xf>
    <xf numFmtId="0" fontId="14" fillId="0" borderId="44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40" fillId="0" borderId="11" xfId="0" applyFont="1" applyBorder="1" applyAlignment="1">
      <alignment vertical="center" wrapText="1"/>
    </xf>
    <xf numFmtId="0" fontId="40" fillId="0" borderId="43" xfId="0" applyFont="1" applyBorder="1" applyAlignment="1">
      <alignment vertical="center" wrapText="1"/>
    </xf>
    <xf numFmtId="0" fontId="42" fillId="0" borderId="0" xfId="0" applyFont="1" applyBorder="1" applyAlignment="1">
      <alignment horizontal="left"/>
    </xf>
    <xf numFmtId="0" fontId="42" fillId="0" borderId="0" xfId="0" applyFont="1" applyBorder="1" applyAlignment="1">
      <alignment wrapText="1"/>
    </xf>
    <xf numFmtId="0" fontId="32" fillId="0" borderId="0" xfId="0" applyFont="1" applyBorder="1" applyAlignment="1">
      <alignment wrapText="1"/>
    </xf>
    <xf numFmtId="0" fontId="14" fillId="0" borderId="54" xfId="0" applyFont="1" applyFill="1" applyBorder="1" applyAlignment="1">
      <alignment horizontal="center" vertical="center"/>
    </xf>
    <xf numFmtId="0" fontId="38" fillId="0" borderId="32" xfId="0" applyFont="1" applyFill="1" applyBorder="1" applyAlignment="1">
      <alignment horizontal="left" vertical="center" wrapText="1"/>
    </xf>
    <xf numFmtId="0" fontId="38" fillId="0" borderId="28" xfId="0" applyFont="1" applyFill="1" applyBorder="1" applyAlignment="1">
      <alignment horizontal="left" vertical="center" wrapText="1"/>
    </xf>
    <xf numFmtId="0" fontId="40" fillId="0" borderId="52" xfId="0" applyFont="1" applyBorder="1" applyAlignment="1">
      <alignment vertical="center" wrapText="1"/>
    </xf>
    <xf numFmtId="0" fontId="40" fillId="0" borderId="71" xfId="0" applyFont="1" applyBorder="1" applyAlignment="1">
      <alignment vertical="center" wrapText="1"/>
    </xf>
    <xf numFmtId="0" fontId="14" fillId="0" borderId="47" xfId="0" applyFont="1" applyFill="1" applyBorder="1" applyAlignment="1">
      <alignment horizontal="center" vertical="center"/>
    </xf>
    <xf numFmtId="0" fontId="40" fillId="0" borderId="37" xfId="0" applyFont="1" applyBorder="1" applyAlignment="1">
      <alignment vertical="center" wrapText="1"/>
    </xf>
    <xf numFmtId="0" fontId="40" fillId="0" borderId="35" xfId="0" applyFont="1" applyBorder="1" applyAlignment="1">
      <alignment vertical="center" wrapText="1"/>
    </xf>
    <xf numFmtId="0" fontId="14" fillId="0" borderId="58" xfId="0" applyFont="1" applyFill="1" applyBorder="1" applyAlignment="1">
      <alignment horizontal="center" vertical="center"/>
    </xf>
    <xf numFmtId="0" fontId="14" fillId="0" borderId="70" xfId="0" applyFont="1" applyFill="1" applyBorder="1" applyAlignment="1">
      <alignment horizontal="center" vertical="center"/>
    </xf>
    <xf numFmtId="0" fontId="40" fillId="0" borderId="32" xfId="0" applyFont="1" applyFill="1" applyBorder="1" applyAlignment="1">
      <alignment horizontal="left" vertical="center" wrapText="1"/>
    </xf>
    <xf numFmtId="0" fontId="40" fillId="0" borderId="28" xfId="0" applyFont="1" applyFill="1" applyBorder="1" applyAlignment="1">
      <alignment horizontal="left" vertical="center" wrapText="1"/>
    </xf>
    <xf numFmtId="0" fontId="40" fillId="0" borderId="52" xfId="0" applyFont="1" applyFill="1" applyBorder="1" applyAlignment="1">
      <alignment horizontal="left" vertical="center" wrapText="1"/>
    </xf>
    <xf numFmtId="0" fontId="40" fillId="0" borderId="71" xfId="0" applyFont="1" applyFill="1" applyBorder="1" applyAlignment="1">
      <alignment horizontal="left" vertical="center" wrapText="1"/>
    </xf>
    <xf numFmtId="0" fontId="0" fillId="0" borderId="46" xfId="0" applyBorder="1" applyAlignment="1">
      <alignment horizontal="center" vertical="center"/>
    </xf>
    <xf numFmtId="0" fontId="38" fillId="0" borderId="32" xfId="0" applyFont="1" applyFill="1" applyBorder="1" applyAlignment="1">
      <alignment vertical="center" wrapText="1"/>
    </xf>
    <xf numFmtId="0" fontId="38" fillId="0" borderId="28" xfId="0" applyFont="1" applyFill="1" applyBorder="1" applyAlignment="1">
      <alignment vertical="center" wrapText="1"/>
    </xf>
    <xf numFmtId="0" fontId="40" fillId="0" borderId="32" xfId="0" applyFont="1" applyFill="1" applyBorder="1" applyAlignment="1">
      <alignment vertical="center" wrapText="1"/>
    </xf>
    <xf numFmtId="0" fontId="40" fillId="0" borderId="28" xfId="0" applyFont="1" applyFill="1" applyBorder="1" applyAlignment="1">
      <alignment vertical="center" wrapText="1"/>
    </xf>
    <xf numFmtId="0" fontId="14" fillId="0" borderId="46" xfId="0" applyFont="1" applyFill="1" applyBorder="1" applyAlignment="1">
      <alignment horizontal="center" vertical="center"/>
    </xf>
    <xf numFmtId="0" fontId="40" fillId="0" borderId="32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0" fontId="38" fillId="0" borderId="50" xfId="0" applyFont="1" applyBorder="1" applyAlignment="1">
      <alignment vertical="center" wrapText="1"/>
    </xf>
    <xf numFmtId="0" fontId="38" fillId="0" borderId="25" xfId="0" applyFont="1" applyBorder="1" applyAlignment="1">
      <alignment vertical="center" wrapText="1"/>
    </xf>
    <xf numFmtId="0" fontId="40" fillId="0" borderId="32" xfId="0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30" fillId="0" borderId="32" xfId="0" applyFont="1" applyFill="1" applyBorder="1" applyAlignment="1">
      <alignment horizontal="left" vertical="center" wrapText="1" indent="2"/>
    </xf>
    <xf numFmtId="0" fontId="30" fillId="0" borderId="28" xfId="0" applyFont="1" applyFill="1" applyBorder="1" applyAlignment="1">
      <alignment horizontal="left" vertical="center" wrapText="1" indent="2"/>
    </xf>
    <xf numFmtId="0" fontId="37" fillId="0" borderId="37" xfId="0" applyFont="1" applyBorder="1" applyAlignment="1">
      <alignment vertical="center" wrapText="1"/>
    </xf>
    <xf numFmtId="0" fontId="37" fillId="0" borderId="35" xfId="0" applyFont="1" applyBorder="1" applyAlignment="1">
      <alignment vertical="center" wrapText="1"/>
    </xf>
    <xf numFmtId="0" fontId="12" fillId="35" borderId="57" xfId="0" applyFont="1" applyFill="1" applyBorder="1" applyAlignment="1">
      <alignment horizontal="center" vertical="center"/>
    </xf>
    <xf numFmtId="0" fontId="6" fillId="35" borderId="57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38" fillId="0" borderId="40" xfId="0" applyFont="1" applyBorder="1" applyAlignment="1">
      <alignment vertical="center" wrapText="1"/>
    </xf>
    <xf numFmtId="0" fontId="38" fillId="0" borderId="38" xfId="0" applyFont="1" applyBorder="1" applyAlignment="1">
      <alignment vertical="center" wrapText="1"/>
    </xf>
    <xf numFmtId="0" fontId="31" fillId="0" borderId="58" xfId="0" applyFont="1" applyBorder="1" applyAlignment="1">
      <alignment horizontal="center" vertical="center"/>
    </xf>
    <xf numFmtId="0" fontId="31" fillId="0" borderId="66" xfId="0" applyFont="1" applyBorder="1" applyAlignment="1">
      <alignment horizontal="center" vertical="center"/>
    </xf>
    <xf numFmtId="0" fontId="19" fillId="0" borderId="32" xfId="0" applyFont="1" applyFill="1" applyBorder="1" applyAlignment="1">
      <alignment horizontal="left" vertical="center" wrapText="1"/>
    </xf>
    <xf numFmtId="0" fontId="19" fillId="0" borderId="28" xfId="0" applyFont="1" applyFill="1" applyBorder="1" applyAlignment="1">
      <alignment horizontal="left" vertical="center" wrapText="1"/>
    </xf>
    <xf numFmtId="0" fontId="24" fillId="0" borderId="37" xfId="0" applyFont="1" applyBorder="1" applyAlignment="1">
      <alignment vertical="center" wrapText="1"/>
    </xf>
    <xf numFmtId="0" fontId="24" fillId="0" borderId="35" xfId="0" applyFont="1" applyBorder="1" applyAlignment="1">
      <alignment vertical="center" wrapText="1"/>
    </xf>
    <xf numFmtId="0" fontId="5" fillId="38" borderId="0" xfId="0" applyFont="1" applyFill="1" applyBorder="1" applyAlignment="1">
      <alignment horizontal="center" vertical="center"/>
    </xf>
    <xf numFmtId="0" fontId="12" fillId="35" borderId="11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30" fillId="0" borderId="40" xfId="0" applyFont="1" applyBorder="1" applyAlignment="1">
      <alignment vertical="center" wrapText="1"/>
    </xf>
    <xf numFmtId="0" fontId="30" fillId="0" borderId="38" xfId="0" applyFont="1" applyBorder="1" applyAlignment="1">
      <alignment vertical="center" wrapText="1"/>
    </xf>
    <xf numFmtId="0" fontId="28" fillId="0" borderId="58" xfId="0" applyFont="1" applyFill="1" applyBorder="1" applyAlignment="1">
      <alignment horizontal="center" vertical="center"/>
    </xf>
    <xf numFmtId="0" fontId="28" fillId="0" borderId="46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vertical="center" wrapText="1"/>
    </xf>
    <xf numFmtId="0" fontId="19" fillId="0" borderId="28" xfId="0" applyFont="1" applyFill="1" applyBorder="1" applyAlignment="1">
      <alignment vertical="center" wrapText="1"/>
    </xf>
    <xf numFmtId="0" fontId="24" fillId="0" borderId="32" xfId="0" applyFont="1" applyBorder="1" applyAlignment="1">
      <alignment vertical="center" wrapText="1"/>
    </xf>
    <xf numFmtId="0" fontId="24" fillId="0" borderId="28" xfId="0" applyFont="1" applyBorder="1" applyAlignment="1">
      <alignment vertical="center" wrapText="1"/>
    </xf>
    <xf numFmtId="0" fontId="19" fillId="0" borderId="32" xfId="0" applyFont="1" applyBorder="1" applyAlignment="1">
      <alignment horizontal="left" vertical="center"/>
    </xf>
    <xf numFmtId="0" fontId="19" fillId="0" borderId="28" xfId="0" applyFont="1" applyBorder="1" applyAlignment="1">
      <alignment horizontal="left" vertical="center"/>
    </xf>
    <xf numFmtId="0" fontId="12" fillId="35" borderId="0" xfId="0" applyFont="1" applyFill="1" applyBorder="1" applyAlignment="1">
      <alignment horizontal="center" vertical="center"/>
    </xf>
    <xf numFmtId="0" fontId="28" fillId="0" borderId="58" xfId="0" applyFont="1" applyBorder="1" applyAlignment="1">
      <alignment horizontal="center" vertical="center"/>
    </xf>
    <xf numFmtId="0" fontId="19" fillId="0" borderId="32" xfId="0" applyFont="1" applyBorder="1" applyAlignment="1">
      <alignment vertical="center" wrapText="1"/>
    </xf>
    <xf numFmtId="0" fontId="19" fillId="0" borderId="28" xfId="0" applyFont="1" applyBorder="1" applyAlignment="1">
      <alignment vertical="center" wrapText="1"/>
    </xf>
    <xf numFmtId="0" fontId="30" fillId="0" borderId="32" xfId="0" applyFont="1" applyFill="1" applyBorder="1" applyAlignment="1">
      <alignment vertical="center" wrapText="1"/>
    </xf>
    <xf numFmtId="0" fontId="30" fillId="0" borderId="28" xfId="0" applyFont="1" applyFill="1" applyBorder="1" applyAlignment="1">
      <alignment vertical="center" wrapText="1"/>
    </xf>
    <xf numFmtId="0" fontId="19" fillId="0" borderId="72" xfId="0" applyFont="1" applyFill="1" applyBorder="1" applyAlignment="1">
      <alignment horizontal="left" vertical="center" wrapText="1" indent="1"/>
    </xf>
    <xf numFmtId="0" fontId="19" fillId="0" borderId="35" xfId="0" applyFont="1" applyFill="1" applyBorder="1" applyAlignment="1">
      <alignment horizontal="left" vertical="center" wrapText="1" indent="1"/>
    </xf>
    <xf numFmtId="0" fontId="13" fillId="35" borderId="11" xfId="0" applyFont="1" applyFill="1" applyBorder="1" applyAlignment="1">
      <alignment horizontal="center" vertical="center"/>
    </xf>
    <xf numFmtId="0" fontId="13" fillId="35" borderId="57" xfId="0" applyFont="1" applyFill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19" fillId="0" borderId="40" xfId="0" applyFont="1" applyBorder="1" applyAlignment="1">
      <alignment vertical="center" wrapText="1"/>
    </xf>
    <xf numFmtId="0" fontId="19" fillId="0" borderId="38" xfId="0" applyFont="1" applyBorder="1" applyAlignment="1">
      <alignment vertical="center" wrapText="1"/>
    </xf>
    <xf numFmtId="0" fontId="22" fillId="0" borderId="73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0" fontId="24" fillId="0" borderId="73" xfId="0" applyFont="1" applyFill="1" applyBorder="1" applyAlignment="1">
      <alignment vertical="center" wrapText="1"/>
    </xf>
    <xf numFmtId="0" fontId="24" fillId="0" borderId="28" xfId="0" applyFont="1" applyFill="1" applyBorder="1" applyAlignment="1">
      <alignment vertical="center" wrapText="1"/>
    </xf>
    <xf numFmtId="0" fontId="19" fillId="0" borderId="73" xfId="0" applyFont="1" applyBorder="1" applyAlignment="1">
      <alignment vertical="center" wrapText="1"/>
    </xf>
    <xf numFmtId="0" fontId="27" fillId="0" borderId="73" xfId="0" applyFont="1" applyBorder="1" applyAlignment="1">
      <alignment vertical="center" wrapText="1"/>
    </xf>
    <xf numFmtId="0" fontId="27" fillId="0" borderId="28" xfId="0" applyFont="1" applyBorder="1" applyAlignment="1">
      <alignment vertical="center" wrapText="1"/>
    </xf>
    <xf numFmtId="0" fontId="19" fillId="0" borderId="73" xfId="0" applyFont="1" applyBorder="1" applyAlignment="1">
      <alignment horizontal="left" vertical="center" wrapText="1" indent="1"/>
    </xf>
    <xf numFmtId="0" fontId="19" fillId="0" borderId="28" xfId="0" applyFont="1" applyBorder="1" applyAlignment="1">
      <alignment horizontal="left" vertical="center" wrapText="1" indent="1"/>
    </xf>
    <xf numFmtId="0" fontId="19" fillId="0" borderId="73" xfId="0" applyFont="1" applyFill="1" applyBorder="1" applyAlignment="1">
      <alignment horizontal="left" vertical="center" wrapText="1" indent="1"/>
    </xf>
    <xf numFmtId="0" fontId="19" fillId="0" borderId="28" xfId="0" applyFont="1" applyFill="1" applyBorder="1" applyAlignment="1">
      <alignment horizontal="left" vertical="center" wrapText="1" indent="1"/>
    </xf>
    <xf numFmtId="0" fontId="5" fillId="38" borderId="74" xfId="0" applyFont="1" applyFill="1" applyBorder="1" applyAlignment="1">
      <alignment horizontal="center" vertical="center"/>
    </xf>
    <xf numFmtId="0" fontId="6" fillId="38" borderId="74" xfId="0" applyFont="1" applyFill="1" applyBorder="1" applyAlignment="1">
      <alignment horizontal="center" vertical="center"/>
    </xf>
    <xf numFmtId="0" fontId="6" fillId="38" borderId="0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horizontal="center" vertical="center"/>
    </xf>
    <xf numFmtId="0" fontId="15" fillId="0" borderId="75" xfId="0" applyFont="1" applyBorder="1" applyAlignment="1">
      <alignment vertical="center" wrapText="1"/>
    </xf>
    <xf numFmtId="0" fontId="15" fillId="0" borderId="76" xfId="0" applyFont="1" applyBorder="1" applyAlignment="1">
      <alignment vertical="center" wrapText="1"/>
    </xf>
    <xf numFmtId="0" fontId="17" fillId="33" borderId="77" xfId="0" applyFont="1" applyFill="1" applyBorder="1" applyAlignment="1">
      <alignment vertical="center" wrapText="1"/>
    </xf>
    <xf numFmtId="0" fontId="17" fillId="33" borderId="78" xfId="0" applyFont="1" applyFill="1" applyBorder="1" applyAlignment="1">
      <alignment vertical="center" wrapText="1"/>
    </xf>
    <xf numFmtId="0" fontId="19" fillId="0" borderId="79" xfId="0" applyFont="1" applyFill="1" applyBorder="1" applyAlignment="1">
      <alignment vertical="center" wrapText="1"/>
    </xf>
    <xf numFmtId="0" fontId="19" fillId="0" borderId="80" xfId="0" applyFont="1" applyFill="1" applyBorder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8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82" xfId="0" applyFont="1" applyBorder="1" applyAlignment="1">
      <alignment horizontal="center" vertical="center" wrapText="1"/>
    </xf>
    <xf numFmtId="0" fontId="45" fillId="0" borderId="83" xfId="0" applyFont="1" applyBorder="1" applyAlignment="1">
      <alignment horizontal="center" vertical="center" wrapText="1"/>
    </xf>
    <xf numFmtId="0" fontId="45" fillId="0" borderId="84" xfId="0" applyFont="1" applyBorder="1" applyAlignment="1">
      <alignment horizontal="center" vertical="center" wrapText="1"/>
    </xf>
    <xf numFmtId="0" fontId="45" fillId="0" borderId="85" xfId="0" applyFont="1" applyBorder="1" applyAlignment="1">
      <alignment horizontal="center" vertical="center" wrapText="1"/>
    </xf>
    <xf numFmtId="0" fontId="45" fillId="0" borderId="86" xfId="0" applyFont="1" applyBorder="1" applyAlignment="1">
      <alignment horizontal="center" vertical="center" wrapText="1"/>
    </xf>
    <xf numFmtId="0" fontId="0" fillId="0" borderId="83" xfId="0" applyFont="1" applyBorder="1" applyAlignment="1">
      <alignment horizontal="center" vertical="center" wrapText="1"/>
    </xf>
    <xf numFmtId="0" fontId="0" fillId="0" borderId="84" xfId="0" applyFont="1" applyBorder="1" applyAlignment="1">
      <alignment wrapText="1"/>
    </xf>
    <xf numFmtId="0" fontId="0" fillId="0" borderId="39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45" fillId="0" borderId="87" xfId="0" applyFont="1" applyBorder="1" applyAlignment="1">
      <alignment horizontal="center" vertical="center" wrapText="1"/>
    </xf>
    <xf numFmtId="0" fontId="45" fillId="0" borderId="65" xfId="0" applyFont="1" applyBorder="1" applyAlignment="1">
      <alignment horizontal="center" vertical="center" wrapText="1"/>
    </xf>
    <xf numFmtId="0" fontId="46" fillId="0" borderId="88" xfId="0" applyFont="1" applyBorder="1" applyAlignment="1">
      <alignment horizontal="center" vertical="center" wrapText="1"/>
    </xf>
    <xf numFmtId="0" fontId="20" fillId="0" borderId="89" xfId="0" applyFont="1" applyBorder="1" applyAlignment="1">
      <alignment horizontal="center" vertical="center" wrapText="1"/>
    </xf>
    <xf numFmtId="0" fontId="20" fillId="0" borderId="90" xfId="0" applyFont="1" applyBorder="1" applyAlignment="1">
      <alignment horizontal="center" vertical="center" wrapText="1"/>
    </xf>
    <xf numFmtId="0" fontId="20" fillId="0" borderId="91" xfId="0" applyFont="1" applyBorder="1" applyAlignment="1">
      <alignment horizontal="center" vertical="center" wrapText="1"/>
    </xf>
    <xf numFmtId="165" fontId="47" fillId="0" borderId="92" xfId="0" applyNumberFormat="1" applyFont="1" applyBorder="1" applyAlignment="1">
      <alignment horizontal="center" vertical="center" wrapText="1"/>
    </xf>
    <xf numFmtId="0" fontId="47" fillId="0" borderId="93" xfId="0" applyFont="1" applyBorder="1" applyAlignment="1">
      <alignment horizontal="center" vertical="center" wrapText="1"/>
    </xf>
    <xf numFmtId="0" fontId="43" fillId="33" borderId="77" xfId="0" applyFont="1" applyFill="1" applyBorder="1" applyAlignment="1">
      <alignment horizontal="center" vertical="center" wrapText="1"/>
    </xf>
    <xf numFmtId="0" fontId="43" fillId="33" borderId="78" xfId="0" applyFont="1" applyFill="1" applyBorder="1" applyAlignment="1">
      <alignment horizontal="center" vertical="center" wrapText="1"/>
    </xf>
    <xf numFmtId="0" fontId="43" fillId="33" borderId="94" xfId="0" applyFont="1" applyFill="1" applyBorder="1" applyAlignment="1">
      <alignment horizontal="center" vertical="center" wrapText="1"/>
    </xf>
    <xf numFmtId="0" fontId="43" fillId="33" borderId="95" xfId="0" applyFont="1" applyFill="1" applyBorder="1" applyAlignment="1">
      <alignment horizontal="center" vertical="center" wrapText="1"/>
    </xf>
    <xf numFmtId="165" fontId="48" fillId="33" borderId="89" xfId="0" applyNumberFormat="1" applyFont="1" applyFill="1" applyBorder="1" applyAlignment="1" applyProtection="1">
      <alignment horizontal="center" vertical="center" wrapText="1"/>
      <protection/>
    </xf>
    <xf numFmtId="0" fontId="0" fillId="33" borderId="96" xfId="0" applyFill="1" applyBorder="1" applyAlignment="1">
      <alignment horizontal="center" vertical="center" wrapText="1"/>
    </xf>
    <xf numFmtId="165" fontId="52" fillId="33" borderId="92" xfId="0" applyNumberFormat="1" applyFont="1" applyFill="1" applyBorder="1" applyAlignment="1" applyProtection="1">
      <alignment horizontal="center" vertical="center" wrapText="1"/>
      <protection locked="0"/>
    </xf>
    <xf numFmtId="0" fontId="52" fillId="33" borderId="97" xfId="0" applyFont="1" applyFill="1" applyBorder="1" applyAlignment="1" applyProtection="1">
      <alignment horizontal="center" vertical="center" wrapText="1"/>
      <protection locked="0"/>
    </xf>
    <xf numFmtId="0" fontId="50" fillId="0" borderId="93" xfId="0" applyFont="1" applyBorder="1" applyAlignment="1">
      <alignment horizontal="center" vertical="center" wrapText="1"/>
    </xf>
    <xf numFmtId="0" fontId="55" fillId="0" borderId="29" xfId="0" applyFont="1" applyFill="1" applyBorder="1" applyAlignment="1">
      <alignment vertical="center" wrapText="1"/>
    </xf>
    <xf numFmtId="0" fontId="55" fillId="0" borderId="28" xfId="0" applyFont="1" applyFill="1" applyBorder="1" applyAlignment="1">
      <alignment vertical="center" wrapText="1"/>
    </xf>
    <xf numFmtId="0" fontId="55" fillId="0" borderId="32" xfId="0" applyFont="1" applyFill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55" fillId="0" borderId="37" xfId="0" applyFont="1" applyFill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28" fillId="35" borderId="0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53" fillId="0" borderId="42" xfId="0" applyFont="1" applyBorder="1" applyAlignment="1">
      <alignment horizontal="left" vertical="center"/>
    </xf>
    <xf numFmtId="0" fontId="53" fillId="0" borderId="11" xfId="0" applyFont="1" applyBorder="1" applyAlignment="1">
      <alignment horizontal="left" vertical="center"/>
    </xf>
    <xf numFmtId="0" fontId="55" fillId="0" borderId="48" xfId="0" applyFont="1" applyBorder="1" applyAlignment="1">
      <alignment vertical="center" wrapText="1"/>
    </xf>
    <xf numFmtId="0" fontId="55" fillId="0" borderId="35" xfId="0" applyFont="1" applyBorder="1" applyAlignment="1">
      <alignment vertical="center" wrapText="1"/>
    </xf>
    <xf numFmtId="0" fontId="53" fillId="35" borderId="11" xfId="0" applyFont="1" applyFill="1" applyBorder="1" applyAlignment="1">
      <alignment horizontal="center"/>
    </xf>
    <xf numFmtId="0" fontId="53" fillId="35" borderId="74" xfId="0" applyFont="1" applyFill="1" applyBorder="1" applyAlignment="1">
      <alignment horizontal="center"/>
    </xf>
    <xf numFmtId="0" fontId="53" fillId="0" borderId="98" xfId="0" applyFont="1" applyFill="1" applyBorder="1" applyAlignment="1">
      <alignment horizontal="left"/>
    </xf>
    <xf numFmtId="0" fontId="53" fillId="0" borderId="57" xfId="0" applyFont="1" applyFill="1" applyBorder="1" applyAlignment="1">
      <alignment horizontal="left"/>
    </xf>
    <xf numFmtId="0" fontId="53" fillId="0" borderId="99" xfId="0" applyFont="1" applyFill="1" applyBorder="1" applyAlignment="1">
      <alignment horizontal="left"/>
    </xf>
    <xf numFmtId="0" fontId="55" fillId="0" borderId="29" xfId="0" applyFont="1" applyBorder="1" applyAlignment="1">
      <alignment vertical="center" wrapText="1"/>
    </xf>
    <xf numFmtId="0" fontId="55" fillId="0" borderId="28" xfId="0" applyFont="1" applyBorder="1" applyAlignment="1">
      <alignment vertical="center" wrapText="1"/>
    </xf>
    <xf numFmtId="0" fontId="55" fillId="0" borderId="62" xfId="0" applyFont="1" applyBorder="1" applyAlignment="1">
      <alignment vertical="center" wrapText="1"/>
    </xf>
    <xf numFmtId="0" fontId="55" fillId="0" borderId="71" xfId="0" applyFont="1" applyBorder="1" applyAlignment="1">
      <alignment vertical="center" wrapText="1"/>
    </xf>
    <xf numFmtId="0" fontId="55" fillId="0" borderId="29" xfId="0" applyFont="1" applyFill="1" applyBorder="1" applyAlignment="1">
      <alignment horizontal="left" vertical="center" wrapText="1"/>
    </xf>
    <xf numFmtId="0" fontId="55" fillId="0" borderId="28" xfId="0" applyFont="1" applyFill="1" applyBorder="1" applyAlignment="1">
      <alignment horizontal="left" vertical="center" wrapText="1"/>
    </xf>
    <xf numFmtId="0" fontId="55" fillId="0" borderId="62" xfId="0" applyFont="1" applyFill="1" applyBorder="1" applyAlignment="1">
      <alignment horizontal="left" vertical="center" wrapText="1"/>
    </xf>
    <xf numFmtId="0" fontId="55" fillId="0" borderId="71" xfId="0" applyFont="1" applyFill="1" applyBorder="1" applyAlignment="1">
      <alignment horizontal="left" vertical="center" wrapText="1"/>
    </xf>
    <xf numFmtId="0" fontId="55" fillId="0" borderId="37" xfId="0" applyFont="1" applyFill="1" applyBorder="1" applyAlignment="1">
      <alignment horizontal="left" vertical="center" wrapText="1"/>
    </xf>
    <xf numFmtId="0" fontId="55" fillId="0" borderId="35" xfId="0" applyFont="1" applyFill="1" applyBorder="1" applyAlignment="1">
      <alignment horizontal="left" vertical="center" wrapText="1"/>
    </xf>
    <xf numFmtId="0" fontId="53" fillId="35" borderId="0" xfId="0" applyFont="1" applyFill="1" applyBorder="1" applyAlignment="1">
      <alignment horizontal="center" vertical="center"/>
    </xf>
    <xf numFmtId="0" fontId="54" fillId="35" borderId="0" xfId="0" applyFont="1" applyFill="1" applyBorder="1" applyAlignment="1">
      <alignment horizontal="center" vertical="center"/>
    </xf>
    <xf numFmtId="0" fontId="53" fillId="0" borderId="98" xfId="0" applyFont="1" applyBorder="1" applyAlignment="1">
      <alignment horizontal="left" vertical="center" wrapText="1"/>
    </xf>
    <xf numFmtId="0" fontId="53" fillId="0" borderId="57" xfId="0" applyFont="1" applyBorder="1" applyAlignment="1">
      <alignment horizontal="left" vertical="center" wrapText="1"/>
    </xf>
    <xf numFmtId="0" fontId="53" fillId="0" borderId="99" xfId="0" applyFont="1" applyBorder="1" applyAlignment="1">
      <alignment horizontal="left" vertical="center" wrapText="1"/>
    </xf>
    <xf numFmtId="0" fontId="54" fillId="0" borderId="98" xfId="0" applyFont="1" applyBorder="1" applyAlignment="1">
      <alignment horizontal="left" vertical="center" wrapText="1"/>
    </xf>
    <xf numFmtId="0" fontId="54" fillId="0" borderId="57" xfId="0" applyFont="1" applyBorder="1" applyAlignment="1">
      <alignment horizontal="left" vertical="center" wrapText="1"/>
    </xf>
    <xf numFmtId="0" fontId="54" fillId="0" borderId="99" xfId="0" applyFont="1" applyBorder="1" applyAlignment="1">
      <alignment horizontal="left" vertical="center" wrapText="1"/>
    </xf>
    <xf numFmtId="0" fontId="5" fillId="38" borderId="0" xfId="0" applyFont="1" applyFill="1" applyAlignment="1">
      <alignment horizontal="center"/>
    </xf>
    <xf numFmtId="0" fontId="5" fillId="38" borderId="74" xfId="0" applyFont="1" applyFill="1" applyBorder="1" applyAlignment="1">
      <alignment horizontal="center" vertical="center" wrapText="1"/>
    </xf>
    <xf numFmtId="0" fontId="0" fillId="38" borderId="74" xfId="0" applyFill="1" applyBorder="1" applyAlignment="1">
      <alignment/>
    </xf>
    <xf numFmtId="0" fontId="53" fillId="35" borderId="57" xfId="0" applyFont="1" applyFill="1" applyBorder="1" applyAlignment="1">
      <alignment horizontal="center" vertical="center"/>
    </xf>
    <xf numFmtId="0" fontId="55" fillId="0" borderId="31" xfId="0" applyFont="1" applyBorder="1" applyAlignment="1">
      <alignment vertical="center" wrapText="1"/>
    </xf>
    <xf numFmtId="0" fontId="55" fillId="0" borderId="26" xfId="0" applyFont="1" applyBorder="1" applyAlignment="1">
      <alignment vertical="center" wrapText="1"/>
    </xf>
    <xf numFmtId="0" fontId="55" fillId="0" borderId="25" xfId="0" applyFont="1" applyBorder="1" applyAlignment="1">
      <alignment vertical="center" wrapText="1"/>
    </xf>
    <xf numFmtId="0" fontId="48" fillId="0" borderId="0" xfId="0" applyFont="1" applyAlignment="1">
      <alignment/>
    </xf>
    <xf numFmtId="0" fontId="48" fillId="0" borderId="0" xfId="0" applyFont="1" applyFill="1" applyAlignment="1">
      <alignment/>
    </xf>
    <xf numFmtId="0" fontId="0" fillId="0" borderId="0" xfId="0" applyBorder="1" applyAlignment="1">
      <alignment horizontal="right"/>
    </xf>
    <xf numFmtId="10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right"/>
    </xf>
    <xf numFmtId="10" fontId="0" fillId="0" borderId="0" xfId="0" applyNumberFormat="1" applyFill="1" applyBorder="1" applyAlignment="1">
      <alignment horizontal="right"/>
    </xf>
    <xf numFmtId="10" fontId="0" fillId="0" borderId="0" xfId="53" applyNumberFormat="1" applyBorder="1" applyAlignment="1">
      <alignment horizontal="right"/>
    </xf>
    <xf numFmtId="0" fontId="101" fillId="31" borderId="0" xfId="0" applyFont="1" applyFill="1" applyAlignment="1">
      <alignment vertical="center"/>
    </xf>
    <xf numFmtId="0" fontId="48" fillId="31" borderId="0" xfId="0" applyFont="1" applyFill="1" applyAlignment="1">
      <alignment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Procentowy 2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L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iczba zarejestrowanych bezrobotnych 
w województwie lubuskim od  VI 2009 r. do  VI 2010 r.</a:t>
            </a:r>
          </a:p>
        </c:rich>
      </c:tx>
      <c:layout>
        <c:manualLayout>
          <c:xMode val="factor"/>
          <c:yMode val="factor"/>
          <c:x val="-0.002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9775"/>
          <c:w val="0.97525"/>
          <c:h val="0.904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3527E5"/>
                </a:gs>
                <a:gs pos="39999">
                  <a:srgbClr val="1B60E9"/>
                </a:gs>
                <a:gs pos="70000">
                  <a:srgbClr val="4778E5"/>
                </a:gs>
                <a:gs pos="100000">
                  <a:srgbClr val="0E2E5E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VI 10'!$C$6:$C$18</c:f>
              <c:strCache/>
            </c:strRef>
          </c:cat>
          <c:val>
            <c:numRef>
              <c:f>'Wykresy VI 10'!$D$6:$D$18</c:f>
              <c:numCache/>
            </c:numRef>
          </c:val>
        </c:ser>
        <c:gapWidth val="105"/>
        <c:axId val="45223367"/>
        <c:axId val="4357120"/>
      </c:barChart>
      <c:catAx>
        <c:axId val="452233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57120"/>
        <c:crosses val="autoZero"/>
        <c:auto val="1"/>
        <c:lblOffset val="100"/>
        <c:tickLblSkip val="1"/>
        <c:noMultiLvlLbl val="0"/>
      </c:catAx>
      <c:valAx>
        <c:axId val="43571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2233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Bezrobotni zarejestrowani i wyłączeni z ewidencji 
w okresie styczeń -  czerwiec 2010 r.</a:t>
            </a:r>
          </a:p>
        </c:rich>
      </c:tx>
      <c:layout>
        <c:manualLayout>
          <c:xMode val="factor"/>
          <c:yMode val="factor"/>
          <c:x val="-0.002"/>
          <c:y val="-0.01325"/>
        </c:manualLayout>
      </c:layout>
      <c:spPr>
        <a:noFill/>
        <a:ln w="3175">
          <a:noFill/>
        </a:ln>
      </c:spPr>
    </c:title>
    <c:view3D>
      <c:rotX val="15"/>
      <c:hPercent val="137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6475"/>
          <c:w val="0.926"/>
          <c:h val="0.6777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'Wykresy VI 10'!$H$9</c:f>
              <c:strCache>
                <c:ptCount val="1"/>
                <c:pt idx="0">
                  <c:v>wyłączenia</c:v>
                </c:pt>
              </c:strCache>
            </c:strRef>
          </c:tx>
          <c:spPr>
            <a:solidFill>
              <a:srgbClr val="60621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VI 10'!$G$10:$G$15</c:f>
              <c:strCache/>
            </c:strRef>
          </c:cat>
          <c:val>
            <c:numRef>
              <c:f>'Wykresy VI 10'!$H$10:$H$15</c:f>
              <c:numCache/>
            </c:numRef>
          </c:val>
          <c:shape val="box"/>
        </c:ser>
        <c:ser>
          <c:idx val="1"/>
          <c:order val="1"/>
          <c:tx>
            <c:strRef>
              <c:f>'Wykresy VI 10'!$I$9</c:f>
              <c:strCache>
                <c:ptCount val="1"/>
                <c:pt idx="0">
                  <c:v>rejestracje</c:v>
                </c:pt>
              </c:strCache>
            </c:strRef>
          </c:tx>
          <c:spPr>
            <a:gradFill rotWithShape="1">
              <a:gsLst>
                <a:gs pos="0">
                  <a:srgbClr val="F6391A"/>
                </a:gs>
                <a:gs pos="39999">
                  <a:srgbClr val="F7AFA7"/>
                </a:gs>
                <a:gs pos="70000">
                  <a:srgbClr val="EE3426"/>
                </a:gs>
                <a:gs pos="100000">
                  <a:srgbClr val="C40904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VI 10'!$G$10:$G$15</c:f>
              <c:strCache/>
            </c:strRef>
          </c:cat>
          <c:val>
            <c:numRef>
              <c:f>'Wykresy VI 10'!$I$10:$I$15</c:f>
              <c:numCache/>
            </c:numRef>
          </c:val>
          <c:shape val="box"/>
        </c:ser>
        <c:gapWidth val="75"/>
        <c:shape val="box"/>
        <c:axId val="39214081"/>
        <c:axId val="17382410"/>
      </c:bar3DChart>
      <c:catAx>
        <c:axId val="3921408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382410"/>
        <c:crosses val="autoZero"/>
        <c:auto val="1"/>
        <c:lblOffset val="100"/>
        <c:tickLblSkip val="1"/>
        <c:noMultiLvlLbl val="0"/>
      </c:catAx>
      <c:valAx>
        <c:axId val="17382410"/>
        <c:scaling>
          <c:orientation val="minMax"/>
        </c:scaling>
        <c:axPos val="b"/>
        <c:delete val="1"/>
        <c:majorTickMark val="out"/>
        <c:minorTickMark val="none"/>
        <c:tickLblPos val="nextTo"/>
        <c:crossAx val="392140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55"/>
          <c:y val="0.88"/>
          <c:w val="0.419"/>
          <c:h val="0.07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4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O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ferty pracy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(rok 2009) oraz wolne miejsca pracy i miejsca aktywizacji zawodowej (rok 2010) zgłoszone do PUP w województwie lubuskim 
</a:t>
            </a:r>
            <a:r>
              <a:rPr lang="en-US" cap="none" sz="1100" b="1" i="1" u="none" baseline="0">
                <a:solidFill>
                  <a:srgbClr val="000000"/>
                </a:solidFill>
              </a:rPr>
              <a:t>od VI 2009 r. do VI 2010 r.</a:t>
            </a:r>
          </a:p>
        </c:rich>
      </c:tx>
      <c:layout>
        <c:manualLayout>
          <c:xMode val="factor"/>
          <c:yMode val="factor"/>
          <c:x val="-0.002"/>
          <c:y val="-0.013"/>
        </c:manualLayout>
      </c:layout>
      <c:spPr>
        <a:noFill/>
        <a:ln w="3175">
          <a:noFill/>
        </a:ln>
      </c:spPr>
    </c:title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02"/>
          <c:y val="0.2"/>
          <c:w val="0.976"/>
          <c:h val="0.80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'Wykresy VI 10'!$C$23</c:f>
              <c:strCache>
                <c:ptCount val="1"/>
                <c:pt idx="0">
                  <c:v>oferty pracy</c:v>
                </c:pt>
              </c:strCache>
            </c:strRef>
          </c:tx>
          <c:spPr>
            <a:gradFill rotWithShape="1">
              <a:gsLst>
                <a:gs pos="0">
                  <a:srgbClr val="FFF200"/>
                </a:gs>
                <a:gs pos="45000">
                  <a:srgbClr val="FF7A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VI 10'!$B$24:$B$36</c:f>
              <c:strCache/>
            </c:strRef>
          </c:cat>
          <c:val>
            <c:numRef>
              <c:f>'Wykresy VI 10'!$C$24:$C$36</c:f>
              <c:numCache/>
            </c:numRef>
          </c:val>
          <c:shape val="box"/>
        </c:ser>
        <c:gapWidth val="120"/>
        <c:shape val="box"/>
        <c:axId val="22223963"/>
        <c:axId val="65797940"/>
      </c:bar3DChart>
      <c:catAx>
        <c:axId val="222239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797940"/>
        <c:crosses val="autoZero"/>
        <c:auto val="1"/>
        <c:lblOffset val="100"/>
        <c:tickLblSkip val="1"/>
        <c:noMultiLvlLbl val="0"/>
      </c:catAx>
      <c:valAx>
        <c:axId val="65797940"/>
        <c:scaling>
          <c:orientation val="minMax"/>
          <c:max val="55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2223963"/>
        <c:crossesAt val="1"/>
        <c:crossBetween val="between"/>
        <c:dispUnits/>
        <c:majorUnit val="500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odpływu z ewidencji bezrobotnych 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w czerwcu 2010 r.</a:t>
            </a:r>
          </a:p>
        </c:rich>
      </c:tx>
      <c:layout>
        <c:manualLayout>
          <c:xMode val="factor"/>
          <c:yMode val="factor"/>
          <c:x val="-0.002"/>
          <c:y val="-0.013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425"/>
          <c:y val="0.29275"/>
          <c:w val="0.57075"/>
          <c:h val="0.49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'Wykresy VI 10'!$J$39:$J$50</c:f>
              <c:strCache/>
            </c:strRef>
          </c:cat>
          <c:val>
            <c:numRef>
              <c:f>'Wykresy VI 10'!$K$39:$K$50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12</xdr:row>
      <xdr:rowOff>142875</xdr:rowOff>
    </xdr:from>
    <xdr:to>
      <xdr:col>2</xdr:col>
      <xdr:colOff>190500</xdr:colOff>
      <xdr:row>12</xdr:row>
      <xdr:rowOff>142875</xdr:rowOff>
    </xdr:to>
    <xdr:sp>
      <xdr:nvSpPr>
        <xdr:cNvPr id="1" name="Line 1"/>
        <xdr:cNvSpPr>
          <a:spLocks/>
        </xdr:cNvSpPr>
      </xdr:nvSpPr>
      <xdr:spPr>
        <a:xfrm>
          <a:off x="695325" y="44005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28575</xdr:colOff>
      <xdr:row>14</xdr:row>
      <xdr:rowOff>142875</xdr:rowOff>
    </xdr:from>
    <xdr:to>
      <xdr:col>2</xdr:col>
      <xdr:colOff>161925</xdr:colOff>
      <xdr:row>14</xdr:row>
      <xdr:rowOff>152400</xdr:rowOff>
    </xdr:to>
    <xdr:sp>
      <xdr:nvSpPr>
        <xdr:cNvPr id="2" name="Line 2"/>
        <xdr:cNvSpPr>
          <a:spLocks/>
        </xdr:cNvSpPr>
      </xdr:nvSpPr>
      <xdr:spPr>
        <a:xfrm flipV="1">
          <a:off x="647700" y="5010150"/>
          <a:ext cx="133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552450</xdr:colOff>
      <xdr:row>44</xdr:row>
      <xdr:rowOff>228600</xdr:rowOff>
    </xdr:from>
    <xdr:to>
      <xdr:col>2</xdr:col>
      <xdr:colOff>704850</xdr:colOff>
      <xdr:row>44</xdr:row>
      <xdr:rowOff>228600</xdr:rowOff>
    </xdr:to>
    <xdr:sp>
      <xdr:nvSpPr>
        <xdr:cNvPr id="3" name="Line 3"/>
        <xdr:cNvSpPr>
          <a:spLocks/>
        </xdr:cNvSpPr>
      </xdr:nvSpPr>
      <xdr:spPr>
        <a:xfrm>
          <a:off x="1171575" y="152019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2</xdr:row>
      <xdr:rowOff>9525</xdr:rowOff>
    </xdr:from>
    <xdr:to>
      <xdr:col>20</xdr:col>
      <xdr:colOff>0</xdr:colOff>
      <xdr:row>21</xdr:row>
      <xdr:rowOff>57150</xdr:rowOff>
    </xdr:to>
    <xdr:graphicFrame>
      <xdr:nvGraphicFramePr>
        <xdr:cNvPr id="1" name="Wykres 5"/>
        <xdr:cNvGraphicFramePr/>
      </xdr:nvGraphicFramePr>
      <xdr:xfrm>
        <a:off x="8477250" y="390525"/>
        <a:ext cx="546735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9525</xdr:colOff>
      <xdr:row>2</xdr:row>
      <xdr:rowOff>19050</xdr:rowOff>
    </xdr:from>
    <xdr:to>
      <xdr:col>28</xdr:col>
      <xdr:colOff>609600</xdr:colOff>
      <xdr:row>21</xdr:row>
      <xdr:rowOff>57150</xdr:rowOff>
    </xdr:to>
    <xdr:graphicFrame>
      <xdr:nvGraphicFramePr>
        <xdr:cNvPr id="2" name="Wykres 11"/>
        <xdr:cNvGraphicFramePr/>
      </xdr:nvGraphicFramePr>
      <xdr:xfrm>
        <a:off x="14230350" y="400050"/>
        <a:ext cx="5400675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19050</xdr:colOff>
      <xdr:row>22</xdr:row>
      <xdr:rowOff>0</xdr:rowOff>
    </xdr:from>
    <xdr:to>
      <xdr:col>19</xdr:col>
      <xdr:colOff>676275</xdr:colOff>
      <xdr:row>43</xdr:row>
      <xdr:rowOff>66675</xdr:rowOff>
    </xdr:to>
    <xdr:graphicFrame>
      <xdr:nvGraphicFramePr>
        <xdr:cNvPr id="3" name="Wykres 6"/>
        <xdr:cNvGraphicFramePr/>
      </xdr:nvGraphicFramePr>
      <xdr:xfrm>
        <a:off x="8477250" y="4191000"/>
        <a:ext cx="5457825" cy="3781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</xdr:col>
      <xdr:colOff>0</xdr:colOff>
      <xdr:row>21</xdr:row>
      <xdr:rowOff>190500</xdr:rowOff>
    </xdr:from>
    <xdr:to>
      <xdr:col>28</xdr:col>
      <xdr:colOff>609600</xdr:colOff>
      <xdr:row>43</xdr:row>
      <xdr:rowOff>57150</xdr:rowOff>
    </xdr:to>
    <xdr:graphicFrame>
      <xdr:nvGraphicFramePr>
        <xdr:cNvPr id="4" name="Wykres 7"/>
        <xdr:cNvGraphicFramePr/>
      </xdr:nvGraphicFramePr>
      <xdr:xfrm>
        <a:off x="14220825" y="4191000"/>
        <a:ext cx="5410200" cy="3771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733425</xdr:colOff>
      <xdr:row>1</xdr:row>
      <xdr:rowOff>114300</xdr:rowOff>
    </xdr:from>
    <xdr:to>
      <xdr:col>18</xdr:col>
      <xdr:colOff>847725</xdr:colOff>
      <xdr:row>2</xdr:row>
      <xdr:rowOff>504825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64100" y="276225"/>
          <a:ext cx="1133475" cy="923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ACJE\Informacja%20miesi&#281;czna\STAN%20I%20STRUKTURA\2010r\Arkusz%20roboczy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n i struktura I 10"/>
      <sheetName val="Stan i struktura II 10"/>
      <sheetName val="Stan i struktura III 10"/>
      <sheetName val="Stan i struktura IV 10"/>
      <sheetName val="Stan i struktura V 10"/>
      <sheetName val="Stan i struktura VI 10"/>
    </sheetNames>
    <sheetDataSet>
      <sheetData sheetId="4">
        <row r="6">
          <cell r="E6">
            <v>4741</v>
          </cell>
          <cell r="F6">
            <v>2869</v>
          </cell>
          <cell r="G6">
            <v>4160</v>
          </cell>
          <cell r="H6">
            <v>4411</v>
          </cell>
          <cell r="I6">
            <v>7034</v>
          </cell>
          <cell r="J6">
            <v>3734</v>
          </cell>
          <cell r="K6">
            <v>4161</v>
          </cell>
          <cell r="L6">
            <v>1906</v>
          </cell>
          <cell r="M6">
            <v>2221</v>
          </cell>
          <cell r="N6">
            <v>2067</v>
          </cell>
          <cell r="O6">
            <v>4670</v>
          </cell>
          <cell r="P6">
            <v>4347</v>
          </cell>
          <cell r="Q6">
            <v>6177</v>
          </cell>
          <cell r="R6">
            <v>6434</v>
          </cell>
          <cell r="S6">
            <v>58932</v>
          </cell>
        </row>
        <row r="46">
          <cell r="E46">
            <v>1655</v>
          </cell>
          <cell r="F46">
            <v>1035</v>
          </cell>
          <cell r="G46">
            <v>1981</v>
          </cell>
          <cell r="H46">
            <v>963</v>
          </cell>
          <cell r="I46">
            <v>1671</v>
          </cell>
          <cell r="J46">
            <v>1027</v>
          </cell>
          <cell r="K46">
            <v>1118</v>
          </cell>
          <cell r="L46">
            <v>832</v>
          </cell>
          <cell r="M46">
            <v>621</v>
          </cell>
          <cell r="N46">
            <v>671</v>
          </cell>
          <cell r="O46">
            <v>1932</v>
          </cell>
          <cell r="P46">
            <v>855</v>
          </cell>
          <cell r="Q46">
            <v>2356</v>
          </cell>
          <cell r="R46">
            <v>6870</v>
          </cell>
          <cell r="S46">
            <v>23587</v>
          </cell>
        </row>
        <row r="49">
          <cell r="E49">
            <v>18</v>
          </cell>
          <cell r="F49">
            <v>35</v>
          </cell>
          <cell r="G49">
            <v>5</v>
          </cell>
          <cell r="H49">
            <v>1</v>
          </cell>
          <cell r="I49">
            <v>52</v>
          </cell>
          <cell r="J49">
            <v>52</v>
          </cell>
          <cell r="K49">
            <v>84</v>
          </cell>
          <cell r="L49">
            <v>24</v>
          </cell>
          <cell r="M49">
            <v>22</v>
          </cell>
          <cell r="N49">
            <v>8</v>
          </cell>
          <cell r="O49">
            <v>108</v>
          </cell>
          <cell r="P49">
            <v>21</v>
          </cell>
          <cell r="Q49">
            <v>617</v>
          </cell>
          <cell r="R49">
            <v>201</v>
          </cell>
          <cell r="S49">
            <v>1248</v>
          </cell>
        </row>
        <row r="51">
          <cell r="E51">
            <v>73</v>
          </cell>
          <cell r="F51">
            <v>167</v>
          </cell>
          <cell r="G51">
            <v>200</v>
          </cell>
          <cell r="H51">
            <v>96</v>
          </cell>
          <cell r="I51">
            <v>233</v>
          </cell>
          <cell r="J51">
            <v>46</v>
          </cell>
          <cell r="K51">
            <v>87</v>
          </cell>
          <cell r="L51">
            <v>65</v>
          </cell>
          <cell r="M51">
            <v>13</v>
          </cell>
          <cell r="N51">
            <v>79</v>
          </cell>
          <cell r="O51">
            <v>127</v>
          </cell>
          <cell r="P51">
            <v>173</v>
          </cell>
          <cell r="Q51">
            <v>96</v>
          </cell>
          <cell r="R51">
            <v>57</v>
          </cell>
          <cell r="S51">
            <v>1512</v>
          </cell>
        </row>
        <row r="53">
          <cell r="E53">
            <v>68</v>
          </cell>
          <cell r="F53">
            <v>18</v>
          </cell>
          <cell r="G53">
            <v>73</v>
          </cell>
          <cell r="H53">
            <v>72</v>
          </cell>
          <cell r="I53">
            <v>18</v>
          </cell>
          <cell r="J53">
            <v>48</v>
          </cell>
          <cell r="K53">
            <v>143</v>
          </cell>
          <cell r="L53">
            <v>49</v>
          </cell>
          <cell r="M53">
            <v>8</v>
          </cell>
          <cell r="N53">
            <v>52</v>
          </cell>
          <cell r="O53">
            <v>42</v>
          </cell>
          <cell r="P53">
            <v>28</v>
          </cell>
          <cell r="Q53">
            <v>37</v>
          </cell>
          <cell r="R53">
            <v>109</v>
          </cell>
          <cell r="S53">
            <v>765</v>
          </cell>
        </row>
        <row r="55">
          <cell r="E55">
            <v>66</v>
          </cell>
          <cell r="F55">
            <v>40</v>
          </cell>
          <cell r="G55">
            <v>62</v>
          </cell>
          <cell r="H55">
            <v>9</v>
          </cell>
          <cell r="I55">
            <v>12</v>
          </cell>
          <cell r="J55">
            <v>57</v>
          </cell>
          <cell r="K55">
            <v>59</v>
          </cell>
          <cell r="L55">
            <v>62</v>
          </cell>
          <cell r="M55">
            <v>29</v>
          </cell>
          <cell r="N55">
            <v>53</v>
          </cell>
          <cell r="O55">
            <v>57</v>
          </cell>
          <cell r="P55">
            <v>58</v>
          </cell>
          <cell r="Q55">
            <v>49</v>
          </cell>
          <cell r="R55">
            <v>78</v>
          </cell>
          <cell r="S55">
            <v>691</v>
          </cell>
        </row>
        <row r="57">
          <cell r="E57">
            <v>5</v>
          </cell>
          <cell r="F57">
            <v>0</v>
          </cell>
          <cell r="G57">
            <v>0</v>
          </cell>
          <cell r="H57">
            <v>0</v>
          </cell>
          <cell r="I57">
            <v>6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1</v>
          </cell>
          <cell r="S57">
            <v>12</v>
          </cell>
        </row>
        <row r="59">
          <cell r="E59">
            <v>38</v>
          </cell>
          <cell r="F59">
            <v>10</v>
          </cell>
          <cell r="G59">
            <v>256</v>
          </cell>
          <cell r="H59">
            <v>199</v>
          </cell>
          <cell r="I59">
            <v>153</v>
          </cell>
          <cell r="J59">
            <v>105</v>
          </cell>
          <cell r="K59">
            <v>162</v>
          </cell>
          <cell r="L59">
            <v>28</v>
          </cell>
          <cell r="M59">
            <v>72</v>
          </cell>
          <cell r="N59">
            <v>95</v>
          </cell>
          <cell r="O59">
            <v>45</v>
          </cell>
          <cell r="P59">
            <v>68</v>
          </cell>
          <cell r="Q59">
            <v>134</v>
          </cell>
          <cell r="R59">
            <v>233</v>
          </cell>
          <cell r="S59">
            <v>1598</v>
          </cell>
        </row>
        <row r="61">
          <cell r="E61">
            <v>515</v>
          </cell>
          <cell r="F61">
            <v>238</v>
          </cell>
          <cell r="G61">
            <v>543</v>
          </cell>
          <cell r="H61">
            <v>564</v>
          </cell>
          <cell r="I61">
            <v>541</v>
          </cell>
          <cell r="J61">
            <v>489</v>
          </cell>
          <cell r="K61">
            <v>429</v>
          </cell>
          <cell r="L61">
            <v>242</v>
          </cell>
          <cell r="M61">
            <v>264</v>
          </cell>
          <cell r="N61">
            <v>126</v>
          </cell>
          <cell r="O61">
            <v>366</v>
          </cell>
          <cell r="P61">
            <v>372</v>
          </cell>
          <cell r="Q61">
            <v>511</v>
          </cell>
          <cell r="R61">
            <v>325</v>
          </cell>
          <cell r="S61">
            <v>5525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2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9</v>
          </cell>
          <cell r="S63">
            <v>11</v>
          </cell>
        </row>
        <row r="65">
          <cell r="E65">
            <v>38</v>
          </cell>
          <cell r="F65">
            <v>144</v>
          </cell>
          <cell r="G65">
            <v>58</v>
          </cell>
          <cell r="H65">
            <v>59</v>
          </cell>
          <cell r="I65">
            <v>314</v>
          </cell>
          <cell r="J65">
            <v>144</v>
          </cell>
          <cell r="K65">
            <v>138</v>
          </cell>
          <cell r="L65">
            <v>16</v>
          </cell>
          <cell r="M65">
            <v>53</v>
          </cell>
          <cell r="N65">
            <v>65</v>
          </cell>
          <cell r="O65">
            <v>381</v>
          </cell>
          <cell r="P65">
            <v>66</v>
          </cell>
          <cell r="Q65">
            <v>467</v>
          </cell>
          <cell r="R65">
            <v>4828</v>
          </cell>
          <cell r="S65">
            <v>6771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76"/>
  <sheetViews>
    <sheetView tabSelected="1" zoomScale="80" zoomScaleNormal="80" zoomScalePageLayoutView="0" workbookViewId="0" topLeftCell="A1">
      <selection activeCell="A1" sqref="A1"/>
    </sheetView>
  </sheetViews>
  <sheetFormatPr defaultColWidth="9.00390625" defaultRowHeight="12.75"/>
  <cols>
    <col min="1" max="1" width="3.375" style="0" customWidth="1"/>
    <col min="2" max="2" width="4.75390625" style="0" customWidth="1"/>
    <col min="3" max="3" width="27.75390625" style="0" customWidth="1"/>
    <col min="4" max="4" width="29.25390625" style="0" customWidth="1"/>
    <col min="5" max="10" width="12.25390625" style="6" customWidth="1"/>
    <col min="11" max="11" width="11.625" style="105" customWidth="1"/>
    <col min="12" max="12" width="11.625" style="6" customWidth="1"/>
    <col min="13" max="13" width="12.25390625" style="105" customWidth="1"/>
    <col min="14" max="15" width="12.25390625" style="6" customWidth="1"/>
    <col min="16" max="16" width="12.25390625" style="105" customWidth="1"/>
    <col min="17" max="17" width="12.25390625" style="6" customWidth="1"/>
    <col min="18" max="19" width="13.00390625" style="6" customWidth="1"/>
    <col min="20" max="20" width="10.75390625" style="0" bestFit="1" customWidth="1"/>
  </cols>
  <sheetData>
    <row r="1" spans="2:18" ht="15.75">
      <c r="B1" s="1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</row>
    <row r="2" spans="2:19" ht="51" customHeight="1" thickBot="1">
      <c r="B2" s="311" t="s">
        <v>0</v>
      </c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3"/>
    </row>
    <row r="3" spans="2:19" ht="42.75" customHeight="1" thickBot="1" thickTop="1">
      <c r="B3" s="7" t="s">
        <v>1</v>
      </c>
      <c r="C3" s="8" t="s">
        <v>2</v>
      </c>
      <c r="D3" s="9" t="s">
        <v>3</v>
      </c>
      <c r="E3" s="10" t="s">
        <v>4</v>
      </c>
      <c r="F3" s="11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2" t="s">
        <v>10</v>
      </c>
      <c r="L3" s="12" t="s">
        <v>11</v>
      </c>
      <c r="M3" s="12" t="s">
        <v>12</v>
      </c>
      <c r="N3" s="12" t="s">
        <v>13</v>
      </c>
      <c r="O3" s="12" t="s">
        <v>14</v>
      </c>
      <c r="P3" s="12" t="s">
        <v>15</v>
      </c>
      <c r="Q3" s="12" t="s">
        <v>16</v>
      </c>
      <c r="R3" s="13" t="s">
        <v>17</v>
      </c>
      <c r="S3" s="14" t="s">
        <v>18</v>
      </c>
    </row>
    <row r="4" spans="2:19" ht="30" customHeight="1" thickBot="1">
      <c r="B4" s="275" t="s">
        <v>19</v>
      </c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314"/>
    </row>
    <row r="5" spans="2:20" ht="24.75" customHeight="1" thickBot="1" thickTop="1">
      <c r="B5" s="15" t="s">
        <v>20</v>
      </c>
      <c r="C5" s="315" t="s">
        <v>21</v>
      </c>
      <c r="D5" s="316"/>
      <c r="E5" s="16">
        <v>8</v>
      </c>
      <c r="F5" s="16">
        <v>12.7</v>
      </c>
      <c r="G5" s="16">
        <v>24.2</v>
      </c>
      <c r="H5" s="16">
        <v>20.3</v>
      </c>
      <c r="I5" s="16">
        <v>24.1</v>
      </c>
      <c r="J5" s="16">
        <v>20.5</v>
      </c>
      <c r="K5" s="16">
        <v>23</v>
      </c>
      <c r="L5" s="16">
        <v>15.1</v>
      </c>
      <c r="M5" s="16">
        <v>9.4</v>
      </c>
      <c r="N5" s="16">
        <v>15</v>
      </c>
      <c r="O5" s="16">
        <v>8</v>
      </c>
      <c r="P5" s="16">
        <v>15</v>
      </c>
      <c r="Q5" s="16">
        <v>24.1</v>
      </c>
      <c r="R5" s="17">
        <v>18.5</v>
      </c>
      <c r="S5" s="18">
        <v>15.3</v>
      </c>
      <c r="T5" t="s">
        <v>22</v>
      </c>
    </row>
    <row r="6" spans="2:19" s="6" customFormat="1" ht="26.25" customHeight="1" thickBot="1" thickTop="1">
      <c r="B6" s="19" t="s">
        <v>23</v>
      </c>
      <c r="C6" s="317" t="s">
        <v>24</v>
      </c>
      <c r="D6" s="318"/>
      <c r="E6" s="20">
        <v>4555</v>
      </c>
      <c r="F6" s="21">
        <v>2734</v>
      </c>
      <c r="G6" s="21">
        <v>4070</v>
      </c>
      <c r="H6" s="21">
        <v>4340</v>
      </c>
      <c r="I6" s="21">
        <v>6833</v>
      </c>
      <c r="J6" s="21">
        <v>3774</v>
      </c>
      <c r="K6" s="21">
        <v>3988</v>
      </c>
      <c r="L6" s="21">
        <v>1749</v>
      </c>
      <c r="M6" s="21">
        <v>2074</v>
      </c>
      <c r="N6" s="21">
        <v>1998</v>
      </c>
      <c r="O6" s="21">
        <v>4552</v>
      </c>
      <c r="P6" s="21">
        <v>4123</v>
      </c>
      <c r="Q6" s="21">
        <v>5921</v>
      </c>
      <c r="R6" s="22">
        <v>6255</v>
      </c>
      <c r="S6" s="23">
        <f>SUM(E6:R6)</f>
        <v>56966</v>
      </c>
    </row>
    <row r="7" spans="2:20" s="6" customFormat="1" ht="24" customHeight="1" thickBot="1" thickTop="1">
      <c r="B7" s="24"/>
      <c r="C7" s="319" t="s">
        <v>25</v>
      </c>
      <c r="D7" s="320"/>
      <c r="E7" s="25">
        <f>'[1]Stan i struktura V 10'!E6</f>
        <v>4741</v>
      </c>
      <c r="F7" s="26">
        <f>'[1]Stan i struktura V 10'!F6</f>
        <v>2869</v>
      </c>
      <c r="G7" s="26">
        <f>'[1]Stan i struktura V 10'!G6</f>
        <v>4160</v>
      </c>
      <c r="H7" s="26">
        <f>'[1]Stan i struktura V 10'!H6</f>
        <v>4411</v>
      </c>
      <c r="I7" s="26">
        <f>'[1]Stan i struktura V 10'!I6</f>
        <v>7034</v>
      </c>
      <c r="J7" s="26">
        <f>'[1]Stan i struktura V 10'!J6</f>
        <v>3734</v>
      </c>
      <c r="K7" s="26">
        <f>'[1]Stan i struktura V 10'!K6</f>
        <v>4161</v>
      </c>
      <c r="L7" s="26">
        <f>'[1]Stan i struktura V 10'!L6</f>
        <v>1906</v>
      </c>
      <c r="M7" s="26">
        <f>'[1]Stan i struktura V 10'!M6</f>
        <v>2221</v>
      </c>
      <c r="N7" s="26">
        <f>'[1]Stan i struktura V 10'!N6</f>
        <v>2067</v>
      </c>
      <c r="O7" s="26">
        <f>'[1]Stan i struktura V 10'!O6</f>
        <v>4670</v>
      </c>
      <c r="P7" s="26">
        <f>'[1]Stan i struktura V 10'!P6</f>
        <v>4347</v>
      </c>
      <c r="Q7" s="26">
        <f>'[1]Stan i struktura V 10'!Q6</f>
        <v>6177</v>
      </c>
      <c r="R7" s="27">
        <f>'[1]Stan i struktura V 10'!R6</f>
        <v>6434</v>
      </c>
      <c r="S7" s="28">
        <f>'[1]Stan i struktura V 10'!S6</f>
        <v>58932</v>
      </c>
      <c r="T7" s="29"/>
    </row>
    <row r="8" spans="2:20" ht="24" customHeight="1" thickBot="1" thickTop="1">
      <c r="B8" s="30"/>
      <c r="C8" s="304" t="s">
        <v>26</v>
      </c>
      <c r="D8" s="290"/>
      <c r="E8" s="31">
        <f aca="true" t="shared" si="0" ref="E8:S8">E6-E7</f>
        <v>-186</v>
      </c>
      <c r="F8" s="31">
        <f t="shared" si="0"/>
        <v>-135</v>
      </c>
      <c r="G8" s="31">
        <f t="shared" si="0"/>
        <v>-90</v>
      </c>
      <c r="H8" s="31">
        <f t="shared" si="0"/>
        <v>-71</v>
      </c>
      <c r="I8" s="31">
        <f t="shared" si="0"/>
        <v>-201</v>
      </c>
      <c r="J8" s="31">
        <f t="shared" si="0"/>
        <v>40</v>
      </c>
      <c r="K8" s="31">
        <f t="shared" si="0"/>
        <v>-173</v>
      </c>
      <c r="L8" s="31">
        <f t="shared" si="0"/>
        <v>-157</v>
      </c>
      <c r="M8" s="31">
        <f t="shared" si="0"/>
        <v>-147</v>
      </c>
      <c r="N8" s="31">
        <f t="shared" si="0"/>
        <v>-69</v>
      </c>
      <c r="O8" s="31">
        <f t="shared" si="0"/>
        <v>-118</v>
      </c>
      <c r="P8" s="31">
        <f t="shared" si="0"/>
        <v>-224</v>
      </c>
      <c r="Q8" s="31">
        <f t="shared" si="0"/>
        <v>-256</v>
      </c>
      <c r="R8" s="32">
        <f t="shared" si="0"/>
        <v>-179</v>
      </c>
      <c r="S8" s="33">
        <f t="shared" si="0"/>
        <v>-1966</v>
      </c>
      <c r="T8" s="34"/>
    </row>
    <row r="9" spans="2:20" ht="24" customHeight="1" thickBot="1" thickTop="1">
      <c r="B9" s="35"/>
      <c r="C9" s="300" t="s">
        <v>27</v>
      </c>
      <c r="D9" s="301"/>
      <c r="E9" s="36">
        <f aca="true" t="shared" si="1" ref="E9:S9">E6/E7*100</f>
        <v>96.07677705125501</v>
      </c>
      <c r="F9" s="36">
        <f t="shared" si="1"/>
        <v>95.29452771000348</v>
      </c>
      <c r="G9" s="36">
        <f t="shared" si="1"/>
        <v>97.83653846153845</v>
      </c>
      <c r="H9" s="36">
        <f t="shared" si="1"/>
        <v>98.39038766719564</v>
      </c>
      <c r="I9" s="36">
        <f t="shared" si="1"/>
        <v>97.14245095251634</v>
      </c>
      <c r="J9" s="36">
        <f t="shared" si="1"/>
        <v>101.07123727905731</v>
      </c>
      <c r="K9" s="36">
        <f t="shared" si="1"/>
        <v>95.8423455900024</v>
      </c>
      <c r="L9" s="36">
        <f t="shared" si="1"/>
        <v>91.76285414480587</v>
      </c>
      <c r="M9" s="36">
        <f t="shared" si="1"/>
        <v>93.38135974786132</v>
      </c>
      <c r="N9" s="36">
        <f t="shared" si="1"/>
        <v>96.66182873730044</v>
      </c>
      <c r="O9" s="36">
        <f t="shared" si="1"/>
        <v>97.47323340471092</v>
      </c>
      <c r="P9" s="36">
        <f t="shared" si="1"/>
        <v>94.84702093397746</v>
      </c>
      <c r="Q9" s="36">
        <f t="shared" si="1"/>
        <v>95.85559333009552</v>
      </c>
      <c r="R9" s="37">
        <f t="shared" si="1"/>
        <v>97.21790488032327</v>
      </c>
      <c r="S9" s="38">
        <f t="shared" si="1"/>
        <v>96.66395167311478</v>
      </c>
      <c r="T9" s="34"/>
    </row>
    <row r="10" spans="2:20" s="6" customFormat="1" ht="24" customHeight="1" thickBot="1" thickTop="1">
      <c r="B10" s="39" t="s">
        <v>28</v>
      </c>
      <c r="C10" s="302" t="s">
        <v>29</v>
      </c>
      <c r="D10" s="303"/>
      <c r="E10" s="40">
        <v>675</v>
      </c>
      <c r="F10" s="41">
        <v>333</v>
      </c>
      <c r="G10" s="42">
        <v>644</v>
      </c>
      <c r="H10" s="42">
        <v>449</v>
      </c>
      <c r="I10" s="42">
        <v>825</v>
      </c>
      <c r="J10" s="42">
        <v>423</v>
      </c>
      <c r="K10" s="42">
        <v>470</v>
      </c>
      <c r="L10" s="42">
        <v>235</v>
      </c>
      <c r="M10" s="43">
        <v>344</v>
      </c>
      <c r="N10" s="43">
        <v>309</v>
      </c>
      <c r="O10" s="43">
        <v>736</v>
      </c>
      <c r="P10" s="43">
        <v>549</v>
      </c>
      <c r="Q10" s="43">
        <v>655</v>
      </c>
      <c r="R10" s="43">
        <v>1901</v>
      </c>
      <c r="S10" s="44">
        <f>SUM(E10:R10)</f>
        <v>8548</v>
      </c>
      <c r="T10" s="29"/>
    </row>
    <row r="11" spans="2:20" ht="24" customHeight="1" thickBot="1" thickTop="1">
      <c r="B11" s="45"/>
      <c r="C11" s="304" t="s">
        <v>30</v>
      </c>
      <c r="D11" s="290"/>
      <c r="E11" s="46">
        <f aca="true" t="shared" si="2" ref="E11:S11">E76/E10*100</f>
        <v>25.77777777777778</v>
      </c>
      <c r="F11" s="46">
        <f t="shared" si="2"/>
        <v>24.624624624624623</v>
      </c>
      <c r="G11" s="46">
        <f t="shared" si="2"/>
        <v>13.975155279503104</v>
      </c>
      <c r="H11" s="46">
        <f t="shared" si="2"/>
        <v>26.50334075723831</v>
      </c>
      <c r="I11" s="46">
        <f t="shared" si="2"/>
        <v>12.606060606060607</v>
      </c>
      <c r="J11" s="46">
        <f t="shared" si="2"/>
        <v>20.803782505910164</v>
      </c>
      <c r="K11" s="46">
        <f t="shared" si="2"/>
        <v>15.53191489361702</v>
      </c>
      <c r="L11" s="46">
        <f t="shared" si="2"/>
        <v>20.425531914893615</v>
      </c>
      <c r="M11" s="46">
        <f t="shared" si="2"/>
        <v>23.546511627906977</v>
      </c>
      <c r="N11" s="46">
        <f t="shared" si="2"/>
        <v>16.828478964401295</v>
      </c>
      <c r="O11" s="46">
        <f t="shared" si="2"/>
        <v>21.603260869565215</v>
      </c>
      <c r="P11" s="46">
        <f t="shared" si="2"/>
        <v>23.13296903460838</v>
      </c>
      <c r="Q11" s="46">
        <f t="shared" si="2"/>
        <v>18.3206106870229</v>
      </c>
      <c r="R11" s="47">
        <f t="shared" si="2"/>
        <v>8.20620725933719</v>
      </c>
      <c r="S11" s="48">
        <f t="shared" si="2"/>
        <v>17.232101076275153</v>
      </c>
      <c r="T11" s="34"/>
    </row>
    <row r="12" spans="2:20" ht="24.75" customHeight="1" thickBot="1" thickTop="1">
      <c r="B12" s="49" t="s">
        <v>31</v>
      </c>
      <c r="C12" s="305" t="s">
        <v>32</v>
      </c>
      <c r="D12" s="306"/>
      <c r="E12" s="40">
        <v>861</v>
      </c>
      <c r="F12" s="42">
        <v>468</v>
      </c>
      <c r="G12" s="42">
        <v>734</v>
      </c>
      <c r="H12" s="42">
        <v>520</v>
      </c>
      <c r="I12" s="42">
        <v>1026</v>
      </c>
      <c r="J12" s="42">
        <v>383</v>
      </c>
      <c r="K12" s="42">
        <v>643</v>
      </c>
      <c r="L12" s="42">
        <v>392</v>
      </c>
      <c r="M12" s="43">
        <v>491</v>
      </c>
      <c r="N12" s="43">
        <v>378</v>
      </c>
      <c r="O12" s="43">
        <v>854</v>
      </c>
      <c r="P12" s="43">
        <v>773</v>
      </c>
      <c r="Q12" s="43">
        <v>911</v>
      </c>
      <c r="R12" s="43">
        <v>2080</v>
      </c>
      <c r="S12" s="44">
        <f>SUM(E12:R12)</f>
        <v>10514</v>
      </c>
      <c r="T12" s="34"/>
    </row>
    <row r="13" spans="2:20" ht="24" customHeight="1" thickBot="1" thickTop="1">
      <c r="B13" s="45" t="s">
        <v>22</v>
      </c>
      <c r="C13" s="307" t="s">
        <v>33</v>
      </c>
      <c r="D13" s="308"/>
      <c r="E13" s="50">
        <v>361</v>
      </c>
      <c r="F13" s="51">
        <v>199</v>
      </c>
      <c r="G13" s="51">
        <v>298</v>
      </c>
      <c r="H13" s="51">
        <v>229</v>
      </c>
      <c r="I13" s="51">
        <v>506</v>
      </c>
      <c r="J13" s="51">
        <v>140</v>
      </c>
      <c r="K13" s="51">
        <v>257</v>
      </c>
      <c r="L13" s="51">
        <v>151</v>
      </c>
      <c r="M13" s="52">
        <v>180</v>
      </c>
      <c r="N13" s="52">
        <v>137</v>
      </c>
      <c r="O13" s="52">
        <v>255</v>
      </c>
      <c r="P13" s="52">
        <v>291</v>
      </c>
      <c r="Q13" s="52">
        <v>369</v>
      </c>
      <c r="R13" s="52">
        <v>410</v>
      </c>
      <c r="S13" s="53">
        <f>SUM(E13:R13)</f>
        <v>3783</v>
      </c>
      <c r="T13" s="34"/>
    </row>
    <row r="14" spans="2:20" s="6" customFormat="1" ht="24" customHeight="1" thickBot="1" thickTop="1">
      <c r="B14" s="19" t="s">
        <v>22</v>
      </c>
      <c r="C14" s="309" t="s">
        <v>34</v>
      </c>
      <c r="D14" s="310"/>
      <c r="E14" s="50">
        <v>321</v>
      </c>
      <c r="F14" s="51">
        <v>170</v>
      </c>
      <c r="G14" s="51">
        <v>233</v>
      </c>
      <c r="H14" s="51">
        <v>205</v>
      </c>
      <c r="I14" s="51">
        <v>331</v>
      </c>
      <c r="J14" s="51">
        <v>99</v>
      </c>
      <c r="K14" s="51">
        <v>210</v>
      </c>
      <c r="L14" s="51">
        <v>99</v>
      </c>
      <c r="M14" s="52">
        <v>150</v>
      </c>
      <c r="N14" s="52">
        <v>109</v>
      </c>
      <c r="O14" s="52">
        <v>221</v>
      </c>
      <c r="P14" s="52">
        <v>247</v>
      </c>
      <c r="Q14" s="52">
        <v>239</v>
      </c>
      <c r="R14" s="52">
        <v>317</v>
      </c>
      <c r="S14" s="53">
        <f>SUM(E14:R14)</f>
        <v>2951</v>
      </c>
      <c r="T14" s="29"/>
    </row>
    <row r="15" spans="2:20" s="6" customFormat="1" ht="24" customHeight="1" thickBot="1" thickTop="1">
      <c r="B15" s="54" t="s">
        <v>22</v>
      </c>
      <c r="C15" s="293" t="s">
        <v>35</v>
      </c>
      <c r="D15" s="294"/>
      <c r="E15" s="55">
        <v>360</v>
      </c>
      <c r="F15" s="56">
        <v>179</v>
      </c>
      <c r="G15" s="56">
        <v>117</v>
      </c>
      <c r="H15" s="56">
        <v>66</v>
      </c>
      <c r="I15" s="56">
        <v>205</v>
      </c>
      <c r="J15" s="56">
        <v>91</v>
      </c>
      <c r="K15" s="56">
        <v>198</v>
      </c>
      <c r="L15" s="56">
        <v>125</v>
      </c>
      <c r="M15" s="57">
        <v>110</v>
      </c>
      <c r="N15" s="57">
        <v>142</v>
      </c>
      <c r="O15" s="57">
        <v>301</v>
      </c>
      <c r="P15" s="57">
        <v>265</v>
      </c>
      <c r="Q15" s="57">
        <v>184</v>
      </c>
      <c r="R15" s="57">
        <v>293</v>
      </c>
      <c r="S15" s="53">
        <f>SUM(E15:R15)</f>
        <v>2636</v>
      </c>
      <c r="T15" s="29"/>
    </row>
    <row r="16" spans="2:19" ht="30" customHeight="1" thickBot="1">
      <c r="B16" s="275" t="s">
        <v>36</v>
      </c>
      <c r="C16" s="295"/>
      <c r="D16" s="295"/>
      <c r="E16" s="295"/>
      <c r="F16" s="295"/>
      <c r="G16" s="295"/>
      <c r="H16" s="295"/>
      <c r="I16" s="295"/>
      <c r="J16" s="295"/>
      <c r="K16" s="295"/>
      <c r="L16" s="295"/>
      <c r="M16" s="295"/>
      <c r="N16" s="295"/>
      <c r="O16" s="295"/>
      <c r="P16" s="295"/>
      <c r="Q16" s="295"/>
      <c r="R16" s="295"/>
      <c r="S16" s="296"/>
    </row>
    <row r="17" spans="2:19" ht="24" customHeight="1" thickBot="1" thickTop="1">
      <c r="B17" s="297" t="s">
        <v>20</v>
      </c>
      <c r="C17" s="298" t="s">
        <v>37</v>
      </c>
      <c r="D17" s="299"/>
      <c r="E17" s="58">
        <v>2236</v>
      </c>
      <c r="F17" s="59">
        <v>1459</v>
      </c>
      <c r="G17" s="59">
        <v>2174</v>
      </c>
      <c r="H17" s="59">
        <v>2253</v>
      </c>
      <c r="I17" s="59">
        <v>3823</v>
      </c>
      <c r="J17" s="59">
        <v>1885</v>
      </c>
      <c r="K17" s="59">
        <v>1976</v>
      </c>
      <c r="L17" s="59">
        <v>904</v>
      </c>
      <c r="M17" s="60">
        <v>1024</v>
      </c>
      <c r="N17" s="60">
        <v>1123</v>
      </c>
      <c r="O17" s="60">
        <v>2297</v>
      </c>
      <c r="P17" s="60">
        <v>2210</v>
      </c>
      <c r="Q17" s="60">
        <v>3171</v>
      </c>
      <c r="R17" s="60">
        <v>3341</v>
      </c>
      <c r="S17" s="53">
        <f>SUM(E17:R17)</f>
        <v>29876</v>
      </c>
    </row>
    <row r="18" spans="2:19" ht="24" customHeight="1" thickBot="1" thickTop="1">
      <c r="B18" s="246"/>
      <c r="C18" s="283" t="s">
        <v>38</v>
      </c>
      <c r="D18" s="284"/>
      <c r="E18" s="61">
        <f aca="true" t="shared" si="3" ref="E18:S18">E17/E6*100</f>
        <v>49.08891328210757</v>
      </c>
      <c r="F18" s="61">
        <f t="shared" si="3"/>
        <v>53.365032918800296</v>
      </c>
      <c r="G18" s="61">
        <f t="shared" si="3"/>
        <v>53.41523341523342</v>
      </c>
      <c r="H18" s="61">
        <f t="shared" si="3"/>
        <v>51.91244239631337</v>
      </c>
      <c r="I18" s="61">
        <f t="shared" si="3"/>
        <v>55.949070686374945</v>
      </c>
      <c r="J18" s="61">
        <f t="shared" si="3"/>
        <v>49.94700582935877</v>
      </c>
      <c r="K18" s="61">
        <f t="shared" si="3"/>
        <v>49.54864593781344</v>
      </c>
      <c r="L18" s="61">
        <f t="shared" si="3"/>
        <v>51.68667810177244</v>
      </c>
      <c r="M18" s="61">
        <f t="shared" si="3"/>
        <v>49.373191899710704</v>
      </c>
      <c r="N18" s="61">
        <f t="shared" si="3"/>
        <v>56.20620620620621</v>
      </c>
      <c r="O18" s="61">
        <f t="shared" si="3"/>
        <v>50.461335676625666</v>
      </c>
      <c r="P18" s="61">
        <f t="shared" si="3"/>
        <v>53.601746301236965</v>
      </c>
      <c r="Q18" s="61">
        <f t="shared" si="3"/>
        <v>53.55514271237966</v>
      </c>
      <c r="R18" s="62">
        <f t="shared" si="3"/>
        <v>53.4132693844924</v>
      </c>
      <c r="S18" s="63">
        <f t="shared" si="3"/>
        <v>52.44531826001475</v>
      </c>
    </row>
    <row r="19" spans="2:19" ht="24" customHeight="1" thickBot="1" thickTop="1">
      <c r="B19" s="288" t="s">
        <v>23</v>
      </c>
      <c r="C19" s="289" t="s">
        <v>39</v>
      </c>
      <c r="D19" s="290"/>
      <c r="E19" s="50">
        <v>0</v>
      </c>
      <c r="F19" s="51">
        <v>1694</v>
      </c>
      <c r="G19" s="51">
        <v>1869</v>
      </c>
      <c r="H19" s="51">
        <v>2193</v>
      </c>
      <c r="I19" s="51">
        <v>2585</v>
      </c>
      <c r="J19" s="51">
        <v>1449</v>
      </c>
      <c r="K19" s="51">
        <v>2208</v>
      </c>
      <c r="L19" s="51">
        <v>963</v>
      </c>
      <c r="M19" s="52">
        <v>1257</v>
      </c>
      <c r="N19" s="52">
        <v>928</v>
      </c>
      <c r="O19" s="52">
        <v>0</v>
      </c>
      <c r="P19" s="52">
        <v>2686</v>
      </c>
      <c r="Q19" s="52">
        <v>2386</v>
      </c>
      <c r="R19" s="52">
        <v>2544</v>
      </c>
      <c r="S19" s="64">
        <f>SUM(E19:R19)</f>
        <v>22762</v>
      </c>
    </row>
    <row r="20" spans="2:19" ht="24" customHeight="1" thickBot="1" thickTop="1">
      <c r="B20" s="246"/>
      <c r="C20" s="283" t="s">
        <v>38</v>
      </c>
      <c r="D20" s="284"/>
      <c r="E20" s="61">
        <f aca="true" t="shared" si="4" ref="E20:S20">E19/E6*100</f>
        <v>0</v>
      </c>
      <c r="F20" s="61">
        <f t="shared" si="4"/>
        <v>61.96049743964886</v>
      </c>
      <c r="G20" s="61">
        <f t="shared" si="4"/>
        <v>45.921375921375926</v>
      </c>
      <c r="H20" s="61">
        <f t="shared" si="4"/>
        <v>50.5299539170507</v>
      </c>
      <c r="I20" s="61">
        <f t="shared" si="4"/>
        <v>37.83111371286404</v>
      </c>
      <c r="J20" s="61">
        <f t="shared" si="4"/>
        <v>38.39427662957075</v>
      </c>
      <c r="K20" s="61">
        <f t="shared" si="4"/>
        <v>55.36609829488466</v>
      </c>
      <c r="L20" s="61">
        <f t="shared" si="4"/>
        <v>55.06003430531733</v>
      </c>
      <c r="M20" s="61">
        <f t="shared" si="4"/>
        <v>60.60752169720347</v>
      </c>
      <c r="N20" s="61">
        <f t="shared" si="4"/>
        <v>46.44644644644645</v>
      </c>
      <c r="O20" s="61">
        <f t="shared" si="4"/>
        <v>0</v>
      </c>
      <c r="P20" s="61">
        <f t="shared" si="4"/>
        <v>65.14673781227262</v>
      </c>
      <c r="Q20" s="61">
        <f t="shared" si="4"/>
        <v>40.297247086640766</v>
      </c>
      <c r="R20" s="62">
        <f t="shared" si="4"/>
        <v>40.67146282973621</v>
      </c>
      <c r="S20" s="63">
        <f t="shared" si="4"/>
        <v>39.95716743320577</v>
      </c>
    </row>
    <row r="21" spans="2:19" s="6" customFormat="1" ht="23.25" customHeight="1" thickBot="1" thickTop="1">
      <c r="B21" s="279" t="s">
        <v>28</v>
      </c>
      <c r="C21" s="281" t="s">
        <v>40</v>
      </c>
      <c r="D21" s="282"/>
      <c r="E21" s="50">
        <v>1021</v>
      </c>
      <c r="F21" s="51">
        <v>538</v>
      </c>
      <c r="G21" s="51">
        <v>755</v>
      </c>
      <c r="H21" s="51">
        <v>1020</v>
      </c>
      <c r="I21" s="51">
        <v>1517</v>
      </c>
      <c r="J21" s="51">
        <v>426</v>
      </c>
      <c r="K21" s="51">
        <v>1142</v>
      </c>
      <c r="L21" s="51">
        <v>338</v>
      </c>
      <c r="M21" s="52">
        <v>425</v>
      </c>
      <c r="N21" s="52">
        <v>292</v>
      </c>
      <c r="O21" s="52">
        <v>924</v>
      </c>
      <c r="P21" s="52">
        <v>713</v>
      </c>
      <c r="Q21" s="52">
        <v>1385</v>
      </c>
      <c r="R21" s="52">
        <v>1517</v>
      </c>
      <c r="S21" s="53">
        <f>SUM(E21:R21)</f>
        <v>12013</v>
      </c>
    </row>
    <row r="22" spans="2:19" ht="24" customHeight="1" thickBot="1" thickTop="1">
      <c r="B22" s="246"/>
      <c r="C22" s="283" t="s">
        <v>38</v>
      </c>
      <c r="D22" s="284"/>
      <c r="E22" s="61">
        <f aca="true" t="shared" si="5" ref="E22:S22">E21/E6*100</f>
        <v>22.414928649835346</v>
      </c>
      <c r="F22" s="61">
        <f t="shared" si="5"/>
        <v>19.6781272860278</v>
      </c>
      <c r="G22" s="61">
        <f t="shared" si="5"/>
        <v>18.55036855036855</v>
      </c>
      <c r="H22" s="61">
        <f t="shared" si="5"/>
        <v>23.502304147465438</v>
      </c>
      <c r="I22" s="61">
        <f t="shared" si="5"/>
        <v>22.201082979657542</v>
      </c>
      <c r="J22" s="61">
        <f t="shared" si="5"/>
        <v>11.287758346581876</v>
      </c>
      <c r="K22" s="61">
        <f t="shared" si="5"/>
        <v>28.635907723169506</v>
      </c>
      <c r="L22" s="61">
        <f t="shared" si="5"/>
        <v>19.325328759291025</v>
      </c>
      <c r="M22" s="61">
        <f t="shared" si="5"/>
        <v>20.491803278688526</v>
      </c>
      <c r="N22" s="61">
        <f t="shared" si="5"/>
        <v>14.614614614614615</v>
      </c>
      <c r="O22" s="61">
        <f t="shared" si="5"/>
        <v>20.298769771529</v>
      </c>
      <c r="P22" s="61">
        <f t="shared" si="5"/>
        <v>17.293233082706767</v>
      </c>
      <c r="Q22" s="61">
        <f t="shared" si="5"/>
        <v>23.39131903394697</v>
      </c>
      <c r="R22" s="62">
        <f t="shared" si="5"/>
        <v>24.25259792166267</v>
      </c>
      <c r="S22" s="63">
        <f t="shared" si="5"/>
        <v>21.088017413896008</v>
      </c>
    </row>
    <row r="23" spans="2:19" s="6" customFormat="1" ht="24" customHeight="1" thickBot="1" thickTop="1">
      <c r="B23" s="279" t="s">
        <v>31</v>
      </c>
      <c r="C23" s="291" t="s">
        <v>41</v>
      </c>
      <c r="D23" s="292"/>
      <c r="E23" s="50">
        <v>19</v>
      </c>
      <c r="F23" s="51">
        <v>70</v>
      </c>
      <c r="G23" s="51">
        <v>45</v>
      </c>
      <c r="H23" s="51">
        <v>144</v>
      </c>
      <c r="I23" s="51">
        <v>186</v>
      </c>
      <c r="J23" s="51">
        <v>9</v>
      </c>
      <c r="K23" s="51">
        <v>420</v>
      </c>
      <c r="L23" s="51">
        <v>61</v>
      </c>
      <c r="M23" s="52">
        <v>5</v>
      </c>
      <c r="N23" s="52">
        <v>26</v>
      </c>
      <c r="O23" s="52">
        <v>53</v>
      </c>
      <c r="P23" s="52">
        <v>54</v>
      </c>
      <c r="Q23" s="52">
        <v>232</v>
      </c>
      <c r="R23" s="52">
        <v>71</v>
      </c>
      <c r="S23" s="53">
        <f>SUM(E23:R23)</f>
        <v>1395</v>
      </c>
    </row>
    <row r="24" spans="2:19" ht="24" customHeight="1" thickBot="1" thickTop="1">
      <c r="B24" s="246"/>
      <c r="C24" s="283" t="s">
        <v>38</v>
      </c>
      <c r="D24" s="284"/>
      <c r="E24" s="61">
        <f aca="true" t="shared" si="6" ref="E24:S24">E23/E6*100</f>
        <v>0.41712403951701427</v>
      </c>
      <c r="F24" s="61">
        <f t="shared" si="6"/>
        <v>2.560351133869788</v>
      </c>
      <c r="G24" s="61">
        <f t="shared" si="6"/>
        <v>1.1056511056511056</v>
      </c>
      <c r="H24" s="61">
        <f t="shared" si="6"/>
        <v>3.317972350230415</v>
      </c>
      <c r="I24" s="61">
        <f t="shared" si="6"/>
        <v>2.722084004097761</v>
      </c>
      <c r="J24" s="61">
        <f t="shared" si="6"/>
        <v>0.23847376788553257</v>
      </c>
      <c r="K24" s="61">
        <f t="shared" si="6"/>
        <v>10.531594784353059</v>
      </c>
      <c r="L24" s="61">
        <f t="shared" si="6"/>
        <v>3.487707261292167</v>
      </c>
      <c r="M24" s="61">
        <f t="shared" si="6"/>
        <v>0.2410800385728062</v>
      </c>
      <c r="N24" s="61">
        <f t="shared" si="6"/>
        <v>1.3013013013013013</v>
      </c>
      <c r="O24" s="61">
        <f t="shared" si="6"/>
        <v>1.164323374340949</v>
      </c>
      <c r="P24" s="61">
        <f t="shared" si="6"/>
        <v>1.3097259277225322</v>
      </c>
      <c r="Q24" s="61">
        <f t="shared" si="6"/>
        <v>3.918257051173788</v>
      </c>
      <c r="R24" s="62">
        <f t="shared" si="6"/>
        <v>1.135091926458833</v>
      </c>
      <c r="S24" s="63">
        <f t="shared" si="6"/>
        <v>2.4488291261454203</v>
      </c>
    </row>
    <row r="25" spans="2:19" s="6" customFormat="1" ht="24" customHeight="1" thickBot="1" thickTop="1">
      <c r="B25" s="279" t="s">
        <v>42</v>
      </c>
      <c r="C25" s="281" t="s">
        <v>43</v>
      </c>
      <c r="D25" s="282"/>
      <c r="E25" s="65">
        <v>116</v>
      </c>
      <c r="F25" s="52">
        <v>77</v>
      </c>
      <c r="G25" s="52">
        <v>149</v>
      </c>
      <c r="H25" s="52">
        <v>154</v>
      </c>
      <c r="I25" s="52">
        <v>170</v>
      </c>
      <c r="J25" s="52">
        <v>99</v>
      </c>
      <c r="K25" s="52">
        <v>104</v>
      </c>
      <c r="L25" s="52">
        <v>107</v>
      </c>
      <c r="M25" s="52">
        <v>62</v>
      </c>
      <c r="N25" s="52">
        <v>46</v>
      </c>
      <c r="O25" s="52">
        <v>86</v>
      </c>
      <c r="P25" s="52">
        <v>103</v>
      </c>
      <c r="Q25" s="52">
        <v>149</v>
      </c>
      <c r="R25" s="52">
        <v>207</v>
      </c>
      <c r="S25" s="53">
        <f>SUM(E25:R25)</f>
        <v>1629</v>
      </c>
    </row>
    <row r="26" spans="2:19" ht="24" customHeight="1" thickBot="1" thickTop="1">
      <c r="B26" s="246"/>
      <c r="C26" s="283" t="s">
        <v>38</v>
      </c>
      <c r="D26" s="284"/>
      <c r="E26" s="61">
        <f aca="true" t="shared" si="7" ref="E26:S26">E25/E6*100</f>
        <v>2.5466520307354554</v>
      </c>
      <c r="F26" s="61">
        <f t="shared" si="7"/>
        <v>2.8163862472567667</v>
      </c>
      <c r="G26" s="61">
        <f t="shared" si="7"/>
        <v>3.6609336609336607</v>
      </c>
      <c r="H26" s="61">
        <f t="shared" si="7"/>
        <v>3.5483870967741935</v>
      </c>
      <c r="I26" s="61">
        <f t="shared" si="7"/>
        <v>2.487926240304405</v>
      </c>
      <c r="J26" s="61">
        <f t="shared" si="7"/>
        <v>2.6232114467408585</v>
      </c>
      <c r="K26" s="61">
        <f t="shared" si="7"/>
        <v>2.6078234704112337</v>
      </c>
      <c r="L26" s="61">
        <f t="shared" si="7"/>
        <v>6.117781589479702</v>
      </c>
      <c r="M26" s="61">
        <f t="shared" si="7"/>
        <v>2.9893924783027965</v>
      </c>
      <c r="N26" s="61">
        <f t="shared" si="7"/>
        <v>2.3023023023023024</v>
      </c>
      <c r="O26" s="61">
        <f t="shared" si="7"/>
        <v>1.8892794376098416</v>
      </c>
      <c r="P26" s="61">
        <f t="shared" si="7"/>
        <v>2.4981809362114964</v>
      </c>
      <c r="Q26" s="61">
        <f t="shared" si="7"/>
        <v>2.5164668130383383</v>
      </c>
      <c r="R26" s="62">
        <f t="shared" si="7"/>
        <v>3.3093525179856114</v>
      </c>
      <c r="S26" s="63">
        <f t="shared" si="7"/>
        <v>2.859600463434329</v>
      </c>
    </row>
    <row r="27" spans="2:19" ht="30" customHeight="1" thickBot="1" thickTop="1">
      <c r="B27" s="275" t="s">
        <v>44</v>
      </c>
      <c r="C27" s="275"/>
      <c r="D27" s="275"/>
      <c r="E27" s="275"/>
      <c r="F27" s="275"/>
      <c r="G27" s="275"/>
      <c r="H27" s="275"/>
      <c r="I27" s="275"/>
      <c r="J27" s="275"/>
      <c r="K27" s="275"/>
      <c r="L27" s="275"/>
      <c r="M27" s="275"/>
      <c r="N27" s="275"/>
      <c r="O27" s="275"/>
      <c r="P27" s="275"/>
      <c r="Q27" s="275"/>
      <c r="R27" s="275"/>
      <c r="S27" s="287"/>
    </row>
    <row r="28" spans="2:19" ht="24" customHeight="1" thickBot="1" thickTop="1">
      <c r="B28" s="288" t="s">
        <v>20</v>
      </c>
      <c r="C28" s="289" t="s">
        <v>45</v>
      </c>
      <c r="D28" s="290"/>
      <c r="E28" s="50">
        <v>725</v>
      </c>
      <c r="F28" s="51">
        <v>508</v>
      </c>
      <c r="G28" s="51">
        <v>858</v>
      </c>
      <c r="H28" s="51">
        <v>935</v>
      </c>
      <c r="I28" s="51">
        <v>1260</v>
      </c>
      <c r="J28" s="51">
        <v>778</v>
      </c>
      <c r="K28" s="51">
        <v>767</v>
      </c>
      <c r="L28" s="51">
        <v>436</v>
      </c>
      <c r="M28" s="52">
        <v>443</v>
      </c>
      <c r="N28" s="52">
        <v>451</v>
      </c>
      <c r="O28" s="52">
        <v>553</v>
      </c>
      <c r="P28" s="52">
        <v>833</v>
      </c>
      <c r="Q28" s="52">
        <v>1179</v>
      </c>
      <c r="R28" s="52">
        <v>1275</v>
      </c>
      <c r="S28" s="53">
        <f>SUM(E28:R28)</f>
        <v>11001</v>
      </c>
    </row>
    <row r="29" spans="2:19" ht="24" customHeight="1" thickBot="1" thickTop="1">
      <c r="B29" s="246"/>
      <c r="C29" s="283" t="s">
        <v>38</v>
      </c>
      <c r="D29" s="284"/>
      <c r="E29" s="61">
        <f aca="true" t="shared" si="8" ref="E29:S29">E28/E6*100</f>
        <v>15.916575192096596</v>
      </c>
      <c r="F29" s="61">
        <f t="shared" si="8"/>
        <v>18.580833942940746</v>
      </c>
      <c r="G29" s="61">
        <f t="shared" si="8"/>
        <v>21.08108108108108</v>
      </c>
      <c r="H29" s="61">
        <f t="shared" si="8"/>
        <v>21.54377880184332</v>
      </c>
      <c r="I29" s="61">
        <f t="shared" si="8"/>
        <v>18.439923898726768</v>
      </c>
      <c r="J29" s="61">
        <f t="shared" si="8"/>
        <v>20.614732379438262</v>
      </c>
      <c r="K29" s="61">
        <f t="shared" si="8"/>
        <v>19.23269809428285</v>
      </c>
      <c r="L29" s="61">
        <f t="shared" si="8"/>
        <v>24.928530588907947</v>
      </c>
      <c r="M29" s="61">
        <f t="shared" si="8"/>
        <v>21.35969141755063</v>
      </c>
      <c r="N29" s="61">
        <f t="shared" si="8"/>
        <v>22.57257257257257</v>
      </c>
      <c r="O29" s="61">
        <f t="shared" si="8"/>
        <v>12.148506151142355</v>
      </c>
      <c r="P29" s="61">
        <f t="shared" si="8"/>
        <v>20.203735144312393</v>
      </c>
      <c r="Q29" s="61">
        <f t="shared" si="8"/>
        <v>19.912176997128864</v>
      </c>
      <c r="R29" s="62">
        <f t="shared" si="8"/>
        <v>20.38369304556355</v>
      </c>
      <c r="S29" s="63">
        <f t="shared" si="8"/>
        <v>19.311519151774743</v>
      </c>
    </row>
    <row r="30" spans="2:19" ht="24" customHeight="1" thickBot="1" thickTop="1">
      <c r="B30" s="279" t="s">
        <v>23</v>
      </c>
      <c r="C30" s="281" t="s">
        <v>46</v>
      </c>
      <c r="D30" s="282"/>
      <c r="E30" s="50">
        <v>1348</v>
      </c>
      <c r="F30" s="51">
        <v>687</v>
      </c>
      <c r="G30" s="51">
        <v>910</v>
      </c>
      <c r="H30" s="51">
        <v>1042</v>
      </c>
      <c r="I30" s="51">
        <v>1546</v>
      </c>
      <c r="J30" s="51">
        <v>896</v>
      </c>
      <c r="K30" s="51">
        <v>933</v>
      </c>
      <c r="L30" s="51">
        <v>431</v>
      </c>
      <c r="M30" s="52">
        <v>446</v>
      </c>
      <c r="N30" s="52">
        <v>399</v>
      </c>
      <c r="O30" s="52">
        <v>1221</v>
      </c>
      <c r="P30" s="52">
        <v>885</v>
      </c>
      <c r="Q30" s="52">
        <v>1283</v>
      </c>
      <c r="R30" s="52">
        <v>1376</v>
      </c>
      <c r="S30" s="53">
        <f>SUM(E30:R30)</f>
        <v>13403</v>
      </c>
    </row>
    <row r="31" spans="2:19" ht="24" customHeight="1" thickBot="1" thickTop="1">
      <c r="B31" s="246"/>
      <c r="C31" s="283" t="s">
        <v>38</v>
      </c>
      <c r="D31" s="284"/>
      <c r="E31" s="61">
        <f aca="true" t="shared" si="9" ref="E31:S31">E30/E6*100</f>
        <v>29.59385290889133</v>
      </c>
      <c r="F31" s="61">
        <f t="shared" si="9"/>
        <v>25.12801755669349</v>
      </c>
      <c r="G31" s="61">
        <f t="shared" si="9"/>
        <v>22.358722358722357</v>
      </c>
      <c r="H31" s="61">
        <f t="shared" si="9"/>
        <v>24.00921658986175</v>
      </c>
      <c r="I31" s="61">
        <f t="shared" si="9"/>
        <v>22.625493926533004</v>
      </c>
      <c r="J31" s="61">
        <f t="shared" si="9"/>
        <v>23.7413884472708</v>
      </c>
      <c r="K31" s="61">
        <f t="shared" si="9"/>
        <v>23.395185556670008</v>
      </c>
      <c r="L31" s="61">
        <f t="shared" si="9"/>
        <v>24.642652944539737</v>
      </c>
      <c r="M31" s="61">
        <f t="shared" si="9"/>
        <v>21.504339440694313</v>
      </c>
      <c r="N31" s="61">
        <f t="shared" si="9"/>
        <v>19.96996996996997</v>
      </c>
      <c r="O31" s="61">
        <f t="shared" si="9"/>
        <v>26.823374340949037</v>
      </c>
      <c r="P31" s="61">
        <f t="shared" si="9"/>
        <v>21.4649527043415</v>
      </c>
      <c r="Q31" s="61">
        <f t="shared" si="9"/>
        <v>21.668637054551596</v>
      </c>
      <c r="R31" s="62">
        <f t="shared" si="9"/>
        <v>21.998401278976818</v>
      </c>
      <c r="S31" s="63">
        <f t="shared" si="9"/>
        <v>23.52806937471474</v>
      </c>
    </row>
    <row r="32" spans="2:19" ht="24" customHeight="1" thickBot="1" thickTop="1">
      <c r="B32" s="279" t="s">
        <v>28</v>
      </c>
      <c r="C32" s="281" t="s">
        <v>47</v>
      </c>
      <c r="D32" s="282"/>
      <c r="E32" s="50">
        <v>1087</v>
      </c>
      <c r="F32" s="51">
        <v>856</v>
      </c>
      <c r="G32" s="51">
        <v>2268</v>
      </c>
      <c r="H32" s="51">
        <v>2095</v>
      </c>
      <c r="I32" s="51">
        <v>3651</v>
      </c>
      <c r="J32" s="51">
        <v>1508</v>
      </c>
      <c r="K32" s="51">
        <v>1911</v>
      </c>
      <c r="L32" s="51">
        <v>550</v>
      </c>
      <c r="M32" s="52">
        <v>677</v>
      </c>
      <c r="N32" s="52">
        <v>819</v>
      </c>
      <c r="O32" s="52">
        <v>1432</v>
      </c>
      <c r="P32" s="52">
        <v>1453</v>
      </c>
      <c r="Q32" s="52">
        <v>2908</v>
      </c>
      <c r="R32" s="52">
        <v>2796</v>
      </c>
      <c r="S32" s="53">
        <f>SUM(E32:R32)</f>
        <v>24011</v>
      </c>
    </row>
    <row r="33" spans="2:19" ht="24" customHeight="1" thickBot="1" thickTop="1">
      <c r="B33" s="246"/>
      <c r="C33" s="283" t="s">
        <v>38</v>
      </c>
      <c r="D33" s="284"/>
      <c r="E33" s="66">
        <f aca="true" t="shared" si="10" ref="E33:S33">E32/E6*100</f>
        <v>23.863885839736554</v>
      </c>
      <c r="F33" s="66">
        <f t="shared" si="10"/>
        <v>31.30943672275055</v>
      </c>
      <c r="G33" s="66">
        <f t="shared" si="10"/>
        <v>55.72481572481573</v>
      </c>
      <c r="H33" s="66">
        <f t="shared" si="10"/>
        <v>48.27188940092166</v>
      </c>
      <c r="I33" s="66">
        <f t="shared" si="10"/>
        <v>53.43187472559637</v>
      </c>
      <c r="J33" s="66">
        <f t="shared" si="10"/>
        <v>39.95760466348702</v>
      </c>
      <c r="K33" s="66">
        <f t="shared" si="10"/>
        <v>47.91875626880642</v>
      </c>
      <c r="L33" s="66">
        <f t="shared" si="10"/>
        <v>31.446540880503143</v>
      </c>
      <c r="M33" s="66">
        <f t="shared" si="10"/>
        <v>32.642237222757956</v>
      </c>
      <c r="N33" s="66">
        <f t="shared" si="10"/>
        <v>40.99099099099099</v>
      </c>
      <c r="O33" s="66">
        <f t="shared" si="10"/>
        <v>31.45869947275923</v>
      </c>
      <c r="P33" s="66">
        <f t="shared" si="10"/>
        <v>35.2413291292748</v>
      </c>
      <c r="Q33" s="66">
        <f t="shared" si="10"/>
        <v>49.11332545178179</v>
      </c>
      <c r="R33" s="67">
        <f t="shared" si="10"/>
        <v>44.700239808153476</v>
      </c>
      <c r="S33" s="68">
        <f t="shared" si="10"/>
        <v>42.14970333181196</v>
      </c>
    </row>
    <row r="34" spans="2:19" ht="24" customHeight="1" thickBot="1" thickTop="1">
      <c r="B34" s="279" t="s">
        <v>31</v>
      </c>
      <c r="C34" s="281" t="s">
        <v>48</v>
      </c>
      <c r="D34" s="282"/>
      <c r="E34" s="65">
        <v>1198</v>
      </c>
      <c r="F34" s="52">
        <v>902</v>
      </c>
      <c r="G34" s="52">
        <v>1196</v>
      </c>
      <c r="H34" s="52">
        <v>1261</v>
      </c>
      <c r="I34" s="52">
        <v>1907</v>
      </c>
      <c r="J34" s="52">
        <v>838</v>
      </c>
      <c r="K34" s="52">
        <v>1608</v>
      </c>
      <c r="L34" s="52">
        <v>545</v>
      </c>
      <c r="M34" s="52">
        <v>595</v>
      </c>
      <c r="N34" s="52">
        <v>407</v>
      </c>
      <c r="O34" s="52">
        <v>1423</v>
      </c>
      <c r="P34" s="52">
        <v>1207</v>
      </c>
      <c r="Q34" s="52">
        <v>1676</v>
      </c>
      <c r="R34" s="52">
        <v>1245</v>
      </c>
      <c r="S34" s="53">
        <f>SUM(E34:R34)</f>
        <v>16008</v>
      </c>
    </row>
    <row r="35" spans="2:19" ht="24" customHeight="1" thickBot="1" thickTop="1">
      <c r="B35" s="280"/>
      <c r="C35" s="283" t="s">
        <v>38</v>
      </c>
      <c r="D35" s="284"/>
      <c r="E35" s="66">
        <f aca="true" t="shared" si="11" ref="E35:S35">E34/E6*100</f>
        <v>26.300768386388583</v>
      </c>
      <c r="F35" s="66">
        <f t="shared" si="11"/>
        <v>32.991953182150695</v>
      </c>
      <c r="G35" s="66">
        <f t="shared" si="11"/>
        <v>29.38574938574939</v>
      </c>
      <c r="H35" s="66">
        <f t="shared" si="11"/>
        <v>29.05529953917051</v>
      </c>
      <c r="I35" s="66">
        <f t="shared" si="11"/>
        <v>27.90867847212059</v>
      </c>
      <c r="J35" s="66">
        <f t="shared" si="11"/>
        <v>22.204557498675147</v>
      </c>
      <c r="K35" s="66">
        <f t="shared" si="11"/>
        <v>40.320962888665996</v>
      </c>
      <c r="L35" s="66">
        <f t="shared" si="11"/>
        <v>31.160663236134933</v>
      </c>
      <c r="M35" s="66">
        <f t="shared" si="11"/>
        <v>28.688524590163933</v>
      </c>
      <c r="N35" s="66">
        <f t="shared" si="11"/>
        <v>20.37037037037037</v>
      </c>
      <c r="O35" s="66">
        <f t="shared" si="11"/>
        <v>31.260984182776802</v>
      </c>
      <c r="P35" s="66">
        <f t="shared" si="11"/>
        <v>29.27479990298327</v>
      </c>
      <c r="Q35" s="66">
        <f t="shared" si="11"/>
        <v>28.306029386927882</v>
      </c>
      <c r="R35" s="67">
        <f t="shared" si="11"/>
        <v>19.904076738609113</v>
      </c>
      <c r="S35" s="68">
        <f t="shared" si="11"/>
        <v>28.100972509918197</v>
      </c>
    </row>
    <row r="36" spans="2:19" ht="24" customHeight="1" thickBot="1" thickTop="1">
      <c r="B36" s="279" t="s">
        <v>42</v>
      </c>
      <c r="C36" s="285" t="s">
        <v>49</v>
      </c>
      <c r="D36" s="286"/>
      <c r="E36" s="65">
        <v>752</v>
      </c>
      <c r="F36" s="52">
        <v>557</v>
      </c>
      <c r="G36" s="52">
        <v>1104</v>
      </c>
      <c r="H36" s="52">
        <v>973</v>
      </c>
      <c r="I36" s="52">
        <v>1595</v>
      </c>
      <c r="J36" s="52">
        <v>638</v>
      </c>
      <c r="K36" s="52">
        <v>714</v>
      </c>
      <c r="L36" s="52">
        <v>393</v>
      </c>
      <c r="M36" s="52">
        <v>674</v>
      </c>
      <c r="N36" s="52">
        <v>383</v>
      </c>
      <c r="O36" s="52">
        <v>1527</v>
      </c>
      <c r="P36" s="52">
        <v>1295</v>
      </c>
      <c r="Q36" s="52">
        <v>1336</v>
      </c>
      <c r="R36" s="52">
        <v>1481</v>
      </c>
      <c r="S36" s="53">
        <f>SUM(E36:R36)</f>
        <v>13422</v>
      </c>
    </row>
    <row r="37" spans="2:19" ht="24" customHeight="1" thickBot="1" thickTop="1">
      <c r="B37" s="280"/>
      <c r="C37" s="283" t="s">
        <v>38</v>
      </c>
      <c r="D37" s="284"/>
      <c r="E37" s="66">
        <f aca="true" t="shared" si="12" ref="E37:S37">E36/E6*100</f>
        <v>16.50933040614709</v>
      </c>
      <c r="F37" s="66">
        <f t="shared" si="12"/>
        <v>20.373079736649597</v>
      </c>
      <c r="G37" s="66">
        <f t="shared" si="12"/>
        <v>27.125307125307124</v>
      </c>
      <c r="H37" s="66">
        <f t="shared" si="12"/>
        <v>22.419354838709676</v>
      </c>
      <c r="I37" s="66">
        <f t="shared" si="12"/>
        <v>23.342602078150154</v>
      </c>
      <c r="J37" s="66">
        <f t="shared" si="12"/>
        <v>16.905140434552198</v>
      </c>
      <c r="K37" s="66">
        <f t="shared" si="12"/>
        <v>17.9037111334002</v>
      </c>
      <c r="L37" s="66">
        <f t="shared" si="12"/>
        <v>22.46998284734134</v>
      </c>
      <c r="M37" s="66">
        <f t="shared" si="12"/>
        <v>32.497589199614275</v>
      </c>
      <c r="N37" s="66">
        <f t="shared" si="12"/>
        <v>19.16916916916917</v>
      </c>
      <c r="O37" s="66">
        <f t="shared" si="12"/>
        <v>33.54569420035149</v>
      </c>
      <c r="P37" s="66">
        <f t="shared" si="12"/>
        <v>31.40916808149406</v>
      </c>
      <c r="Q37" s="66">
        <f t="shared" si="12"/>
        <v>22.563756122276644</v>
      </c>
      <c r="R37" s="67">
        <f t="shared" si="12"/>
        <v>23.677058353317346</v>
      </c>
      <c r="S37" s="68">
        <f t="shared" si="12"/>
        <v>23.56142260295615</v>
      </c>
    </row>
    <row r="38" spans="2:19" s="72" customFormat="1" ht="24" customHeight="1" thickBot="1" thickTop="1">
      <c r="B38" s="268" t="s">
        <v>50</v>
      </c>
      <c r="C38" s="270" t="s">
        <v>51</v>
      </c>
      <c r="D38" s="271"/>
      <c r="E38" s="69">
        <v>693</v>
      </c>
      <c r="F38" s="70">
        <v>257</v>
      </c>
      <c r="G38" s="70">
        <v>166</v>
      </c>
      <c r="H38" s="70">
        <v>172</v>
      </c>
      <c r="I38" s="70">
        <v>551</v>
      </c>
      <c r="J38" s="70">
        <v>144</v>
      </c>
      <c r="K38" s="70">
        <v>241</v>
      </c>
      <c r="L38" s="70">
        <v>137</v>
      </c>
      <c r="M38" s="70">
        <v>155</v>
      </c>
      <c r="N38" s="70">
        <v>126</v>
      </c>
      <c r="O38" s="70">
        <v>408</v>
      </c>
      <c r="P38" s="70">
        <v>282</v>
      </c>
      <c r="Q38" s="70">
        <v>386</v>
      </c>
      <c r="R38" s="70">
        <v>469</v>
      </c>
      <c r="S38" s="71">
        <f>SUM(E38:R38)</f>
        <v>4187</v>
      </c>
    </row>
    <row r="39" spans="2:19" s="6" customFormat="1" ht="24" customHeight="1" thickBot="1" thickTop="1">
      <c r="B39" s="269"/>
      <c r="C39" s="272" t="s">
        <v>38</v>
      </c>
      <c r="D39" s="273"/>
      <c r="E39" s="73">
        <f aca="true" t="shared" si="13" ref="E39:S39">E38/E6*100</f>
        <v>15.214050493962677</v>
      </c>
      <c r="F39" s="74">
        <f t="shared" si="13"/>
        <v>9.400146305779078</v>
      </c>
      <c r="G39" s="74">
        <f t="shared" si="13"/>
        <v>4.078624078624079</v>
      </c>
      <c r="H39" s="74">
        <f t="shared" si="13"/>
        <v>3.963133640552995</v>
      </c>
      <c r="I39" s="74">
        <f t="shared" si="13"/>
        <v>8.06380799063369</v>
      </c>
      <c r="J39" s="74">
        <f t="shared" si="13"/>
        <v>3.815580286168521</v>
      </c>
      <c r="K39" s="74">
        <f t="shared" si="13"/>
        <v>6.043129388164494</v>
      </c>
      <c r="L39" s="74">
        <f t="shared" si="13"/>
        <v>7.833047455688965</v>
      </c>
      <c r="M39" s="74">
        <f t="shared" si="13"/>
        <v>7.473481195756991</v>
      </c>
      <c r="N39" s="74">
        <f t="shared" si="13"/>
        <v>6.306306306306306</v>
      </c>
      <c r="O39" s="73">
        <f t="shared" si="13"/>
        <v>8.963093145869948</v>
      </c>
      <c r="P39" s="74">
        <f t="shared" si="13"/>
        <v>6.839679844773223</v>
      </c>
      <c r="Q39" s="74">
        <f t="shared" si="13"/>
        <v>6.519169059280527</v>
      </c>
      <c r="R39" s="75">
        <f t="shared" si="13"/>
        <v>7.4980015987210225</v>
      </c>
      <c r="S39" s="68">
        <f t="shared" si="13"/>
        <v>7.349998244566934</v>
      </c>
    </row>
    <row r="40" spans="2:19" s="6" customFormat="1" ht="24" customHeight="1">
      <c r="B40" s="76"/>
      <c r="C40" s="77"/>
      <c r="D40" s="77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9"/>
    </row>
    <row r="41" spans="2:19" s="6" customFormat="1" ht="48.75" customHeight="1" thickBot="1">
      <c r="B41" s="274" t="s">
        <v>52</v>
      </c>
      <c r="C41" s="274"/>
      <c r="D41" s="274"/>
      <c r="E41" s="274"/>
      <c r="F41" s="274"/>
      <c r="G41" s="274"/>
      <c r="H41" s="274"/>
      <c r="I41" s="274"/>
      <c r="J41" s="274"/>
      <c r="K41" s="274"/>
      <c r="L41" s="274"/>
      <c r="M41" s="274"/>
      <c r="N41" s="274"/>
      <c r="O41" s="274"/>
      <c r="P41" s="274"/>
      <c r="Q41" s="274"/>
      <c r="R41" s="274"/>
      <c r="S41" s="274"/>
    </row>
    <row r="42" spans="2:19" s="6" customFormat="1" ht="35.25" customHeight="1" thickBot="1" thickTop="1">
      <c r="B42" s="7" t="s">
        <v>1</v>
      </c>
      <c r="C42" s="80" t="s">
        <v>2</v>
      </c>
      <c r="D42" s="81" t="s">
        <v>3</v>
      </c>
      <c r="E42" s="11" t="s">
        <v>53</v>
      </c>
      <c r="F42" s="10" t="s">
        <v>54</v>
      </c>
      <c r="G42" s="12" t="s">
        <v>6</v>
      </c>
      <c r="H42" s="12" t="s">
        <v>7</v>
      </c>
      <c r="I42" s="12" t="s">
        <v>8</v>
      </c>
      <c r="J42" s="12" t="s">
        <v>9</v>
      </c>
      <c r="K42" s="12" t="s">
        <v>10</v>
      </c>
      <c r="L42" s="12" t="s">
        <v>11</v>
      </c>
      <c r="M42" s="12" t="s">
        <v>12</v>
      </c>
      <c r="N42" s="12" t="s">
        <v>13</v>
      </c>
      <c r="O42" s="12" t="s">
        <v>14</v>
      </c>
      <c r="P42" s="12" t="s">
        <v>15</v>
      </c>
      <c r="Q42" s="12" t="s">
        <v>16</v>
      </c>
      <c r="R42" s="13" t="s">
        <v>17</v>
      </c>
      <c r="S42" s="14" t="s">
        <v>18</v>
      </c>
    </row>
    <row r="43" spans="2:19" s="6" customFormat="1" ht="36" customHeight="1" thickBot="1">
      <c r="B43" s="275" t="s">
        <v>55</v>
      </c>
      <c r="C43" s="276"/>
      <c r="D43" s="276"/>
      <c r="E43" s="276"/>
      <c r="F43" s="276"/>
      <c r="G43" s="276"/>
      <c r="H43" s="276"/>
      <c r="I43" s="276"/>
      <c r="J43" s="276"/>
      <c r="K43" s="276"/>
      <c r="L43" s="276"/>
      <c r="M43" s="276"/>
      <c r="N43" s="276"/>
      <c r="O43" s="276"/>
      <c r="P43" s="276"/>
      <c r="Q43" s="276"/>
      <c r="R43" s="276"/>
      <c r="S43" s="264"/>
    </row>
    <row r="44" spans="2:19" s="6" customFormat="1" ht="40.5" customHeight="1" thickBot="1" thickTop="1">
      <c r="B44" s="82" t="s">
        <v>20</v>
      </c>
      <c r="C44" s="277" t="s">
        <v>56</v>
      </c>
      <c r="D44" s="278"/>
      <c r="E44" s="58">
        <v>321</v>
      </c>
      <c r="F44" s="58">
        <v>127</v>
      </c>
      <c r="G44" s="58">
        <v>275</v>
      </c>
      <c r="H44" s="58">
        <v>159</v>
      </c>
      <c r="I44" s="58">
        <v>395</v>
      </c>
      <c r="J44" s="58">
        <v>169</v>
      </c>
      <c r="K44" s="58">
        <v>170</v>
      </c>
      <c r="L44" s="58">
        <v>101</v>
      </c>
      <c r="M44" s="58">
        <v>110</v>
      </c>
      <c r="N44" s="58">
        <v>175</v>
      </c>
      <c r="O44" s="58">
        <v>297</v>
      </c>
      <c r="P44" s="58">
        <v>191</v>
      </c>
      <c r="Q44" s="58">
        <v>406</v>
      </c>
      <c r="R44" s="83">
        <v>1475</v>
      </c>
      <c r="S44" s="84">
        <f>SUM(E44:R44)</f>
        <v>4371</v>
      </c>
    </row>
    <row r="45" spans="2:19" s="6" customFormat="1" ht="40.5" customHeight="1" thickBot="1" thickTop="1">
      <c r="B45" s="85"/>
      <c r="C45" s="258" t="s">
        <v>57</v>
      </c>
      <c r="D45" s="259"/>
      <c r="E45" s="86">
        <v>119</v>
      </c>
      <c r="F45" s="51">
        <v>56</v>
      </c>
      <c r="G45" s="51">
        <v>114</v>
      </c>
      <c r="H45" s="51">
        <v>113</v>
      </c>
      <c r="I45" s="51">
        <v>232</v>
      </c>
      <c r="J45" s="51">
        <v>124</v>
      </c>
      <c r="K45" s="51">
        <v>100</v>
      </c>
      <c r="L45" s="51">
        <v>54</v>
      </c>
      <c r="M45" s="52">
        <v>62</v>
      </c>
      <c r="N45" s="52">
        <v>57</v>
      </c>
      <c r="O45" s="52">
        <v>172</v>
      </c>
      <c r="P45" s="52">
        <v>72</v>
      </c>
      <c r="Q45" s="52">
        <v>370</v>
      </c>
      <c r="R45" s="52">
        <v>1234</v>
      </c>
      <c r="S45" s="84">
        <f>SUM(E45:R45)</f>
        <v>2879</v>
      </c>
    </row>
    <row r="46" spans="2:22" s="6" customFormat="1" ht="42.75" customHeight="1" thickBot="1" thickTop="1">
      <c r="B46" s="87" t="s">
        <v>23</v>
      </c>
      <c r="C46" s="260" t="s">
        <v>58</v>
      </c>
      <c r="D46" s="261"/>
      <c r="E46" s="88">
        <f>E44+'[1]Stan i struktura V 10'!E46</f>
        <v>1976</v>
      </c>
      <c r="F46" s="88">
        <f>F44+'[1]Stan i struktura V 10'!F46</f>
        <v>1162</v>
      </c>
      <c r="G46" s="88">
        <f>G44+'[1]Stan i struktura V 10'!G46</f>
        <v>2256</v>
      </c>
      <c r="H46" s="88">
        <f>H44+'[1]Stan i struktura V 10'!H46</f>
        <v>1122</v>
      </c>
      <c r="I46" s="88">
        <f>I44+'[1]Stan i struktura V 10'!I46</f>
        <v>2066</v>
      </c>
      <c r="J46" s="88">
        <f>J44+'[1]Stan i struktura V 10'!J46</f>
        <v>1196</v>
      </c>
      <c r="K46" s="88">
        <f>K44+'[1]Stan i struktura V 10'!K46</f>
        <v>1288</v>
      </c>
      <c r="L46" s="88">
        <f>L44+'[1]Stan i struktura V 10'!L46</f>
        <v>933</v>
      </c>
      <c r="M46" s="88">
        <f>M44+'[1]Stan i struktura V 10'!M46</f>
        <v>731</v>
      </c>
      <c r="N46" s="88">
        <f>N44+'[1]Stan i struktura V 10'!N46</f>
        <v>846</v>
      </c>
      <c r="O46" s="88">
        <f>O44+'[1]Stan i struktura V 10'!O46</f>
        <v>2229</v>
      </c>
      <c r="P46" s="88">
        <f>P44+'[1]Stan i struktura V 10'!P46</f>
        <v>1046</v>
      </c>
      <c r="Q46" s="88">
        <f>Q44+'[1]Stan i struktura V 10'!Q46</f>
        <v>2762</v>
      </c>
      <c r="R46" s="89">
        <f>R44+'[1]Stan i struktura V 10'!R46</f>
        <v>8345</v>
      </c>
      <c r="S46" s="90">
        <f>S44+'[1]Stan i struktura V 10'!S46</f>
        <v>27958</v>
      </c>
      <c r="V46" s="6">
        <f>SUM(E46:R46)</f>
        <v>27958</v>
      </c>
    </row>
    <row r="47" spans="2:19" s="6" customFormat="1" ht="34.5" customHeight="1" thickBot="1">
      <c r="B47" s="262" t="s">
        <v>59</v>
      </c>
      <c r="C47" s="263"/>
      <c r="D47" s="263"/>
      <c r="E47" s="263"/>
      <c r="F47" s="263"/>
      <c r="G47" s="263"/>
      <c r="H47" s="263"/>
      <c r="I47" s="263"/>
      <c r="J47" s="263"/>
      <c r="K47" s="263"/>
      <c r="L47" s="263"/>
      <c r="M47" s="263"/>
      <c r="N47" s="263"/>
      <c r="O47" s="263"/>
      <c r="P47" s="263"/>
      <c r="Q47" s="263"/>
      <c r="R47" s="263"/>
      <c r="S47" s="264"/>
    </row>
    <row r="48" spans="2:19" s="6" customFormat="1" ht="32.25" customHeight="1" thickBot="1" thickTop="1">
      <c r="B48" s="265" t="s">
        <v>20</v>
      </c>
      <c r="C48" s="266" t="s">
        <v>60</v>
      </c>
      <c r="D48" s="267"/>
      <c r="E48" s="59">
        <v>7</v>
      </c>
      <c r="F48" s="59">
        <v>3</v>
      </c>
      <c r="G48" s="59">
        <v>0</v>
      </c>
      <c r="H48" s="59">
        <v>0</v>
      </c>
      <c r="I48" s="59">
        <v>10</v>
      </c>
      <c r="J48" s="59">
        <v>2</v>
      </c>
      <c r="K48" s="59">
        <v>14</v>
      </c>
      <c r="L48" s="59">
        <v>12</v>
      </c>
      <c r="M48" s="59">
        <v>6</v>
      </c>
      <c r="N48" s="59">
        <v>0</v>
      </c>
      <c r="O48" s="59">
        <v>4</v>
      </c>
      <c r="P48" s="59">
        <v>2</v>
      </c>
      <c r="Q48" s="59">
        <v>70</v>
      </c>
      <c r="R48" s="60">
        <v>30</v>
      </c>
      <c r="S48" s="91">
        <f>SUM(E48:R48)</f>
        <v>160</v>
      </c>
    </row>
    <row r="49" spans="2:22" ht="32.25" customHeight="1" thickBot="1" thickTop="1">
      <c r="B49" s="246"/>
      <c r="C49" s="256" t="s">
        <v>61</v>
      </c>
      <c r="D49" s="257"/>
      <c r="E49" s="92">
        <f>E48+'[1]Stan i struktura V 10'!E49</f>
        <v>25</v>
      </c>
      <c r="F49" s="92">
        <f>F48+'[1]Stan i struktura V 10'!F49</f>
        <v>38</v>
      </c>
      <c r="G49" s="92">
        <f>G48+'[1]Stan i struktura V 10'!G49</f>
        <v>5</v>
      </c>
      <c r="H49" s="92">
        <f>H48+'[1]Stan i struktura V 10'!H49</f>
        <v>1</v>
      </c>
      <c r="I49" s="92">
        <f>I48+'[1]Stan i struktura V 10'!I49</f>
        <v>62</v>
      </c>
      <c r="J49" s="92">
        <f>J48+'[1]Stan i struktura V 10'!J49</f>
        <v>54</v>
      </c>
      <c r="K49" s="92">
        <f>K48+'[1]Stan i struktura V 10'!K49</f>
        <v>98</v>
      </c>
      <c r="L49" s="92">
        <f>L48+'[1]Stan i struktura V 10'!L49</f>
        <v>36</v>
      </c>
      <c r="M49" s="92">
        <f>M48+'[1]Stan i struktura V 10'!M49</f>
        <v>28</v>
      </c>
      <c r="N49" s="92">
        <f>N48+'[1]Stan i struktura V 10'!N49</f>
        <v>8</v>
      </c>
      <c r="O49" s="92">
        <f>O48+'[1]Stan i struktura V 10'!O49</f>
        <v>112</v>
      </c>
      <c r="P49" s="92">
        <f>P48+'[1]Stan i struktura V 10'!P49</f>
        <v>23</v>
      </c>
      <c r="Q49" s="92">
        <f>Q48+'[1]Stan i struktura V 10'!Q49</f>
        <v>687</v>
      </c>
      <c r="R49" s="93">
        <f>R48+'[1]Stan i struktura V 10'!R49</f>
        <v>231</v>
      </c>
      <c r="S49" s="90">
        <f>S48+'[1]Stan i struktura V 10'!S49</f>
        <v>1408</v>
      </c>
      <c r="V49" s="6">
        <f>SUM(E49:R49)</f>
        <v>1408</v>
      </c>
    </row>
    <row r="50" spans="2:19" s="6" customFormat="1" ht="32.25" customHeight="1" thickBot="1" thickTop="1">
      <c r="B50" s="241" t="s">
        <v>23</v>
      </c>
      <c r="C50" s="254" t="s">
        <v>62</v>
      </c>
      <c r="D50" s="255"/>
      <c r="E50" s="94">
        <v>5</v>
      </c>
      <c r="F50" s="94">
        <v>8</v>
      </c>
      <c r="G50" s="94">
        <v>21</v>
      </c>
      <c r="H50" s="94">
        <v>3</v>
      </c>
      <c r="I50" s="94">
        <v>129</v>
      </c>
      <c r="J50" s="94">
        <v>1</v>
      </c>
      <c r="K50" s="94">
        <v>15</v>
      </c>
      <c r="L50" s="94">
        <v>1</v>
      </c>
      <c r="M50" s="94">
        <v>5</v>
      </c>
      <c r="N50" s="94">
        <v>4</v>
      </c>
      <c r="O50" s="94">
        <v>1</v>
      </c>
      <c r="P50" s="94">
        <v>13</v>
      </c>
      <c r="Q50" s="94">
        <v>13</v>
      </c>
      <c r="R50" s="95">
        <v>1</v>
      </c>
      <c r="S50" s="91">
        <f>SUM(E50:R50)</f>
        <v>220</v>
      </c>
    </row>
    <row r="51" spans="2:22" ht="32.25" customHeight="1" thickBot="1" thickTop="1">
      <c r="B51" s="246"/>
      <c r="C51" s="256" t="s">
        <v>63</v>
      </c>
      <c r="D51" s="257"/>
      <c r="E51" s="92">
        <f>E50+'[1]Stan i struktura V 10'!E51</f>
        <v>78</v>
      </c>
      <c r="F51" s="92">
        <f>F50+'[1]Stan i struktura V 10'!F51</f>
        <v>175</v>
      </c>
      <c r="G51" s="92">
        <f>G50+'[1]Stan i struktura V 10'!G51</f>
        <v>221</v>
      </c>
      <c r="H51" s="92">
        <f>H50+'[1]Stan i struktura V 10'!H51</f>
        <v>99</v>
      </c>
      <c r="I51" s="92">
        <f>I50+'[1]Stan i struktura V 10'!I51</f>
        <v>362</v>
      </c>
      <c r="J51" s="92">
        <f>J50+'[1]Stan i struktura V 10'!J51</f>
        <v>47</v>
      </c>
      <c r="K51" s="92">
        <f>K50+'[1]Stan i struktura V 10'!K51</f>
        <v>102</v>
      </c>
      <c r="L51" s="92">
        <f>L50+'[1]Stan i struktura V 10'!L51</f>
        <v>66</v>
      </c>
      <c r="M51" s="92">
        <f>M50+'[1]Stan i struktura V 10'!M51</f>
        <v>18</v>
      </c>
      <c r="N51" s="92">
        <f>N50+'[1]Stan i struktura V 10'!N51</f>
        <v>83</v>
      </c>
      <c r="O51" s="92">
        <f>O50+'[1]Stan i struktura V 10'!O51</f>
        <v>128</v>
      </c>
      <c r="P51" s="92">
        <f>P50+'[1]Stan i struktura V 10'!P51</f>
        <v>186</v>
      </c>
      <c r="Q51" s="92">
        <f>Q50+'[1]Stan i struktura V 10'!Q51</f>
        <v>109</v>
      </c>
      <c r="R51" s="93">
        <f>R50+'[1]Stan i struktura V 10'!R51</f>
        <v>58</v>
      </c>
      <c r="S51" s="90">
        <f>S50+'[1]Stan i struktura V 10'!S51</f>
        <v>1732</v>
      </c>
      <c r="V51" s="6">
        <f>SUM(E51:R51)</f>
        <v>1732</v>
      </c>
    </row>
    <row r="52" spans="2:19" s="6" customFormat="1" ht="31.5" customHeight="1" thickBot="1" thickTop="1">
      <c r="B52" s="240" t="s">
        <v>28</v>
      </c>
      <c r="C52" s="247" t="s">
        <v>64</v>
      </c>
      <c r="D52" s="248"/>
      <c r="E52" s="50">
        <v>18</v>
      </c>
      <c r="F52" s="51">
        <v>12</v>
      </c>
      <c r="G52" s="51">
        <v>28</v>
      </c>
      <c r="H52" s="51">
        <v>20</v>
      </c>
      <c r="I52" s="52">
        <v>27</v>
      </c>
      <c r="J52" s="51">
        <v>12</v>
      </c>
      <c r="K52" s="52">
        <v>14</v>
      </c>
      <c r="L52" s="51">
        <v>5</v>
      </c>
      <c r="M52" s="52">
        <v>9</v>
      </c>
      <c r="N52" s="52">
        <v>9</v>
      </c>
      <c r="O52" s="52">
        <v>8</v>
      </c>
      <c r="P52" s="51">
        <v>10</v>
      </c>
      <c r="Q52" s="96">
        <v>23</v>
      </c>
      <c r="R52" s="52">
        <v>29</v>
      </c>
      <c r="S52" s="91">
        <f>SUM(E52:R52)</f>
        <v>224</v>
      </c>
    </row>
    <row r="53" spans="2:22" ht="32.25" customHeight="1" thickBot="1" thickTop="1">
      <c r="B53" s="246"/>
      <c r="C53" s="256" t="s">
        <v>65</v>
      </c>
      <c r="D53" s="257"/>
      <c r="E53" s="92">
        <f>E52+'[1]Stan i struktura V 10'!E53</f>
        <v>86</v>
      </c>
      <c r="F53" s="92">
        <f>F52+'[1]Stan i struktura V 10'!F53</f>
        <v>30</v>
      </c>
      <c r="G53" s="92">
        <f>G52+'[1]Stan i struktura V 10'!G53</f>
        <v>101</v>
      </c>
      <c r="H53" s="92">
        <f>H52+'[1]Stan i struktura V 10'!H53</f>
        <v>92</v>
      </c>
      <c r="I53" s="92">
        <f>I52+'[1]Stan i struktura V 10'!I53</f>
        <v>45</v>
      </c>
      <c r="J53" s="92">
        <f>J52+'[1]Stan i struktura V 10'!J53</f>
        <v>60</v>
      </c>
      <c r="K53" s="92">
        <f>K52+'[1]Stan i struktura V 10'!K53</f>
        <v>157</v>
      </c>
      <c r="L53" s="92">
        <f>L52+'[1]Stan i struktura V 10'!L53</f>
        <v>54</v>
      </c>
      <c r="M53" s="92">
        <f>M52+'[1]Stan i struktura V 10'!M53</f>
        <v>17</v>
      </c>
      <c r="N53" s="92">
        <f>N52+'[1]Stan i struktura V 10'!N53</f>
        <v>61</v>
      </c>
      <c r="O53" s="92">
        <f>O52+'[1]Stan i struktura V 10'!O53</f>
        <v>50</v>
      </c>
      <c r="P53" s="92">
        <f>P52+'[1]Stan i struktura V 10'!P53</f>
        <v>38</v>
      </c>
      <c r="Q53" s="92">
        <f>Q52+'[1]Stan i struktura V 10'!Q53</f>
        <v>60</v>
      </c>
      <c r="R53" s="93">
        <f>R52+'[1]Stan i struktura V 10'!R53</f>
        <v>138</v>
      </c>
      <c r="S53" s="90">
        <f>S52+'[1]Stan i struktura V 10'!S53</f>
        <v>989</v>
      </c>
      <c r="V53" s="6">
        <f>SUM(E53:R53)</f>
        <v>989</v>
      </c>
    </row>
    <row r="54" spans="2:19" s="6" customFormat="1" ht="32.25" customHeight="1" thickBot="1" thickTop="1">
      <c r="B54" s="240" t="s">
        <v>31</v>
      </c>
      <c r="C54" s="247" t="s">
        <v>66</v>
      </c>
      <c r="D54" s="248"/>
      <c r="E54" s="50">
        <v>8</v>
      </c>
      <c r="F54" s="51">
        <v>5</v>
      </c>
      <c r="G54" s="51">
        <v>16</v>
      </c>
      <c r="H54" s="51">
        <v>1</v>
      </c>
      <c r="I54" s="52">
        <v>7</v>
      </c>
      <c r="J54" s="51">
        <v>26</v>
      </c>
      <c r="K54" s="52">
        <v>4</v>
      </c>
      <c r="L54" s="51">
        <v>34</v>
      </c>
      <c r="M54" s="52">
        <v>10</v>
      </c>
      <c r="N54" s="52">
        <v>15</v>
      </c>
      <c r="O54" s="52">
        <v>21</v>
      </c>
      <c r="P54" s="51">
        <v>19</v>
      </c>
      <c r="Q54" s="96">
        <v>24</v>
      </c>
      <c r="R54" s="52">
        <v>33</v>
      </c>
      <c r="S54" s="91">
        <f>SUM(E54:R54)</f>
        <v>223</v>
      </c>
    </row>
    <row r="55" spans="2:22" s="6" customFormat="1" ht="32.25" customHeight="1" thickBot="1" thickTop="1">
      <c r="B55" s="246"/>
      <c r="C55" s="249" t="s">
        <v>67</v>
      </c>
      <c r="D55" s="250"/>
      <c r="E55" s="92">
        <f>E54+'[1]Stan i struktura V 10'!E55</f>
        <v>74</v>
      </c>
      <c r="F55" s="92">
        <f>F54+'[1]Stan i struktura V 10'!F55</f>
        <v>45</v>
      </c>
      <c r="G55" s="92">
        <f>G54+'[1]Stan i struktura V 10'!G55</f>
        <v>78</v>
      </c>
      <c r="H55" s="92">
        <f>H54+'[1]Stan i struktura V 10'!H55</f>
        <v>10</v>
      </c>
      <c r="I55" s="92">
        <f>I54+'[1]Stan i struktura V 10'!I55</f>
        <v>19</v>
      </c>
      <c r="J55" s="92">
        <f>J54+'[1]Stan i struktura V 10'!J55</f>
        <v>83</v>
      </c>
      <c r="K55" s="92">
        <f>K54+'[1]Stan i struktura V 10'!K55</f>
        <v>63</v>
      </c>
      <c r="L55" s="92">
        <f>L54+'[1]Stan i struktura V 10'!L55</f>
        <v>96</v>
      </c>
      <c r="M55" s="92">
        <f>M54+'[1]Stan i struktura V 10'!M55</f>
        <v>39</v>
      </c>
      <c r="N55" s="92">
        <f>N54+'[1]Stan i struktura V 10'!N55</f>
        <v>68</v>
      </c>
      <c r="O55" s="92">
        <f>O54+'[1]Stan i struktura V 10'!O55</f>
        <v>78</v>
      </c>
      <c r="P55" s="92">
        <f>P54+'[1]Stan i struktura V 10'!P55</f>
        <v>77</v>
      </c>
      <c r="Q55" s="92">
        <f>Q54+'[1]Stan i struktura V 10'!Q55</f>
        <v>73</v>
      </c>
      <c r="R55" s="93">
        <f>R54+'[1]Stan i struktura V 10'!R55</f>
        <v>111</v>
      </c>
      <c r="S55" s="90">
        <f>S54+'[1]Stan i struktura V 10'!S55</f>
        <v>914</v>
      </c>
      <c r="V55" s="6">
        <f>SUM(E55:R55)</f>
        <v>914</v>
      </c>
    </row>
    <row r="56" spans="2:19" s="6" customFormat="1" ht="32.25" customHeight="1" thickBot="1" thickTop="1">
      <c r="B56" s="240" t="s">
        <v>42</v>
      </c>
      <c r="C56" s="233" t="s">
        <v>68</v>
      </c>
      <c r="D56" s="234"/>
      <c r="E56" s="97">
        <v>2</v>
      </c>
      <c r="F56" s="97">
        <v>1</v>
      </c>
      <c r="G56" s="97">
        <v>0</v>
      </c>
      <c r="H56" s="97">
        <v>0</v>
      </c>
      <c r="I56" s="97">
        <v>2</v>
      </c>
      <c r="J56" s="97">
        <v>0</v>
      </c>
      <c r="K56" s="97">
        <v>0</v>
      </c>
      <c r="L56" s="97">
        <v>0</v>
      </c>
      <c r="M56" s="97">
        <v>0</v>
      </c>
      <c r="N56" s="97">
        <v>0</v>
      </c>
      <c r="O56" s="97">
        <v>0</v>
      </c>
      <c r="P56" s="97">
        <v>0</v>
      </c>
      <c r="Q56" s="97">
        <v>0</v>
      </c>
      <c r="R56" s="98">
        <v>0</v>
      </c>
      <c r="S56" s="91">
        <f>SUM(E56:R56)</f>
        <v>5</v>
      </c>
    </row>
    <row r="57" spans="2:22" s="6" customFormat="1" ht="32.25" customHeight="1" thickBot="1" thickTop="1">
      <c r="B57" s="251"/>
      <c r="C57" s="252" t="s">
        <v>69</v>
      </c>
      <c r="D57" s="253"/>
      <c r="E57" s="92">
        <f>E56+'[1]Stan i struktura V 10'!E57</f>
        <v>7</v>
      </c>
      <c r="F57" s="92">
        <f>F56+'[1]Stan i struktura V 10'!F57</f>
        <v>1</v>
      </c>
      <c r="G57" s="92">
        <f>G56+'[1]Stan i struktura V 10'!G57</f>
        <v>0</v>
      </c>
      <c r="H57" s="92">
        <f>H56+'[1]Stan i struktura V 10'!H57</f>
        <v>0</v>
      </c>
      <c r="I57" s="92">
        <f>I56+'[1]Stan i struktura V 10'!I57</f>
        <v>8</v>
      </c>
      <c r="J57" s="92">
        <f>J56+'[1]Stan i struktura V 10'!J57</f>
        <v>0</v>
      </c>
      <c r="K57" s="92">
        <f>K56+'[1]Stan i struktura V 10'!K57</f>
        <v>0</v>
      </c>
      <c r="L57" s="92">
        <f>L56+'[1]Stan i struktura V 10'!L57</f>
        <v>0</v>
      </c>
      <c r="M57" s="92">
        <f>M56+'[1]Stan i struktura V 10'!M57</f>
        <v>0</v>
      </c>
      <c r="N57" s="92">
        <f>N56+'[1]Stan i struktura V 10'!N57</f>
        <v>0</v>
      </c>
      <c r="O57" s="92">
        <f>O56+'[1]Stan i struktura V 10'!O57</f>
        <v>0</v>
      </c>
      <c r="P57" s="92">
        <f>P56+'[1]Stan i struktura V 10'!P57</f>
        <v>0</v>
      </c>
      <c r="Q57" s="92">
        <f>Q56+'[1]Stan i struktura V 10'!Q57</f>
        <v>0</v>
      </c>
      <c r="R57" s="93">
        <f>R56+'[1]Stan i struktura V 10'!R57</f>
        <v>1</v>
      </c>
      <c r="S57" s="90">
        <f>S56+'[1]Stan i struktura V 10'!S57</f>
        <v>17</v>
      </c>
      <c r="V57" s="6">
        <f>SUM(E57:R57)</f>
        <v>17</v>
      </c>
    </row>
    <row r="58" spans="2:19" s="6" customFormat="1" ht="32.25" customHeight="1" thickBot="1" thickTop="1">
      <c r="B58" s="240" t="s">
        <v>50</v>
      </c>
      <c r="C58" s="233" t="s">
        <v>70</v>
      </c>
      <c r="D58" s="234"/>
      <c r="E58" s="97">
        <v>11</v>
      </c>
      <c r="F58" s="97">
        <v>2</v>
      </c>
      <c r="G58" s="97">
        <v>60</v>
      </c>
      <c r="H58" s="97">
        <v>49</v>
      </c>
      <c r="I58" s="97">
        <v>102</v>
      </c>
      <c r="J58" s="97">
        <v>40</v>
      </c>
      <c r="K58" s="97">
        <v>8</v>
      </c>
      <c r="L58" s="97">
        <v>14</v>
      </c>
      <c r="M58" s="97">
        <v>30</v>
      </c>
      <c r="N58" s="97">
        <v>24</v>
      </c>
      <c r="O58" s="97">
        <v>25</v>
      </c>
      <c r="P58" s="97">
        <v>59</v>
      </c>
      <c r="Q58" s="97">
        <v>90</v>
      </c>
      <c r="R58" s="98">
        <v>49</v>
      </c>
      <c r="S58" s="91">
        <f>SUM(E58:R58)</f>
        <v>563</v>
      </c>
    </row>
    <row r="59" spans="2:22" s="6" customFormat="1" ht="32.25" customHeight="1" thickBot="1" thickTop="1">
      <c r="B59" s="241"/>
      <c r="C59" s="242" t="s">
        <v>71</v>
      </c>
      <c r="D59" s="243"/>
      <c r="E59" s="92">
        <f>E58+'[1]Stan i struktura V 10'!E59</f>
        <v>49</v>
      </c>
      <c r="F59" s="92">
        <f>F58+'[1]Stan i struktura V 10'!F59</f>
        <v>12</v>
      </c>
      <c r="G59" s="92">
        <f>G58+'[1]Stan i struktura V 10'!G59</f>
        <v>316</v>
      </c>
      <c r="H59" s="92">
        <f>H58+'[1]Stan i struktura V 10'!H59</f>
        <v>248</v>
      </c>
      <c r="I59" s="92">
        <f>I58+'[1]Stan i struktura V 10'!I59</f>
        <v>255</v>
      </c>
      <c r="J59" s="92">
        <f>J58+'[1]Stan i struktura V 10'!J59</f>
        <v>145</v>
      </c>
      <c r="K59" s="92">
        <f>K58+'[1]Stan i struktura V 10'!K59</f>
        <v>170</v>
      </c>
      <c r="L59" s="92">
        <f>L58+'[1]Stan i struktura V 10'!L59</f>
        <v>42</v>
      </c>
      <c r="M59" s="92">
        <f>M58+'[1]Stan i struktura V 10'!M59</f>
        <v>102</v>
      </c>
      <c r="N59" s="92">
        <f>N58+'[1]Stan i struktura V 10'!N59</f>
        <v>119</v>
      </c>
      <c r="O59" s="92">
        <f>O58+'[1]Stan i struktura V 10'!O59</f>
        <v>70</v>
      </c>
      <c r="P59" s="92">
        <f>P58+'[1]Stan i struktura V 10'!P59</f>
        <v>127</v>
      </c>
      <c r="Q59" s="92">
        <f>Q58+'[1]Stan i struktura V 10'!Q59</f>
        <v>224</v>
      </c>
      <c r="R59" s="93">
        <f>R58+'[1]Stan i struktura V 10'!R59</f>
        <v>282</v>
      </c>
      <c r="S59" s="90">
        <f>S58+'[1]Stan i struktura V 10'!S59</f>
        <v>2161</v>
      </c>
      <c r="V59" s="6">
        <f>SUM(E59:R59)</f>
        <v>2161</v>
      </c>
    </row>
    <row r="60" spans="2:19" s="6" customFormat="1" ht="32.25" customHeight="1" thickBot="1" thickTop="1">
      <c r="B60" s="232" t="s">
        <v>72</v>
      </c>
      <c r="C60" s="233" t="s">
        <v>73</v>
      </c>
      <c r="D60" s="234"/>
      <c r="E60" s="97">
        <v>28</v>
      </c>
      <c r="F60" s="97">
        <v>14</v>
      </c>
      <c r="G60" s="97">
        <v>81</v>
      </c>
      <c r="H60" s="97">
        <v>94</v>
      </c>
      <c r="I60" s="97">
        <v>68</v>
      </c>
      <c r="J60" s="97">
        <v>68</v>
      </c>
      <c r="K60" s="97">
        <v>70</v>
      </c>
      <c r="L60" s="97">
        <v>53</v>
      </c>
      <c r="M60" s="97">
        <v>38</v>
      </c>
      <c r="N60" s="97">
        <v>21</v>
      </c>
      <c r="O60" s="97">
        <v>62</v>
      </c>
      <c r="P60" s="97">
        <v>68</v>
      </c>
      <c r="Q60" s="97">
        <v>69</v>
      </c>
      <c r="R60" s="98">
        <v>101</v>
      </c>
      <c r="S60" s="91">
        <f>SUM(E60:R60)</f>
        <v>835</v>
      </c>
    </row>
    <row r="61" spans="2:22" s="6" customFormat="1" ht="32.25" customHeight="1" thickBot="1" thickTop="1">
      <c r="B61" s="232"/>
      <c r="C61" s="244" t="s">
        <v>74</v>
      </c>
      <c r="D61" s="245"/>
      <c r="E61" s="99">
        <f>E60+'[1]Stan i struktura V 10'!E61</f>
        <v>543</v>
      </c>
      <c r="F61" s="99">
        <f>F60+'[1]Stan i struktura V 10'!F61</f>
        <v>252</v>
      </c>
      <c r="G61" s="99">
        <f>G60+'[1]Stan i struktura V 10'!G61</f>
        <v>624</v>
      </c>
      <c r="H61" s="99">
        <f>H60+'[1]Stan i struktura V 10'!H61</f>
        <v>658</v>
      </c>
      <c r="I61" s="99">
        <f>I60+'[1]Stan i struktura V 10'!I61</f>
        <v>609</v>
      </c>
      <c r="J61" s="99">
        <f>J60+'[1]Stan i struktura V 10'!J61</f>
        <v>557</v>
      </c>
      <c r="K61" s="99">
        <f>K60+'[1]Stan i struktura V 10'!K61</f>
        <v>499</v>
      </c>
      <c r="L61" s="99">
        <f>L60+'[1]Stan i struktura V 10'!L61</f>
        <v>295</v>
      </c>
      <c r="M61" s="99">
        <f>M60+'[1]Stan i struktura V 10'!M61</f>
        <v>302</v>
      </c>
      <c r="N61" s="99">
        <f>N60+'[1]Stan i struktura V 10'!N61</f>
        <v>147</v>
      </c>
      <c r="O61" s="99">
        <f>O60+'[1]Stan i struktura V 10'!O61</f>
        <v>428</v>
      </c>
      <c r="P61" s="99">
        <f>P60+'[1]Stan i struktura V 10'!P61</f>
        <v>440</v>
      </c>
      <c r="Q61" s="99">
        <f>Q60+'[1]Stan i struktura V 10'!Q61</f>
        <v>580</v>
      </c>
      <c r="R61" s="100">
        <f>R60+'[1]Stan i struktura V 10'!R61</f>
        <v>426</v>
      </c>
      <c r="S61" s="90">
        <f>S60+'[1]Stan i struktura V 10'!S61</f>
        <v>6360</v>
      </c>
      <c r="V61" s="6">
        <f>SUM(E61:R61)</f>
        <v>6360</v>
      </c>
    </row>
    <row r="62" spans="2:19" s="6" customFormat="1" ht="32.25" customHeight="1" thickBot="1" thickTop="1">
      <c r="B62" s="232" t="s">
        <v>75</v>
      </c>
      <c r="C62" s="233" t="s">
        <v>76</v>
      </c>
      <c r="D62" s="234"/>
      <c r="E62" s="97">
        <v>0</v>
      </c>
      <c r="F62" s="97">
        <v>0</v>
      </c>
      <c r="G62" s="97">
        <v>0</v>
      </c>
      <c r="H62" s="97">
        <v>0</v>
      </c>
      <c r="I62" s="97">
        <v>0</v>
      </c>
      <c r="J62" s="97">
        <v>0</v>
      </c>
      <c r="K62" s="97">
        <v>0</v>
      </c>
      <c r="L62" s="97">
        <v>0</v>
      </c>
      <c r="M62" s="97">
        <v>0</v>
      </c>
      <c r="N62" s="97">
        <v>0</v>
      </c>
      <c r="O62" s="97">
        <v>0</v>
      </c>
      <c r="P62" s="97">
        <v>0</v>
      </c>
      <c r="Q62" s="97">
        <v>0</v>
      </c>
      <c r="R62" s="98">
        <v>2</v>
      </c>
      <c r="S62" s="91">
        <f>SUM(E62:R62)</f>
        <v>2</v>
      </c>
    </row>
    <row r="63" spans="2:22" s="6" customFormat="1" ht="32.25" customHeight="1" thickBot="1" thickTop="1">
      <c r="B63" s="232"/>
      <c r="C63" s="235" t="s">
        <v>77</v>
      </c>
      <c r="D63" s="236"/>
      <c r="E63" s="92">
        <f>E62+'[1]Stan i struktura V 10'!E63</f>
        <v>0</v>
      </c>
      <c r="F63" s="92">
        <f>F62+'[1]Stan i struktura V 10'!F63</f>
        <v>0</v>
      </c>
      <c r="G63" s="92">
        <f>G62+'[1]Stan i struktura V 10'!G63</f>
        <v>0</v>
      </c>
      <c r="H63" s="92">
        <f>H62+'[1]Stan i struktura V 10'!H63</f>
        <v>0</v>
      </c>
      <c r="I63" s="92">
        <f>I62+'[1]Stan i struktura V 10'!I63</f>
        <v>0</v>
      </c>
      <c r="J63" s="92">
        <f>J62+'[1]Stan i struktura V 10'!J63</f>
        <v>0</v>
      </c>
      <c r="K63" s="92">
        <f>K62+'[1]Stan i struktura V 10'!K63</f>
        <v>2</v>
      </c>
      <c r="L63" s="92">
        <f>L62+'[1]Stan i struktura V 10'!L63</f>
        <v>0</v>
      </c>
      <c r="M63" s="92">
        <f>M62+'[1]Stan i struktura V 10'!M63</f>
        <v>0</v>
      </c>
      <c r="N63" s="92">
        <f>N62+'[1]Stan i struktura V 10'!N63</f>
        <v>0</v>
      </c>
      <c r="O63" s="92">
        <f>O62+'[1]Stan i struktura V 10'!O63</f>
        <v>0</v>
      </c>
      <c r="P63" s="92">
        <f>P62+'[1]Stan i struktura V 10'!P63</f>
        <v>0</v>
      </c>
      <c r="Q63" s="92">
        <f>Q62+'[1]Stan i struktura V 10'!Q63</f>
        <v>0</v>
      </c>
      <c r="R63" s="93">
        <f>R62+'[1]Stan i struktura V 10'!R63</f>
        <v>11</v>
      </c>
      <c r="S63" s="90">
        <f>S62+'[1]Stan i struktura V 10'!S63</f>
        <v>13</v>
      </c>
      <c r="V63" s="6">
        <f>SUM(E63:R63)</f>
        <v>13</v>
      </c>
    </row>
    <row r="64" spans="2:19" s="6" customFormat="1" ht="32.25" customHeight="1" thickBot="1" thickTop="1">
      <c r="B64" s="232" t="s">
        <v>78</v>
      </c>
      <c r="C64" s="233" t="s">
        <v>79</v>
      </c>
      <c r="D64" s="234"/>
      <c r="E64" s="97">
        <v>0</v>
      </c>
      <c r="F64" s="97">
        <v>4</v>
      </c>
      <c r="G64" s="97">
        <v>7</v>
      </c>
      <c r="H64" s="97">
        <v>18</v>
      </c>
      <c r="I64" s="97">
        <v>15</v>
      </c>
      <c r="J64" s="97">
        <v>1</v>
      </c>
      <c r="K64" s="97">
        <v>7</v>
      </c>
      <c r="L64" s="97">
        <v>0</v>
      </c>
      <c r="M64" s="97">
        <v>2</v>
      </c>
      <c r="N64" s="97">
        <v>3</v>
      </c>
      <c r="O64" s="97">
        <v>104</v>
      </c>
      <c r="P64" s="97">
        <v>23</v>
      </c>
      <c r="Q64" s="97">
        <v>40</v>
      </c>
      <c r="R64" s="98">
        <v>1078</v>
      </c>
      <c r="S64" s="91">
        <f>SUM(E64:R64)</f>
        <v>1302</v>
      </c>
    </row>
    <row r="65" spans="2:22" ht="31.5" customHeight="1" thickBot="1" thickTop="1">
      <c r="B65" s="237"/>
      <c r="C65" s="238" t="s">
        <v>80</v>
      </c>
      <c r="D65" s="239"/>
      <c r="E65" s="92">
        <f>E64+'[1]Stan i struktura V 10'!E65</f>
        <v>38</v>
      </c>
      <c r="F65" s="92">
        <f>F64+'[1]Stan i struktura V 10'!F65</f>
        <v>148</v>
      </c>
      <c r="G65" s="92">
        <f>G64+'[1]Stan i struktura V 10'!G65</f>
        <v>65</v>
      </c>
      <c r="H65" s="92">
        <f>H64+'[1]Stan i struktura V 10'!H65</f>
        <v>77</v>
      </c>
      <c r="I65" s="92">
        <f>I64+'[1]Stan i struktura V 10'!I65</f>
        <v>329</v>
      </c>
      <c r="J65" s="92">
        <f>J64+'[1]Stan i struktura V 10'!J65</f>
        <v>145</v>
      </c>
      <c r="K65" s="92">
        <f>K64+'[1]Stan i struktura V 10'!K65</f>
        <v>145</v>
      </c>
      <c r="L65" s="92">
        <f>L64+'[1]Stan i struktura V 10'!L65</f>
        <v>16</v>
      </c>
      <c r="M65" s="92">
        <f>M64+'[1]Stan i struktura V 10'!M65</f>
        <v>55</v>
      </c>
      <c r="N65" s="92">
        <f>N64+'[1]Stan i struktura V 10'!N65</f>
        <v>68</v>
      </c>
      <c r="O65" s="92">
        <f>O64+'[1]Stan i struktura V 10'!O65</f>
        <v>485</v>
      </c>
      <c r="P65" s="92">
        <f>P64+'[1]Stan i struktura V 10'!P65</f>
        <v>89</v>
      </c>
      <c r="Q65" s="92">
        <f>Q64+'[1]Stan i struktura V 10'!Q65</f>
        <v>507</v>
      </c>
      <c r="R65" s="93">
        <f>R64+'[1]Stan i struktura V 10'!R65</f>
        <v>5906</v>
      </c>
      <c r="S65" s="90">
        <f>S64+'[1]Stan i struktura V 10'!S65</f>
        <v>8073</v>
      </c>
      <c r="V65" s="6">
        <f>SUM(E65:R65)</f>
        <v>8073</v>
      </c>
    </row>
    <row r="66" spans="2:22" ht="48" customHeight="1" thickBot="1" thickTop="1">
      <c r="B66" s="225" t="s">
        <v>81</v>
      </c>
      <c r="C66" s="227" t="s">
        <v>82</v>
      </c>
      <c r="D66" s="228"/>
      <c r="E66" s="101">
        <f aca="true" t="shared" si="14" ref="E66:R67">E48+E50+E52+E54+E56+E58+E60+E62+E64</f>
        <v>79</v>
      </c>
      <c r="F66" s="101">
        <f t="shared" si="14"/>
        <v>49</v>
      </c>
      <c r="G66" s="101">
        <f t="shared" si="14"/>
        <v>213</v>
      </c>
      <c r="H66" s="101">
        <f t="shared" si="14"/>
        <v>185</v>
      </c>
      <c r="I66" s="101">
        <f t="shared" si="14"/>
        <v>360</v>
      </c>
      <c r="J66" s="101">
        <f t="shared" si="14"/>
        <v>150</v>
      </c>
      <c r="K66" s="101">
        <f t="shared" si="14"/>
        <v>132</v>
      </c>
      <c r="L66" s="101">
        <f t="shared" si="14"/>
        <v>119</v>
      </c>
      <c r="M66" s="101">
        <f t="shared" si="14"/>
        <v>100</v>
      </c>
      <c r="N66" s="101">
        <f t="shared" si="14"/>
        <v>76</v>
      </c>
      <c r="O66" s="101">
        <f t="shared" si="14"/>
        <v>225</v>
      </c>
      <c r="P66" s="101">
        <f t="shared" si="14"/>
        <v>194</v>
      </c>
      <c r="Q66" s="101">
        <f t="shared" si="14"/>
        <v>329</v>
      </c>
      <c r="R66" s="102">
        <f t="shared" si="14"/>
        <v>1323</v>
      </c>
      <c r="S66" s="84">
        <f>SUM(E66:R66)</f>
        <v>3534</v>
      </c>
      <c r="V66" s="6"/>
    </row>
    <row r="67" spans="2:22" ht="48" customHeight="1" thickBot="1" thickTop="1">
      <c r="B67" s="226"/>
      <c r="C67" s="227" t="s">
        <v>83</v>
      </c>
      <c r="D67" s="228"/>
      <c r="E67" s="103">
        <f t="shared" si="14"/>
        <v>900</v>
      </c>
      <c r="F67" s="103">
        <f t="shared" si="14"/>
        <v>701</v>
      </c>
      <c r="G67" s="103">
        <f t="shared" si="14"/>
        <v>1410</v>
      </c>
      <c r="H67" s="103">
        <f t="shared" si="14"/>
        <v>1185</v>
      </c>
      <c r="I67" s="103">
        <f t="shared" si="14"/>
        <v>1689</v>
      </c>
      <c r="J67" s="103">
        <f t="shared" si="14"/>
        <v>1091</v>
      </c>
      <c r="K67" s="103">
        <f t="shared" si="14"/>
        <v>1236</v>
      </c>
      <c r="L67" s="103">
        <f t="shared" si="14"/>
        <v>605</v>
      </c>
      <c r="M67" s="103">
        <f t="shared" si="14"/>
        <v>561</v>
      </c>
      <c r="N67" s="103">
        <f t="shared" si="14"/>
        <v>554</v>
      </c>
      <c r="O67" s="103">
        <f t="shared" si="14"/>
        <v>1351</v>
      </c>
      <c r="P67" s="103">
        <f t="shared" si="14"/>
        <v>980</v>
      </c>
      <c r="Q67" s="103">
        <f t="shared" si="14"/>
        <v>2240</v>
      </c>
      <c r="R67" s="104">
        <f t="shared" si="14"/>
        <v>7164</v>
      </c>
      <c r="S67" s="84">
        <f>SUM(E67:R67)</f>
        <v>21667</v>
      </c>
      <c r="V67" s="6"/>
    </row>
    <row r="68" spans="2:19" ht="14.25" customHeight="1">
      <c r="B68" s="229" t="s">
        <v>84</v>
      </c>
      <c r="C68" s="229"/>
      <c r="D68" s="229"/>
      <c r="E68" s="229"/>
      <c r="F68" s="229"/>
      <c r="G68" s="229"/>
      <c r="H68" s="229"/>
      <c r="I68" s="229"/>
      <c r="J68" s="229"/>
      <c r="K68" s="229"/>
      <c r="L68" s="229"/>
      <c r="M68" s="229"/>
      <c r="N68" s="229"/>
      <c r="O68" s="229"/>
      <c r="P68" s="229"/>
      <c r="Q68" s="229"/>
      <c r="R68" s="229"/>
      <c r="S68" s="229"/>
    </row>
    <row r="69" spans="2:19" ht="14.25" customHeight="1">
      <c r="B69" s="230"/>
      <c r="C69" s="231"/>
      <c r="D69" s="231"/>
      <c r="E69" s="231"/>
      <c r="F69" s="231"/>
      <c r="G69" s="231"/>
      <c r="H69" s="231"/>
      <c r="I69" s="231"/>
      <c r="J69" s="231"/>
      <c r="K69" s="231"/>
      <c r="L69" s="231"/>
      <c r="M69" s="231"/>
      <c r="N69" s="231"/>
      <c r="O69" s="231"/>
      <c r="P69" s="231"/>
      <c r="Q69" s="231"/>
      <c r="R69" s="231"/>
      <c r="S69" s="231"/>
    </row>
    <row r="75" ht="13.5" thickBot="1"/>
    <row r="76" spans="5:19" ht="26.25" customHeight="1" thickBot="1" thickTop="1">
      <c r="E76" s="106">
        <v>174</v>
      </c>
      <c r="F76" s="106">
        <v>82</v>
      </c>
      <c r="G76" s="106">
        <v>90</v>
      </c>
      <c r="H76" s="106">
        <v>119</v>
      </c>
      <c r="I76" s="106">
        <v>104</v>
      </c>
      <c r="J76" s="106">
        <v>88</v>
      </c>
      <c r="K76" s="107">
        <v>73</v>
      </c>
      <c r="L76" s="106">
        <v>48</v>
      </c>
      <c r="M76" s="107">
        <v>81</v>
      </c>
      <c r="N76" s="106">
        <v>52</v>
      </c>
      <c r="O76" s="106">
        <v>159</v>
      </c>
      <c r="P76" s="107">
        <v>127</v>
      </c>
      <c r="Q76" s="106">
        <v>120</v>
      </c>
      <c r="R76" s="106">
        <v>156</v>
      </c>
      <c r="S76" s="84">
        <f>SUM(E76:R76)</f>
        <v>1473</v>
      </c>
    </row>
  </sheetData>
  <sheetProtection/>
  <mergeCells count="86">
    <mergeCell ref="B2:S2"/>
    <mergeCell ref="B4:S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B16:S16"/>
    <mergeCell ref="B17:B18"/>
    <mergeCell ref="C17:D17"/>
    <mergeCell ref="C18:D18"/>
    <mergeCell ref="B19:B20"/>
    <mergeCell ref="C19:D19"/>
    <mergeCell ref="C20:D20"/>
    <mergeCell ref="B21:B22"/>
    <mergeCell ref="C21:D21"/>
    <mergeCell ref="C22:D22"/>
    <mergeCell ref="B23:B24"/>
    <mergeCell ref="C23:D23"/>
    <mergeCell ref="C24:D24"/>
    <mergeCell ref="B25:B26"/>
    <mergeCell ref="C25:D25"/>
    <mergeCell ref="C26:D26"/>
    <mergeCell ref="B27:S27"/>
    <mergeCell ref="B28:B29"/>
    <mergeCell ref="C28:D28"/>
    <mergeCell ref="C29:D29"/>
    <mergeCell ref="B30:B31"/>
    <mergeCell ref="C30:D30"/>
    <mergeCell ref="C31:D31"/>
    <mergeCell ref="B32:B33"/>
    <mergeCell ref="C32:D32"/>
    <mergeCell ref="C33:D33"/>
    <mergeCell ref="B34:B35"/>
    <mergeCell ref="C34:D34"/>
    <mergeCell ref="C35:D35"/>
    <mergeCell ref="B36:B37"/>
    <mergeCell ref="C36:D36"/>
    <mergeCell ref="C37:D37"/>
    <mergeCell ref="B38:B39"/>
    <mergeCell ref="C38:D38"/>
    <mergeCell ref="C39:D39"/>
    <mergeCell ref="B41:S41"/>
    <mergeCell ref="B43:S43"/>
    <mergeCell ref="C44:D44"/>
    <mergeCell ref="C45:D45"/>
    <mergeCell ref="C46:D46"/>
    <mergeCell ref="B47:S47"/>
    <mergeCell ref="B48:B49"/>
    <mergeCell ref="C48:D48"/>
    <mergeCell ref="C49:D49"/>
    <mergeCell ref="B50:B51"/>
    <mergeCell ref="C50:D50"/>
    <mergeCell ref="C51:D51"/>
    <mergeCell ref="B52:B53"/>
    <mergeCell ref="C52:D52"/>
    <mergeCell ref="C53:D53"/>
    <mergeCell ref="B54:B55"/>
    <mergeCell ref="C54:D54"/>
    <mergeCell ref="C55:D55"/>
    <mergeCell ref="B56:B57"/>
    <mergeCell ref="C56:D56"/>
    <mergeCell ref="C57:D57"/>
    <mergeCell ref="C65:D65"/>
    <mergeCell ref="B58:B59"/>
    <mergeCell ref="C58:D58"/>
    <mergeCell ref="C59:D59"/>
    <mergeCell ref="B60:B61"/>
    <mergeCell ref="C60:D60"/>
    <mergeCell ref="C61:D61"/>
    <mergeCell ref="B66:B67"/>
    <mergeCell ref="C66:D66"/>
    <mergeCell ref="C67:D67"/>
    <mergeCell ref="B68:S68"/>
    <mergeCell ref="B69:S69"/>
    <mergeCell ref="B62:B63"/>
    <mergeCell ref="C62:D62"/>
    <mergeCell ref="C63:D63"/>
    <mergeCell ref="B64:B65"/>
    <mergeCell ref="C64:D64"/>
  </mergeCells>
  <printOptions horizontalCentered="1" verticalCentered="1"/>
  <pageMargins left="0" right="0" top="0.15748031496062992" bottom="0" header="0" footer="0"/>
  <pageSetup horizontalDpi="300" verticalDpi="300" orientation="landscape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5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8.75390625" style="0" customWidth="1"/>
    <col min="3" max="3" width="20.75390625" style="0" customWidth="1"/>
    <col min="4" max="4" width="12.00390625" style="0" customWidth="1"/>
    <col min="5" max="5" width="13.75390625" style="0" customWidth="1"/>
    <col min="6" max="6" width="4.75390625" style="0" customWidth="1"/>
    <col min="7" max="7" width="8.625" style="0" customWidth="1"/>
    <col min="8" max="8" width="20.75390625" style="0" customWidth="1"/>
    <col min="9" max="9" width="11.75390625" style="0" customWidth="1"/>
    <col min="10" max="10" width="13.75390625" style="0" customWidth="1"/>
    <col min="11" max="11" width="4.625" style="0" customWidth="1"/>
    <col min="12" max="12" width="8.75390625" style="0" customWidth="1"/>
    <col min="13" max="13" width="24.875" style="0" customWidth="1"/>
    <col min="14" max="14" width="11.875" style="0" customWidth="1"/>
    <col min="15" max="15" width="13.75390625" style="0" customWidth="1"/>
  </cols>
  <sheetData>
    <row r="2" spans="2:15" ht="18" customHeight="1">
      <c r="B2" s="321" t="s">
        <v>85</v>
      </c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</row>
    <row r="3" spans="2:15" ht="18" customHeight="1">
      <c r="B3" s="323" t="s">
        <v>86</v>
      </c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</row>
    <row r="4" spans="3:13" ht="18.75" thickBot="1">
      <c r="C4" s="109"/>
      <c r="D4" s="109"/>
      <c r="E4" s="109"/>
      <c r="F4" s="109"/>
      <c r="G4" s="109"/>
      <c r="H4" s="34"/>
      <c r="I4" s="34"/>
      <c r="J4" s="34"/>
      <c r="K4" s="34"/>
      <c r="L4" s="34"/>
      <c r="M4" s="34"/>
    </row>
    <row r="5" spans="2:15" ht="15" customHeight="1" thickBot="1">
      <c r="B5" s="324" t="s">
        <v>87</v>
      </c>
      <c r="C5" s="326" t="s">
        <v>88</v>
      </c>
      <c r="D5" s="328" t="s">
        <v>89</v>
      </c>
      <c r="E5" s="330" t="s">
        <v>90</v>
      </c>
      <c r="F5" s="109"/>
      <c r="G5" s="324" t="s">
        <v>87</v>
      </c>
      <c r="H5" s="332" t="s">
        <v>91</v>
      </c>
      <c r="I5" s="328" t="s">
        <v>89</v>
      </c>
      <c r="J5" s="330" t="s">
        <v>90</v>
      </c>
      <c r="K5" s="34"/>
      <c r="L5" s="324" t="s">
        <v>87</v>
      </c>
      <c r="M5" s="334" t="s">
        <v>88</v>
      </c>
      <c r="N5" s="328" t="s">
        <v>89</v>
      </c>
      <c r="O5" s="336" t="s">
        <v>90</v>
      </c>
    </row>
    <row r="6" spans="2:15" ht="15" customHeight="1" thickBot="1" thickTop="1">
      <c r="B6" s="325"/>
      <c r="C6" s="327"/>
      <c r="D6" s="329"/>
      <c r="E6" s="331"/>
      <c r="F6" s="109"/>
      <c r="G6" s="325"/>
      <c r="H6" s="333"/>
      <c r="I6" s="329"/>
      <c r="J6" s="331"/>
      <c r="K6" s="34"/>
      <c r="L6" s="325"/>
      <c r="M6" s="335"/>
      <c r="N6" s="329"/>
      <c r="O6" s="337"/>
    </row>
    <row r="7" spans="2:15" ht="15" customHeight="1" thickTop="1">
      <c r="B7" s="338" t="s">
        <v>92</v>
      </c>
      <c r="C7" s="339"/>
      <c r="D7" s="339"/>
      <c r="E7" s="342">
        <f>SUM(E9+E20+E28+E35+E42)</f>
        <v>21140</v>
      </c>
      <c r="F7" s="109"/>
      <c r="G7" s="110">
        <v>4</v>
      </c>
      <c r="H7" s="111" t="s">
        <v>93</v>
      </c>
      <c r="I7" s="112" t="s">
        <v>94</v>
      </c>
      <c r="J7" s="113">
        <v>869</v>
      </c>
      <c r="K7" s="34"/>
      <c r="L7" s="114" t="s">
        <v>95</v>
      </c>
      <c r="M7" s="115" t="s">
        <v>96</v>
      </c>
      <c r="N7" s="115" t="s">
        <v>97</v>
      </c>
      <c r="O7" s="116">
        <f>SUM(O8:O19)</f>
        <v>8675</v>
      </c>
    </row>
    <row r="8" spans="2:15" ht="15" customHeight="1" thickBot="1">
      <c r="B8" s="340"/>
      <c r="C8" s="341"/>
      <c r="D8" s="341"/>
      <c r="E8" s="343"/>
      <c r="G8" s="117">
        <v>5</v>
      </c>
      <c r="H8" s="118" t="s">
        <v>98</v>
      </c>
      <c r="I8" s="119" t="s">
        <v>94</v>
      </c>
      <c r="J8" s="120">
        <v>324</v>
      </c>
      <c r="L8" s="117">
        <v>1</v>
      </c>
      <c r="M8" s="118" t="s">
        <v>99</v>
      </c>
      <c r="N8" s="119" t="s">
        <v>94</v>
      </c>
      <c r="O8" s="120">
        <v>155</v>
      </c>
    </row>
    <row r="9" spans="2:15" ht="15" customHeight="1" thickBot="1" thickTop="1">
      <c r="B9" s="114" t="s">
        <v>100</v>
      </c>
      <c r="C9" s="115" t="s">
        <v>101</v>
      </c>
      <c r="D9" s="121" t="s">
        <v>97</v>
      </c>
      <c r="E9" s="116">
        <f>SUM(E10:E18)</f>
        <v>7289</v>
      </c>
      <c r="G9" s="122"/>
      <c r="H9" s="123"/>
      <c r="I9" s="124"/>
      <c r="J9" s="125"/>
      <c r="L9" s="117">
        <v>2</v>
      </c>
      <c r="M9" s="118" t="s">
        <v>102</v>
      </c>
      <c r="N9" s="119" t="s">
        <v>103</v>
      </c>
      <c r="O9" s="120">
        <v>156</v>
      </c>
    </row>
    <row r="10" spans="2:15" ht="15" customHeight="1" thickBot="1">
      <c r="B10" s="117">
        <v>1</v>
      </c>
      <c r="C10" s="118" t="s">
        <v>104</v>
      </c>
      <c r="D10" s="119" t="s">
        <v>103</v>
      </c>
      <c r="E10" s="120">
        <v>231</v>
      </c>
      <c r="G10" s="126"/>
      <c r="H10" s="127"/>
      <c r="I10" s="128"/>
      <c r="J10" s="128"/>
      <c r="L10" s="117">
        <v>3</v>
      </c>
      <c r="M10" s="118" t="s">
        <v>105</v>
      </c>
      <c r="N10" s="119" t="s">
        <v>94</v>
      </c>
      <c r="O10" s="120">
        <v>528</v>
      </c>
    </row>
    <row r="11" spans="2:15" ht="15" customHeight="1">
      <c r="B11" s="117">
        <v>2</v>
      </c>
      <c r="C11" s="118" t="s">
        <v>106</v>
      </c>
      <c r="D11" s="119" t="s">
        <v>103</v>
      </c>
      <c r="E11" s="120">
        <v>258</v>
      </c>
      <c r="G11" s="324" t="s">
        <v>87</v>
      </c>
      <c r="H11" s="332" t="s">
        <v>91</v>
      </c>
      <c r="I11" s="328" t="s">
        <v>89</v>
      </c>
      <c r="J11" s="330" t="s">
        <v>90</v>
      </c>
      <c r="L11" s="117">
        <v>4</v>
      </c>
      <c r="M11" s="118" t="s">
        <v>107</v>
      </c>
      <c r="N11" s="119" t="s">
        <v>94</v>
      </c>
      <c r="O11" s="120">
        <v>208</v>
      </c>
    </row>
    <row r="12" spans="2:15" ht="15" customHeight="1" thickBot="1">
      <c r="B12" s="117">
        <v>3</v>
      </c>
      <c r="C12" s="118" t="s">
        <v>108</v>
      </c>
      <c r="D12" s="119" t="s">
        <v>103</v>
      </c>
      <c r="E12" s="120">
        <v>211</v>
      </c>
      <c r="G12" s="325"/>
      <c r="H12" s="333"/>
      <c r="I12" s="329"/>
      <c r="J12" s="331"/>
      <c r="L12" s="117">
        <v>5</v>
      </c>
      <c r="M12" s="118" t="s">
        <v>109</v>
      </c>
      <c r="N12" s="119" t="s">
        <v>94</v>
      </c>
      <c r="O12" s="120">
        <v>427</v>
      </c>
    </row>
    <row r="13" spans="2:15" ht="15" customHeight="1" thickTop="1">
      <c r="B13" s="117">
        <v>4</v>
      </c>
      <c r="C13" s="118" t="s">
        <v>110</v>
      </c>
      <c r="D13" s="119" t="s">
        <v>111</v>
      </c>
      <c r="E13" s="120">
        <v>576</v>
      </c>
      <c r="G13" s="338" t="s">
        <v>112</v>
      </c>
      <c r="H13" s="339"/>
      <c r="I13" s="339"/>
      <c r="J13" s="342">
        <f>SUM(J15+J24+J34+J42+O7+O21+O32)</f>
        <v>35826</v>
      </c>
      <c r="L13" s="117" t="s">
        <v>50</v>
      </c>
      <c r="M13" s="118" t="s">
        <v>113</v>
      </c>
      <c r="N13" s="119" t="s">
        <v>94</v>
      </c>
      <c r="O13" s="120">
        <v>1264</v>
      </c>
    </row>
    <row r="14" spans="2:15" ht="15" customHeight="1" thickBot="1">
      <c r="B14" s="117">
        <v>5</v>
      </c>
      <c r="C14" s="118" t="s">
        <v>114</v>
      </c>
      <c r="D14" s="119" t="s">
        <v>103</v>
      </c>
      <c r="E14" s="120">
        <v>304</v>
      </c>
      <c r="F14" s="129"/>
      <c r="G14" s="340"/>
      <c r="H14" s="341"/>
      <c r="I14" s="341"/>
      <c r="J14" s="352"/>
      <c r="K14" s="129"/>
      <c r="L14" s="117">
        <v>7</v>
      </c>
      <c r="M14" s="118" t="s">
        <v>115</v>
      </c>
      <c r="N14" s="119" t="s">
        <v>103</v>
      </c>
      <c r="O14" s="120">
        <v>281</v>
      </c>
    </row>
    <row r="15" spans="2:15" ht="15" customHeight="1" thickTop="1">
      <c r="B15" s="117">
        <v>6</v>
      </c>
      <c r="C15" s="118" t="s">
        <v>116</v>
      </c>
      <c r="D15" s="119" t="s">
        <v>103</v>
      </c>
      <c r="E15" s="120">
        <v>314</v>
      </c>
      <c r="F15" s="130"/>
      <c r="G15" s="114" t="s">
        <v>100</v>
      </c>
      <c r="H15" s="115" t="s">
        <v>117</v>
      </c>
      <c r="I15" s="131" t="s">
        <v>97</v>
      </c>
      <c r="J15" s="132">
        <f>SUM(J16:J22)</f>
        <v>4070</v>
      </c>
      <c r="L15" s="117">
        <v>8</v>
      </c>
      <c r="M15" s="118" t="s">
        <v>118</v>
      </c>
      <c r="N15" s="119" t="s">
        <v>103</v>
      </c>
      <c r="O15" s="120">
        <v>154</v>
      </c>
    </row>
    <row r="16" spans="2:15" ht="15" customHeight="1">
      <c r="B16" s="117">
        <v>7</v>
      </c>
      <c r="C16" s="118" t="s">
        <v>119</v>
      </c>
      <c r="D16" s="119" t="s">
        <v>94</v>
      </c>
      <c r="E16" s="120">
        <v>840</v>
      </c>
      <c r="F16" s="130"/>
      <c r="G16" s="117">
        <v>1</v>
      </c>
      <c r="H16" s="118" t="s">
        <v>120</v>
      </c>
      <c r="I16" s="119" t="s">
        <v>103</v>
      </c>
      <c r="J16" s="120">
        <v>168</v>
      </c>
      <c r="L16" s="117">
        <v>9</v>
      </c>
      <c r="M16" s="118" t="s">
        <v>121</v>
      </c>
      <c r="N16" s="119" t="s">
        <v>103</v>
      </c>
      <c r="O16" s="120">
        <v>185</v>
      </c>
    </row>
    <row r="17" spans="2:15" ht="15" customHeight="1" thickBot="1">
      <c r="B17" s="133"/>
      <c r="C17" s="134"/>
      <c r="D17" s="135"/>
      <c r="E17" s="136"/>
      <c r="F17" s="130"/>
      <c r="G17" s="117">
        <v>2</v>
      </c>
      <c r="H17" s="118" t="s">
        <v>122</v>
      </c>
      <c r="I17" s="119" t="s">
        <v>103</v>
      </c>
      <c r="J17" s="120">
        <v>87</v>
      </c>
      <c r="L17" s="117">
        <v>10</v>
      </c>
      <c r="M17" s="118" t="s">
        <v>123</v>
      </c>
      <c r="N17" s="119" t="s">
        <v>103</v>
      </c>
      <c r="O17" s="120">
        <v>765</v>
      </c>
    </row>
    <row r="18" spans="2:15" ht="15" customHeight="1" thickBot="1" thickTop="1">
      <c r="B18" s="137">
        <v>8</v>
      </c>
      <c r="C18" s="138" t="s">
        <v>124</v>
      </c>
      <c r="D18" s="139" t="s">
        <v>125</v>
      </c>
      <c r="E18" s="140">
        <v>4555</v>
      </c>
      <c r="F18" s="130"/>
      <c r="G18" s="117">
        <v>3</v>
      </c>
      <c r="H18" s="118" t="s">
        <v>126</v>
      </c>
      <c r="I18" s="119" t="s">
        <v>103</v>
      </c>
      <c r="J18" s="120">
        <v>342</v>
      </c>
      <c r="L18" s="133"/>
      <c r="M18" s="134"/>
      <c r="N18" s="135"/>
      <c r="O18" s="136"/>
    </row>
    <row r="19" spans="2:15" ht="15" customHeight="1" thickBot="1" thickTop="1">
      <c r="B19" s="110"/>
      <c r="C19" s="111"/>
      <c r="D19" s="112"/>
      <c r="E19" s="113"/>
      <c r="F19" s="141"/>
      <c r="G19" s="117">
        <v>4</v>
      </c>
      <c r="H19" s="118" t="s">
        <v>127</v>
      </c>
      <c r="I19" s="119" t="s">
        <v>103</v>
      </c>
      <c r="J19" s="120">
        <v>774</v>
      </c>
      <c r="L19" s="137">
        <v>11</v>
      </c>
      <c r="M19" s="138" t="s">
        <v>123</v>
      </c>
      <c r="N19" s="139" t="s">
        <v>125</v>
      </c>
      <c r="O19" s="140">
        <v>4552</v>
      </c>
    </row>
    <row r="20" spans="2:15" ht="15" customHeight="1" thickTop="1">
      <c r="B20" s="142" t="s">
        <v>128</v>
      </c>
      <c r="C20" s="143" t="s">
        <v>7</v>
      </c>
      <c r="D20" s="144" t="s">
        <v>97</v>
      </c>
      <c r="E20" s="145">
        <f>SUM(E21:E26)</f>
        <v>4340</v>
      </c>
      <c r="F20" s="130"/>
      <c r="G20" s="117">
        <v>5</v>
      </c>
      <c r="H20" s="118" t="s">
        <v>127</v>
      </c>
      <c r="I20" s="119" t="s">
        <v>111</v>
      </c>
      <c r="J20" s="120">
        <v>1655</v>
      </c>
      <c r="L20" s="110"/>
      <c r="M20" s="111"/>
      <c r="N20" s="112"/>
      <c r="O20" s="113" t="s">
        <v>22</v>
      </c>
    </row>
    <row r="21" spans="2:15" ht="15" customHeight="1">
      <c r="B21" s="117">
        <v>1</v>
      </c>
      <c r="C21" s="118" t="s">
        <v>129</v>
      </c>
      <c r="D21" s="119" t="s">
        <v>103</v>
      </c>
      <c r="E21" s="120">
        <v>393</v>
      </c>
      <c r="F21" s="130"/>
      <c r="G21" s="117">
        <v>6</v>
      </c>
      <c r="H21" s="118" t="s">
        <v>130</v>
      </c>
      <c r="I21" s="119" t="s">
        <v>94</v>
      </c>
      <c r="J21" s="120">
        <v>874</v>
      </c>
      <c r="L21" s="142" t="s">
        <v>131</v>
      </c>
      <c r="M21" s="143" t="s">
        <v>16</v>
      </c>
      <c r="N21" s="144" t="s">
        <v>97</v>
      </c>
      <c r="O21" s="145">
        <f>SUM(O22:O30)</f>
        <v>5921</v>
      </c>
    </row>
    <row r="22" spans="2:15" ht="15" customHeight="1">
      <c r="B22" s="117">
        <v>2</v>
      </c>
      <c r="C22" s="118" t="s">
        <v>132</v>
      </c>
      <c r="D22" s="119" t="s">
        <v>94</v>
      </c>
      <c r="E22" s="120">
        <v>1839</v>
      </c>
      <c r="F22" s="130"/>
      <c r="G22" s="117">
        <v>7</v>
      </c>
      <c r="H22" s="118" t="s">
        <v>133</v>
      </c>
      <c r="I22" s="119" t="s">
        <v>103</v>
      </c>
      <c r="J22" s="120">
        <v>170</v>
      </c>
      <c r="L22" s="117">
        <v>1</v>
      </c>
      <c r="M22" s="118" t="s">
        <v>134</v>
      </c>
      <c r="N22" s="119" t="s">
        <v>103</v>
      </c>
      <c r="O22" s="120">
        <v>293</v>
      </c>
    </row>
    <row r="23" spans="2:15" ht="15" customHeight="1">
      <c r="B23" s="117">
        <v>3</v>
      </c>
      <c r="C23" s="118" t="s">
        <v>135</v>
      </c>
      <c r="D23" s="119" t="s">
        <v>103</v>
      </c>
      <c r="E23" s="120">
        <v>484</v>
      </c>
      <c r="F23" s="130"/>
      <c r="G23" s="117"/>
      <c r="H23" s="118"/>
      <c r="I23" s="119"/>
      <c r="J23" s="120" t="s">
        <v>136</v>
      </c>
      <c r="L23" s="117">
        <v>2</v>
      </c>
      <c r="M23" s="118" t="s">
        <v>137</v>
      </c>
      <c r="N23" s="119" t="s">
        <v>111</v>
      </c>
      <c r="O23" s="120">
        <v>283</v>
      </c>
    </row>
    <row r="24" spans="2:15" ht="15" customHeight="1">
      <c r="B24" s="117">
        <v>4</v>
      </c>
      <c r="C24" s="118" t="s">
        <v>138</v>
      </c>
      <c r="D24" s="119" t="s">
        <v>103</v>
      </c>
      <c r="E24" s="120">
        <v>317</v>
      </c>
      <c r="F24" s="130"/>
      <c r="G24" s="142" t="s">
        <v>128</v>
      </c>
      <c r="H24" s="143" t="s">
        <v>139</v>
      </c>
      <c r="I24" s="144" t="s">
        <v>97</v>
      </c>
      <c r="J24" s="145">
        <f>SUM(J25:J32)</f>
        <v>6833</v>
      </c>
      <c r="L24" s="117">
        <v>3</v>
      </c>
      <c r="M24" s="118" t="s">
        <v>140</v>
      </c>
      <c r="N24" s="119" t="s">
        <v>94</v>
      </c>
      <c r="O24" s="120">
        <v>510</v>
      </c>
    </row>
    <row r="25" spans="2:15" ht="15" customHeight="1">
      <c r="B25" s="117">
        <v>5</v>
      </c>
      <c r="C25" s="118" t="s">
        <v>141</v>
      </c>
      <c r="D25" s="119" t="s">
        <v>94</v>
      </c>
      <c r="E25" s="120">
        <v>859</v>
      </c>
      <c r="F25" s="130"/>
      <c r="G25" s="117">
        <v>1</v>
      </c>
      <c r="H25" s="118" t="s">
        <v>142</v>
      </c>
      <c r="I25" s="119" t="s">
        <v>94</v>
      </c>
      <c r="J25" s="120">
        <v>307</v>
      </c>
      <c r="L25" s="117">
        <v>4</v>
      </c>
      <c r="M25" s="118" t="s">
        <v>143</v>
      </c>
      <c r="N25" s="119" t="s">
        <v>94</v>
      </c>
      <c r="O25" s="120">
        <v>432</v>
      </c>
    </row>
    <row r="26" spans="2:15" ht="15" customHeight="1">
      <c r="B26" s="117">
        <v>6</v>
      </c>
      <c r="C26" s="118" t="s">
        <v>144</v>
      </c>
      <c r="D26" s="119" t="s">
        <v>94</v>
      </c>
      <c r="E26" s="120">
        <v>448</v>
      </c>
      <c r="F26" s="130"/>
      <c r="G26" s="117">
        <v>2</v>
      </c>
      <c r="H26" s="118" t="s">
        <v>145</v>
      </c>
      <c r="I26" s="119" t="s">
        <v>103</v>
      </c>
      <c r="J26" s="120">
        <v>259</v>
      </c>
      <c r="L26" s="117">
        <v>5</v>
      </c>
      <c r="M26" s="118" t="s">
        <v>146</v>
      </c>
      <c r="N26" s="119" t="s">
        <v>103</v>
      </c>
      <c r="O26" s="120">
        <v>371</v>
      </c>
    </row>
    <row r="27" spans="2:15" ht="15" customHeight="1">
      <c r="B27" s="117"/>
      <c r="C27" s="118"/>
      <c r="D27" s="119"/>
      <c r="E27" s="120"/>
      <c r="F27" s="141"/>
      <c r="G27" s="117" t="s">
        <v>28</v>
      </c>
      <c r="H27" s="118" t="s">
        <v>147</v>
      </c>
      <c r="I27" s="119" t="s">
        <v>94</v>
      </c>
      <c r="J27" s="120">
        <v>1717</v>
      </c>
      <c r="L27" s="117">
        <v>6</v>
      </c>
      <c r="M27" s="118" t="s">
        <v>148</v>
      </c>
      <c r="N27" s="119" t="s">
        <v>94</v>
      </c>
      <c r="O27" s="120">
        <v>1632</v>
      </c>
    </row>
    <row r="28" spans="2:15" ht="15" customHeight="1">
      <c r="B28" s="142" t="s">
        <v>149</v>
      </c>
      <c r="C28" s="143" t="s">
        <v>9</v>
      </c>
      <c r="D28" s="144" t="s">
        <v>97</v>
      </c>
      <c r="E28" s="145">
        <f>SUM(E29:E33)</f>
        <v>3774</v>
      </c>
      <c r="F28" s="130"/>
      <c r="G28" s="117">
        <v>4</v>
      </c>
      <c r="H28" s="118" t="s">
        <v>150</v>
      </c>
      <c r="I28" s="119" t="s">
        <v>103</v>
      </c>
      <c r="J28" s="120">
        <v>551</v>
      </c>
      <c r="L28" s="117">
        <v>7</v>
      </c>
      <c r="M28" s="118" t="s">
        <v>151</v>
      </c>
      <c r="N28" s="119" t="s">
        <v>103</v>
      </c>
      <c r="O28" s="120">
        <v>138</v>
      </c>
    </row>
    <row r="29" spans="2:15" ht="15" customHeight="1">
      <c r="B29" s="117">
        <v>1</v>
      </c>
      <c r="C29" s="118" t="s">
        <v>152</v>
      </c>
      <c r="D29" s="119" t="s">
        <v>94</v>
      </c>
      <c r="E29" s="120">
        <v>433</v>
      </c>
      <c r="F29" s="130"/>
      <c r="G29" s="117">
        <v>5</v>
      </c>
      <c r="H29" s="118" t="s">
        <v>150</v>
      </c>
      <c r="I29" s="119" t="s">
        <v>111</v>
      </c>
      <c r="J29" s="120">
        <v>2864</v>
      </c>
      <c r="L29" s="117">
        <v>8</v>
      </c>
      <c r="M29" s="118" t="s">
        <v>153</v>
      </c>
      <c r="N29" s="119" t="s">
        <v>103</v>
      </c>
      <c r="O29" s="120">
        <v>525</v>
      </c>
    </row>
    <row r="30" spans="2:15" ht="15" customHeight="1">
      <c r="B30" s="117">
        <v>2</v>
      </c>
      <c r="C30" s="118" t="s">
        <v>154</v>
      </c>
      <c r="D30" s="119" t="s">
        <v>103</v>
      </c>
      <c r="E30" s="120">
        <v>262</v>
      </c>
      <c r="F30" s="130"/>
      <c r="G30" s="117">
        <v>6</v>
      </c>
      <c r="H30" s="118" t="s">
        <v>155</v>
      </c>
      <c r="I30" s="119" t="s">
        <v>94</v>
      </c>
      <c r="J30" s="120">
        <v>392</v>
      </c>
      <c r="L30" s="117">
        <v>9</v>
      </c>
      <c r="M30" s="118" t="s">
        <v>153</v>
      </c>
      <c r="N30" s="119" t="s">
        <v>111</v>
      </c>
      <c r="O30" s="120">
        <v>1737</v>
      </c>
    </row>
    <row r="31" spans="2:15" ht="15" customHeight="1">
      <c r="B31" s="117">
        <v>3</v>
      </c>
      <c r="C31" s="118" t="s">
        <v>156</v>
      </c>
      <c r="D31" s="119" t="s">
        <v>94</v>
      </c>
      <c r="E31" s="120">
        <v>303</v>
      </c>
      <c r="F31" s="130"/>
      <c r="G31" s="117">
        <v>7</v>
      </c>
      <c r="H31" s="118" t="s">
        <v>157</v>
      </c>
      <c r="I31" s="119" t="s">
        <v>103</v>
      </c>
      <c r="J31" s="120">
        <v>449</v>
      </c>
      <c r="L31" s="117"/>
      <c r="M31" s="118"/>
      <c r="N31" s="119"/>
      <c r="O31" s="120"/>
    </row>
    <row r="32" spans="2:15" ht="15" customHeight="1">
      <c r="B32" s="117">
        <v>4</v>
      </c>
      <c r="C32" s="118" t="s">
        <v>158</v>
      </c>
      <c r="D32" s="119" t="s">
        <v>94</v>
      </c>
      <c r="E32" s="120">
        <v>592</v>
      </c>
      <c r="F32" s="130"/>
      <c r="G32" s="117">
        <v>8</v>
      </c>
      <c r="H32" s="118" t="s">
        <v>159</v>
      </c>
      <c r="I32" s="119" t="s">
        <v>103</v>
      </c>
      <c r="J32" s="120">
        <v>294</v>
      </c>
      <c r="L32" s="142" t="s">
        <v>160</v>
      </c>
      <c r="M32" s="143" t="s">
        <v>17</v>
      </c>
      <c r="N32" s="144" t="s">
        <v>97</v>
      </c>
      <c r="O32" s="145">
        <f>SUM(O33:O42)</f>
        <v>6255</v>
      </c>
    </row>
    <row r="33" spans="2:15" ht="15" customHeight="1">
      <c r="B33" s="117">
        <v>5</v>
      </c>
      <c r="C33" s="118" t="s">
        <v>161</v>
      </c>
      <c r="D33" s="119" t="s">
        <v>94</v>
      </c>
      <c r="E33" s="120">
        <v>2184</v>
      </c>
      <c r="F33" s="141"/>
      <c r="G33" s="117"/>
      <c r="H33" s="118"/>
      <c r="I33" s="119"/>
      <c r="J33" s="120"/>
      <c r="L33" s="117">
        <v>1</v>
      </c>
      <c r="M33" s="118" t="s">
        <v>162</v>
      </c>
      <c r="N33" s="119" t="s">
        <v>103</v>
      </c>
      <c r="O33" s="120">
        <v>377</v>
      </c>
    </row>
    <row r="34" spans="2:15" ht="15" customHeight="1">
      <c r="B34" s="117"/>
      <c r="C34" s="118"/>
      <c r="D34" s="119"/>
      <c r="E34" s="120"/>
      <c r="F34" s="130"/>
      <c r="G34" s="142" t="s">
        <v>149</v>
      </c>
      <c r="H34" s="143" t="s">
        <v>12</v>
      </c>
      <c r="I34" s="144" t="s">
        <v>97</v>
      </c>
      <c r="J34" s="145">
        <f>SUM(J35:J40)</f>
        <v>2074</v>
      </c>
      <c r="L34" s="117">
        <v>2</v>
      </c>
      <c r="M34" s="118" t="s">
        <v>163</v>
      </c>
      <c r="N34" s="119" t="s">
        <v>94</v>
      </c>
      <c r="O34" s="120">
        <v>688</v>
      </c>
    </row>
    <row r="35" spans="2:15" ht="15" customHeight="1">
      <c r="B35" s="142" t="s">
        <v>164</v>
      </c>
      <c r="C35" s="143" t="s">
        <v>165</v>
      </c>
      <c r="D35" s="144" t="s">
        <v>97</v>
      </c>
      <c r="E35" s="145">
        <f>SUM(E36:E40)</f>
        <v>3988</v>
      </c>
      <c r="F35" s="130"/>
      <c r="G35" s="117">
        <v>1</v>
      </c>
      <c r="H35" s="118" t="s">
        <v>166</v>
      </c>
      <c r="I35" s="119" t="s">
        <v>103</v>
      </c>
      <c r="J35" s="120">
        <v>140</v>
      </c>
      <c r="L35" s="117">
        <v>3</v>
      </c>
      <c r="M35" s="118" t="s">
        <v>167</v>
      </c>
      <c r="N35" s="119" t="s">
        <v>103</v>
      </c>
      <c r="O35" s="120">
        <v>149</v>
      </c>
    </row>
    <row r="36" spans="2:15" ht="15" customHeight="1">
      <c r="B36" s="117">
        <v>1</v>
      </c>
      <c r="C36" s="118" t="s">
        <v>168</v>
      </c>
      <c r="D36" s="119" t="s">
        <v>94</v>
      </c>
      <c r="E36" s="120">
        <v>657</v>
      </c>
      <c r="F36" s="130"/>
      <c r="G36" s="117">
        <v>2</v>
      </c>
      <c r="H36" s="118" t="s">
        <v>169</v>
      </c>
      <c r="I36" s="119" t="s">
        <v>103</v>
      </c>
      <c r="J36" s="120">
        <v>216</v>
      </c>
      <c r="L36" s="117">
        <v>4</v>
      </c>
      <c r="M36" s="118" t="s">
        <v>170</v>
      </c>
      <c r="N36" s="119" t="s">
        <v>94</v>
      </c>
      <c r="O36" s="120">
        <v>1740</v>
      </c>
    </row>
    <row r="37" spans="2:15" ht="15" customHeight="1">
      <c r="B37" s="117">
        <v>2</v>
      </c>
      <c r="C37" s="118" t="s">
        <v>171</v>
      </c>
      <c r="D37" s="119" t="s">
        <v>94</v>
      </c>
      <c r="E37" s="120">
        <v>1302</v>
      </c>
      <c r="F37" s="130"/>
      <c r="G37" s="117">
        <v>3</v>
      </c>
      <c r="H37" s="118" t="s">
        <v>172</v>
      </c>
      <c r="I37" s="119" t="s">
        <v>103</v>
      </c>
      <c r="J37" s="120">
        <v>179</v>
      </c>
      <c r="L37" s="117">
        <v>5</v>
      </c>
      <c r="M37" s="118" t="s">
        <v>173</v>
      </c>
      <c r="N37" s="119" t="s">
        <v>111</v>
      </c>
      <c r="O37" s="120">
        <v>129</v>
      </c>
    </row>
    <row r="38" spans="2:15" ht="15" customHeight="1">
      <c r="B38" s="117">
        <v>3</v>
      </c>
      <c r="C38" s="118" t="s">
        <v>174</v>
      </c>
      <c r="D38" s="119" t="s">
        <v>103</v>
      </c>
      <c r="E38" s="120">
        <v>308</v>
      </c>
      <c r="F38" s="130"/>
      <c r="G38" s="117">
        <v>4</v>
      </c>
      <c r="H38" s="118" t="s">
        <v>175</v>
      </c>
      <c r="I38" s="119" t="s">
        <v>103</v>
      </c>
      <c r="J38" s="120">
        <v>161</v>
      </c>
      <c r="L38" s="117">
        <v>6</v>
      </c>
      <c r="M38" s="118" t="s">
        <v>176</v>
      </c>
      <c r="N38" s="119" t="s">
        <v>103</v>
      </c>
      <c r="O38" s="120">
        <v>163</v>
      </c>
    </row>
    <row r="39" spans="2:15" ht="15" customHeight="1">
      <c r="B39" s="117">
        <v>4</v>
      </c>
      <c r="C39" s="118" t="s">
        <v>177</v>
      </c>
      <c r="D39" s="119" t="s">
        <v>94</v>
      </c>
      <c r="E39" s="120">
        <v>1404</v>
      </c>
      <c r="F39" s="130"/>
      <c r="G39" s="117">
        <v>5</v>
      </c>
      <c r="H39" s="118" t="s">
        <v>178</v>
      </c>
      <c r="I39" s="119" t="s">
        <v>94</v>
      </c>
      <c r="J39" s="120">
        <v>1145</v>
      </c>
      <c r="L39" s="117">
        <v>7</v>
      </c>
      <c r="M39" s="118" t="s">
        <v>179</v>
      </c>
      <c r="N39" s="119" t="s">
        <v>103</v>
      </c>
      <c r="O39" s="120">
        <v>334</v>
      </c>
    </row>
    <row r="40" spans="2:15" ht="15" customHeight="1">
      <c r="B40" s="117">
        <v>5</v>
      </c>
      <c r="C40" s="118" t="s">
        <v>180</v>
      </c>
      <c r="D40" s="119" t="s">
        <v>103</v>
      </c>
      <c r="E40" s="120">
        <v>317</v>
      </c>
      <c r="F40" s="130"/>
      <c r="G40" s="117">
        <v>6</v>
      </c>
      <c r="H40" s="118" t="s">
        <v>181</v>
      </c>
      <c r="I40" s="119" t="s">
        <v>94</v>
      </c>
      <c r="J40" s="120">
        <v>233</v>
      </c>
      <c r="L40" s="117">
        <v>8</v>
      </c>
      <c r="M40" s="118" t="s">
        <v>182</v>
      </c>
      <c r="N40" s="119" t="s">
        <v>103</v>
      </c>
      <c r="O40" s="120">
        <v>317</v>
      </c>
    </row>
    <row r="41" spans="2:15" ht="15" customHeight="1">
      <c r="B41" s="117"/>
      <c r="C41" s="118"/>
      <c r="D41" s="119"/>
      <c r="E41" s="120"/>
      <c r="F41" s="130"/>
      <c r="G41" s="117"/>
      <c r="H41" s="118"/>
      <c r="I41" s="119"/>
      <c r="J41" s="120"/>
      <c r="L41" s="117">
        <v>9</v>
      </c>
      <c r="M41" s="118" t="s">
        <v>183</v>
      </c>
      <c r="N41" s="119" t="s">
        <v>103</v>
      </c>
      <c r="O41" s="120">
        <v>514</v>
      </c>
    </row>
    <row r="42" spans="2:15" ht="15" customHeight="1">
      <c r="B42" s="142" t="s">
        <v>95</v>
      </c>
      <c r="C42" s="143" t="s">
        <v>11</v>
      </c>
      <c r="D42" s="144" t="s">
        <v>97</v>
      </c>
      <c r="E42" s="145">
        <f>SUM(E43+E44+E45+J7+J8)</f>
        <v>1749</v>
      </c>
      <c r="F42" s="130"/>
      <c r="G42" s="114" t="s">
        <v>164</v>
      </c>
      <c r="H42" s="115" t="s">
        <v>13</v>
      </c>
      <c r="I42" s="131" t="s">
        <v>97</v>
      </c>
      <c r="J42" s="145">
        <f>SUM(J43:J45)</f>
        <v>1998</v>
      </c>
      <c r="L42" s="146">
        <v>10</v>
      </c>
      <c r="M42" s="135" t="s">
        <v>183</v>
      </c>
      <c r="N42" s="147" t="s">
        <v>111</v>
      </c>
      <c r="O42" s="136">
        <v>1844</v>
      </c>
    </row>
    <row r="43" spans="2:15" ht="15" customHeight="1" thickBot="1">
      <c r="B43" s="117">
        <v>1</v>
      </c>
      <c r="C43" s="118" t="s">
        <v>184</v>
      </c>
      <c r="D43" s="119" t="s">
        <v>103</v>
      </c>
      <c r="E43" s="120">
        <v>186</v>
      </c>
      <c r="F43" s="130"/>
      <c r="G43" s="117">
        <v>1</v>
      </c>
      <c r="H43" s="118" t="s">
        <v>185</v>
      </c>
      <c r="I43" s="119" t="s">
        <v>94</v>
      </c>
      <c r="J43" s="120">
        <v>495</v>
      </c>
      <c r="L43" s="148"/>
      <c r="M43" s="149"/>
      <c r="N43" s="150"/>
      <c r="O43" s="151"/>
    </row>
    <row r="44" spans="2:15" ht="15" customHeight="1" thickBot="1" thickTop="1">
      <c r="B44" s="117">
        <v>2</v>
      </c>
      <c r="C44" s="118" t="s">
        <v>186</v>
      </c>
      <c r="D44" s="119" t="s">
        <v>94</v>
      </c>
      <c r="E44" s="120">
        <v>189</v>
      </c>
      <c r="F44" s="130"/>
      <c r="G44" s="117">
        <v>2</v>
      </c>
      <c r="H44" s="118" t="s">
        <v>187</v>
      </c>
      <c r="I44" s="119" t="s">
        <v>94</v>
      </c>
      <c r="J44" s="120">
        <v>320</v>
      </c>
      <c r="L44" s="344" t="s">
        <v>188</v>
      </c>
      <c r="M44" s="345"/>
      <c r="N44" s="348" t="s">
        <v>189</v>
      </c>
      <c r="O44" s="350">
        <f>SUM(E9+E20+E28+E35+E42+J15+J24+J34+J42+O7+O21+O32)</f>
        <v>56966</v>
      </c>
    </row>
    <row r="45" spans="2:15" ht="15" customHeight="1" thickBot="1" thickTop="1">
      <c r="B45" s="122">
        <v>3</v>
      </c>
      <c r="C45" s="123" t="s">
        <v>190</v>
      </c>
      <c r="D45" s="124" t="s">
        <v>103</v>
      </c>
      <c r="E45" s="125">
        <v>181</v>
      </c>
      <c r="F45" s="130"/>
      <c r="G45" s="152">
        <v>3</v>
      </c>
      <c r="H45" s="153" t="s">
        <v>191</v>
      </c>
      <c r="I45" s="154" t="s">
        <v>94</v>
      </c>
      <c r="J45" s="155">
        <v>1183</v>
      </c>
      <c r="L45" s="346"/>
      <c r="M45" s="347"/>
      <c r="N45" s="349"/>
      <c r="O45" s="351"/>
    </row>
    <row r="46" spans="2:15" ht="15" customHeight="1">
      <c r="B46" s="130"/>
      <c r="C46" s="156"/>
      <c r="D46" s="157"/>
      <c r="E46" s="158"/>
      <c r="F46" s="159"/>
      <c r="G46" s="156"/>
      <c r="H46" s="159"/>
      <c r="I46" s="160"/>
      <c r="L46" s="161"/>
      <c r="M46" s="161"/>
      <c r="N46" s="161"/>
      <c r="O46" s="161"/>
    </row>
    <row r="47" spans="2:9" ht="15" customHeight="1">
      <c r="B47" s="130"/>
      <c r="C47" s="156" t="s">
        <v>192</v>
      </c>
      <c r="D47" s="157"/>
      <c r="E47" s="158"/>
      <c r="F47" s="159"/>
      <c r="G47" s="156"/>
      <c r="H47" s="159"/>
      <c r="I47" s="160"/>
    </row>
    <row r="48" ht="15" customHeight="1"/>
    <row r="49" ht="15" customHeight="1"/>
    <row r="50" ht="15" customHeight="1"/>
    <row r="51" spans="2:15" ht="15" customHeight="1"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59"/>
      <c r="M51" s="162"/>
      <c r="N51" s="157"/>
      <c r="O51" s="157"/>
    </row>
    <row r="52" spans="2:15" ht="15" customHeight="1"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59"/>
      <c r="M52" s="162"/>
      <c r="N52" s="157"/>
      <c r="O52" s="157"/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</sheetData>
  <sheetProtection/>
  <mergeCells count="25">
    <mergeCell ref="L44:M45"/>
    <mergeCell ref="N44:N45"/>
    <mergeCell ref="O44:O45"/>
    <mergeCell ref="G11:G12"/>
    <mergeCell ref="H11:H12"/>
    <mergeCell ref="I11:I12"/>
    <mergeCell ref="J11:J12"/>
    <mergeCell ref="G13:I14"/>
    <mergeCell ref="J13:J14"/>
    <mergeCell ref="L5:L6"/>
    <mergeCell ref="M5:M6"/>
    <mergeCell ref="N5:N6"/>
    <mergeCell ref="O5:O6"/>
    <mergeCell ref="B7:D8"/>
    <mergeCell ref="E7:E8"/>
    <mergeCell ref="B2:O2"/>
    <mergeCell ref="B3:O3"/>
    <mergeCell ref="B5:B6"/>
    <mergeCell ref="C5:C6"/>
    <mergeCell ref="D5:D6"/>
    <mergeCell ref="E5:E6"/>
    <mergeCell ref="G5:G6"/>
    <mergeCell ref="H5:H6"/>
    <mergeCell ref="I5:I6"/>
    <mergeCell ref="J5:J6"/>
  </mergeCells>
  <printOptions horizontalCentered="1" verticalCentered="1"/>
  <pageMargins left="0.31496062992125984" right="0" top="0" bottom="0" header="0" footer="0"/>
  <pageSetup horizontalDpi="300" verticalDpi="3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D50"/>
  <sheetViews>
    <sheetView zoomScale="84" zoomScaleNormal="84" zoomScalePageLayoutView="0" workbookViewId="0" topLeftCell="L2">
      <selection activeCell="U2" sqref="U2"/>
    </sheetView>
  </sheetViews>
  <sheetFormatPr defaultColWidth="9.00390625" defaultRowHeight="12.75"/>
  <cols>
    <col min="1" max="1" width="4.625" style="0" customWidth="1"/>
    <col min="3" max="3" width="14.125" style="0" customWidth="1"/>
    <col min="4" max="4" width="11.25390625" style="0" customWidth="1"/>
    <col min="21" max="21" width="3.625" style="0" customWidth="1"/>
    <col min="29" max="29" width="8.125" style="0" customWidth="1"/>
  </cols>
  <sheetData>
    <row r="1" spans="13:30" ht="15"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5"/>
      <c r="Y1" s="395"/>
      <c r="Z1" s="395"/>
      <c r="AA1" s="395"/>
      <c r="AB1" s="395"/>
      <c r="AC1" s="395"/>
      <c r="AD1" s="395"/>
    </row>
    <row r="2" spans="13:30" ht="15"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5"/>
      <c r="X2" s="395"/>
      <c r="Y2" s="395"/>
      <c r="Z2" s="395"/>
      <c r="AA2" s="395"/>
      <c r="AB2" s="395"/>
      <c r="AC2" s="395"/>
      <c r="AD2" s="395"/>
    </row>
    <row r="3" spans="3:30" ht="15">
      <c r="C3" t="s">
        <v>230</v>
      </c>
      <c r="D3" t="s">
        <v>231</v>
      </c>
      <c r="M3" s="395"/>
      <c r="N3" s="395"/>
      <c r="O3" s="395"/>
      <c r="P3" s="395"/>
      <c r="Q3" s="395"/>
      <c r="R3" s="395"/>
      <c r="S3" s="395"/>
      <c r="T3" s="395"/>
      <c r="U3" s="395"/>
      <c r="V3" s="395"/>
      <c r="W3" s="395"/>
      <c r="X3" s="395"/>
      <c r="Y3" s="395"/>
      <c r="Z3" s="395"/>
      <c r="AA3" s="395"/>
      <c r="AB3" s="395"/>
      <c r="AC3" s="395"/>
      <c r="AD3" s="395"/>
    </row>
    <row r="4" spans="3:30" ht="15">
      <c r="C4" t="s">
        <v>232</v>
      </c>
      <c r="D4">
        <v>56225</v>
      </c>
      <c r="M4" s="395"/>
      <c r="N4" s="395"/>
      <c r="O4" s="395"/>
      <c r="P4" s="395"/>
      <c r="Q4" s="395"/>
      <c r="R4" s="395"/>
      <c r="S4" s="395"/>
      <c r="T4" s="395"/>
      <c r="U4" s="395"/>
      <c r="V4" s="395"/>
      <c r="W4" s="395"/>
      <c r="X4" s="395"/>
      <c r="Y4" s="395"/>
      <c r="Z4" s="395"/>
      <c r="AA4" s="395"/>
      <c r="AB4" s="395"/>
      <c r="AC4" s="395"/>
      <c r="AD4" s="395"/>
    </row>
    <row r="5" spans="3:30" ht="15">
      <c r="C5" t="s">
        <v>233</v>
      </c>
      <c r="D5">
        <v>54741</v>
      </c>
      <c r="M5" s="395"/>
      <c r="N5" s="395"/>
      <c r="O5" s="395"/>
      <c r="P5" s="395"/>
      <c r="Q5" s="395"/>
      <c r="R5" s="395"/>
      <c r="S5" s="395"/>
      <c r="T5" s="395"/>
      <c r="U5" s="395"/>
      <c r="V5" s="395"/>
      <c r="W5" s="395"/>
      <c r="X5" s="395"/>
      <c r="Y5" s="395"/>
      <c r="Z5" s="395"/>
      <c r="AA5" s="395"/>
      <c r="AB5" s="395"/>
      <c r="AC5" s="395"/>
      <c r="AD5" s="395"/>
    </row>
    <row r="6" spans="3:30" ht="15">
      <c r="C6" t="s">
        <v>234</v>
      </c>
      <c r="D6">
        <v>54426</v>
      </c>
      <c r="M6" s="395"/>
      <c r="N6" s="395"/>
      <c r="O6" s="395"/>
      <c r="P6" s="395"/>
      <c r="Q6" s="395"/>
      <c r="R6" s="395"/>
      <c r="S6" s="395"/>
      <c r="T6" s="395"/>
      <c r="U6" s="395"/>
      <c r="V6" s="395"/>
      <c r="W6" s="395"/>
      <c r="X6" s="395"/>
      <c r="Y6" s="395"/>
      <c r="Z6" s="395"/>
      <c r="AA6" s="395"/>
      <c r="AB6" s="395"/>
      <c r="AC6" s="395"/>
      <c r="AD6" s="395"/>
    </row>
    <row r="7" spans="3:30" ht="15">
      <c r="C7" t="s">
        <v>235</v>
      </c>
      <c r="D7">
        <v>55171</v>
      </c>
      <c r="M7" s="395"/>
      <c r="N7" s="395"/>
      <c r="O7" s="395"/>
      <c r="P7" s="395"/>
      <c r="Q7" s="395"/>
      <c r="R7" s="395"/>
      <c r="S7" s="395"/>
      <c r="T7" s="395"/>
      <c r="U7" s="395"/>
      <c r="V7" s="395"/>
      <c r="W7" s="395"/>
      <c r="X7" s="395"/>
      <c r="Y7" s="395"/>
      <c r="Z7" s="395"/>
      <c r="AA7" s="395"/>
      <c r="AB7" s="395"/>
      <c r="AC7" s="395"/>
      <c r="AD7" s="395"/>
    </row>
    <row r="8" spans="3:30" ht="15">
      <c r="C8" t="s">
        <v>236</v>
      </c>
      <c r="D8">
        <v>55559</v>
      </c>
      <c r="M8" s="395"/>
      <c r="N8" s="395"/>
      <c r="O8" s="395"/>
      <c r="P8" s="395"/>
      <c r="Q8" s="395"/>
      <c r="R8" s="395"/>
      <c r="S8" s="395"/>
      <c r="T8" s="395"/>
      <c r="U8" s="395"/>
      <c r="V8" s="395"/>
      <c r="W8" s="395"/>
      <c r="X8" s="395"/>
      <c r="Y8" s="395"/>
      <c r="Z8" s="395"/>
      <c r="AA8" s="395"/>
      <c r="AB8" s="395"/>
      <c r="AC8" s="395"/>
      <c r="AD8" s="395"/>
    </row>
    <row r="9" spans="3:30" ht="15">
      <c r="C9" t="s">
        <v>237</v>
      </c>
      <c r="D9">
        <v>55554</v>
      </c>
      <c r="H9" t="s">
        <v>238</v>
      </c>
      <c r="I9" t="s">
        <v>239</v>
      </c>
      <c r="M9" s="395"/>
      <c r="N9" s="395"/>
      <c r="O9" s="395"/>
      <c r="P9" s="395"/>
      <c r="Q9" s="395"/>
      <c r="R9" s="395"/>
      <c r="S9" s="395"/>
      <c r="T9" s="395"/>
      <c r="U9" s="395"/>
      <c r="V9" s="395"/>
      <c r="W9" s="395"/>
      <c r="X9" s="395"/>
      <c r="Y9" s="395"/>
      <c r="Z9" s="395"/>
      <c r="AA9" s="395"/>
      <c r="AB9" s="395"/>
      <c r="AC9" s="395"/>
      <c r="AD9" s="395"/>
    </row>
    <row r="10" spans="3:30" ht="15">
      <c r="C10" t="s">
        <v>240</v>
      </c>
      <c r="D10">
        <v>56073</v>
      </c>
      <c r="G10" t="s">
        <v>241</v>
      </c>
      <c r="H10">
        <v>10514</v>
      </c>
      <c r="I10">
        <v>8548</v>
      </c>
      <c r="M10" s="395"/>
      <c r="N10" s="395"/>
      <c r="O10" s="395"/>
      <c r="P10" s="395"/>
      <c r="Q10" s="395"/>
      <c r="R10" s="395"/>
      <c r="S10" s="395"/>
      <c r="T10" s="395"/>
      <c r="U10" s="395"/>
      <c r="V10" s="395"/>
      <c r="W10" s="395"/>
      <c r="X10" s="395"/>
      <c r="Y10" s="395"/>
      <c r="Z10" s="395"/>
      <c r="AA10" s="395"/>
      <c r="AB10" s="395"/>
      <c r="AC10" s="395"/>
      <c r="AD10" s="395"/>
    </row>
    <row r="11" spans="3:30" ht="15">
      <c r="C11" t="s">
        <v>242</v>
      </c>
      <c r="D11">
        <v>58097</v>
      </c>
      <c r="G11" t="s">
        <v>243</v>
      </c>
      <c r="H11">
        <v>11198</v>
      </c>
      <c r="I11">
        <v>8382</v>
      </c>
      <c r="M11" s="395"/>
      <c r="N11" s="395"/>
      <c r="O11" s="395"/>
      <c r="P11" s="395"/>
      <c r="Q11" s="395"/>
      <c r="R11" s="395"/>
      <c r="S11" s="395"/>
      <c r="T11" s="395"/>
      <c r="U11" s="395"/>
      <c r="V11" s="395"/>
      <c r="W11" s="395"/>
      <c r="X11" s="395"/>
      <c r="Y11" s="395"/>
      <c r="Z11" s="395"/>
      <c r="AA11" s="395"/>
      <c r="AB11" s="395"/>
      <c r="AC11" s="395"/>
      <c r="AD11" s="395"/>
    </row>
    <row r="12" spans="3:30" ht="15">
      <c r="C12" t="s">
        <v>244</v>
      </c>
      <c r="D12">
        <v>61062</v>
      </c>
      <c r="G12" t="s">
        <v>245</v>
      </c>
      <c r="H12">
        <v>12210</v>
      </c>
      <c r="I12">
        <v>7835</v>
      </c>
      <c r="M12" s="395"/>
      <c r="N12" s="395"/>
      <c r="O12" s="395"/>
      <c r="P12" s="395"/>
      <c r="Q12" s="395"/>
      <c r="R12" s="395"/>
      <c r="S12" s="395"/>
      <c r="T12" s="395"/>
      <c r="U12" s="395"/>
      <c r="V12" s="395"/>
      <c r="W12" s="395"/>
      <c r="X12" s="395"/>
      <c r="Y12" s="395"/>
      <c r="Z12" s="395"/>
      <c r="AA12" s="395"/>
      <c r="AB12" s="395"/>
      <c r="AC12" s="395"/>
      <c r="AD12" s="395"/>
    </row>
    <row r="13" spans="3:30" ht="15">
      <c r="C13" t="s">
        <v>246</v>
      </c>
      <c r="D13">
        <v>67453</v>
      </c>
      <c r="G13" t="s">
        <v>247</v>
      </c>
      <c r="H13">
        <v>11281</v>
      </c>
      <c r="I13">
        <v>9270</v>
      </c>
      <c r="M13" s="395"/>
      <c r="N13" s="395"/>
      <c r="O13" s="395"/>
      <c r="P13" s="395"/>
      <c r="Q13" s="395"/>
      <c r="R13" s="395"/>
      <c r="S13" s="395"/>
      <c r="T13" s="395"/>
      <c r="U13" s="395"/>
      <c r="V13" s="395"/>
      <c r="W13" s="395"/>
      <c r="X13" s="395"/>
      <c r="Y13" s="395"/>
      <c r="Z13" s="395"/>
      <c r="AA13" s="395"/>
      <c r="AB13" s="395"/>
      <c r="AC13" s="395"/>
      <c r="AD13" s="395"/>
    </row>
    <row r="14" spans="3:30" ht="15">
      <c r="C14" t="s">
        <v>248</v>
      </c>
      <c r="D14">
        <v>68134</v>
      </c>
      <c r="G14" t="s">
        <v>249</v>
      </c>
      <c r="H14">
        <v>8429</v>
      </c>
      <c r="I14">
        <v>9110</v>
      </c>
      <c r="M14" s="395"/>
      <c r="N14" s="395"/>
      <c r="O14" s="395"/>
      <c r="P14" s="395"/>
      <c r="Q14" s="395"/>
      <c r="R14" s="395"/>
      <c r="S14" s="395"/>
      <c r="T14" s="395"/>
      <c r="U14" s="395"/>
      <c r="V14" s="395"/>
      <c r="W14" s="395"/>
      <c r="X14" s="395"/>
      <c r="Y14" s="395"/>
      <c r="Z14" s="395"/>
      <c r="AA14" s="395"/>
      <c r="AB14" s="395"/>
      <c r="AC14" s="395"/>
      <c r="AD14" s="395"/>
    </row>
    <row r="15" spans="3:30" ht="15">
      <c r="C15" t="s">
        <v>250</v>
      </c>
      <c r="D15">
        <v>66123</v>
      </c>
      <c r="G15" t="s">
        <v>251</v>
      </c>
      <c r="H15">
        <v>6303</v>
      </c>
      <c r="I15">
        <v>12964</v>
      </c>
      <c r="M15" s="395"/>
      <c r="N15" s="395"/>
      <c r="O15" s="395"/>
      <c r="P15" s="395"/>
      <c r="Q15" s="395"/>
      <c r="R15" s="395"/>
      <c r="S15" s="395"/>
      <c r="T15" s="395"/>
      <c r="U15" s="395"/>
      <c r="V15" s="395"/>
      <c r="W15" s="395"/>
      <c r="X15" s="395"/>
      <c r="Y15" s="395"/>
      <c r="Z15" s="395"/>
      <c r="AA15" s="395"/>
      <c r="AB15" s="395"/>
      <c r="AC15" s="395"/>
      <c r="AD15" s="395"/>
    </row>
    <row r="16" spans="3:30" ht="15">
      <c r="C16" t="s">
        <v>252</v>
      </c>
      <c r="D16">
        <v>61748</v>
      </c>
      <c r="M16" s="395"/>
      <c r="N16" s="395"/>
      <c r="O16" s="395"/>
      <c r="P16" s="395"/>
      <c r="Q16" s="395"/>
      <c r="R16" s="395"/>
      <c r="S16" s="395"/>
      <c r="T16" s="395"/>
      <c r="U16" s="395"/>
      <c r="V16" s="395"/>
      <c r="W16" s="395"/>
      <c r="X16" s="395"/>
      <c r="Y16" s="395"/>
      <c r="Z16" s="395"/>
      <c r="AA16" s="395"/>
      <c r="AB16" s="395"/>
      <c r="AC16" s="395"/>
      <c r="AD16" s="395"/>
    </row>
    <row r="17" spans="3:30" ht="15">
      <c r="C17" t="s">
        <v>253</v>
      </c>
      <c r="D17">
        <v>58932</v>
      </c>
      <c r="M17" s="395"/>
      <c r="N17" s="395"/>
      <c r="O17" s="395"/>
      <c r="P17" s="395"/>
      <c r="Q17" s="395"/>
      <c r="R17" s="395"/>
      <c r="S17" s="395"/>
      <c r="T17" s="395"/>
      <c r="U17" s="395"/>
      <c r="V17" s="395"/>
      <c r="W17" s="395"/>
      <c r="X17" s="395"/>
      <c r="Y17" s="395"/>
      <c r="Z17" s="395"/>
      <c r="AA17" s="395"/>
      <c r="AB17" s="395"/>
      <c r="AC17" s="395"/>
      <c r="AD17" s="395"/>
    </row>
    <row r="18" spans="3:30" ht="15">
      <c r="C18" t="s">
        <v>254</v>
      </c>
      <c r="D18">
        <v>56966</v>
      </c>
      <c r="M18" s="395"/>
      <c r="N18" s="395"/>
      <c r="O18" s="395"/>
      <c r="P18" s="395"/>
      <c r="Q18" s="395"/>
      <c r="R18" s="395"/>
      <c r="S18" s="395"/>
      <c r="T18" s="395"/>
      <c r="U18" s="395"/>
      <c r="V18" s="395"/>
      <c r="W18" s="395"/>
      <c r="X18" s="395"/>
      <c r="Y18" s="395"/>
      <c r="Z18" s="395"/>
      <c r="AA18" s="395"/>
      <c r="AB18" s="395"/>
      <c r="AC18" s="395"/>
      <c r="AD18" s="395"/>
    </row>
    <row r="19" spans="13:30" ht="15">
      <c r="M19" s="395"/>
      <c r="N19" s="395"/>
      <c r="O19" s="395"/>
      <c r="P19" s="395"/>
      <c r="Q19" s="395"/>
      <c r="R19" s="395"/>
      <c r="S19" s="395"/>
      <c r="T19" s="395"/>
      <c r="U19" s="395"/>
      <c r="V19" s="395"/>
      <c r="W19" s="395"/>
      <c r="X19" s="395"/>
      <c r="Y19" s="395"/>
      <c r="Z19" s="395"/>
      <c r="AA19" s="395"/>
      <c r="AB19" s="395"/>
      <c r="AC19" s="395"/>
      <c r="AD19" s="395"/>
    </row>
    <row r="20" spans="13:30" ht="15">
      <c r="M20" s="395"/>
      <c r="N20" s="395"/>
      <c r="O20" s="395"/>
      <c r="P20" s="395"/>
      <c r="Q20" s="395"/>
      <c r="R20" s="395"/>
      <c r="S20" s="395"/>
      <c r="T20" s="395"/>
      <c r="U20" s="395"/>
      <c r="V20" s="395"/>
      <c r="W20" s="395"/>
      <c r="X20" s="395"/>
      <c r="Y20" s="395"/>
      <c r="Z20" s="395"/>
      <c r="AA20" s="395"/>
      <c r="AB20" s="395"/>
      <c r="AC20" s="395"/>
      <c r="AD20" s="395"/>
    </row>
    <row r="21" spans="13:30" ht="15">
      <c r="M21" s="395"/>
      <c r="N21" s="395"/>
      <c r="O21" s="395"/>
      <c r="P21" s="395"/>
      <c r="Q21" s="395"/>
      <c r="R21" s="395"/>
      <c r="S21" s="395"/>
      <c r="T21" s="395"/>
      <c r="U21" s="395"/>
      <c r="V21" s="395"/>
      <c r="W21" s="395"/>
      <c r="X21" s="395"/>
      <c r="Y21" s="395"/>
      <c r="Z21" s="395"/>
      <c r="AA21" s="395"/>
      <c r="AB21" s="395"/>
      <c r="AC21" s="395"/>
      <c r="AD21" s="395"/>
    </row>
    <row r="22" spans="13:30" ht="15">
      <c r="M22" s="396"/>
      <c r="N22" s="396"/>
      <c r="O22" s="396"/>
      <c r="P22" s="396"/>
      <c r="Q22" s="396"/>
      <c r="R22" s="396"/>
      <c r="S22" s="396"/>
      <c r="T22" s="396"/>
      <c r="U22" s="396"/>
      <c r="V22" s="396"/>
      <c r="W22" s="396"/>
      <c r="X22" s="396"/>
      <c r="Y22" s="396"/>
      <c r="Z22" s="396"/>
      <c r="AA22" s="396"/>
      <c r="AB22" s="396"/>
      <c r="AC22" s="396"/>
      <c r="AD22" s="395"/>
    </row>
    <row r="23" spans="3:30" ht="15">
      <c r="C23" t="s">
        <v>255</v>
      </c>
      <c r="AD23" s="395"/>
    </row>
    <row r="24" spans="2:3" ht="12.75">
      <c r="B24" t="s">
        <v>234</v>
      </c>
      <c r="C24">
        <v>3743</v>
      </c>
    </row>
    <row r="25" spans="2:29" ht="15">
      <c r="B25" t="s">
        <v>235</v>
      </c>
      <c r="C25">
        <v>3759</v>
      </c>
      <c r="M25" s="395"/>
      <c r="N25" s="395"/>
      <c r="O25" s="395"/>
      <c r="P25" s="395"/>
      <c r="Q25" s="395"/>
      <c r="R25" s="395"/>
      <c r="S25" s="395"/>
      <c r="T25" s="395"/>
      <c r="U25" s="395"/>
      <c r="V25" s="395"/>
      <c r="W25" s="395"/>
      <c r="X25" s="395"/>
      <c r="Y25" s="395"/>
      <c r="Z25" s="395"/>
      <c r="AA25" s="395"/>
      <c r="AB25" s="395"/>
      <c r="AC25" s="395"/>
    </row>
    <row r="26" spans="2:29" ht="15">
      <c r="B26" t="s">
        <v>236</v>
      </c>
      <c r="C26">
        <v>4173</v>
      </c>
      <c r="M26" s="395"/>
      <c r="N26" s="395"/>
      <c r="O26" s="395"/>
      <c r="P26" s="395"/>
      <c r="Q26" s="395"/>
      <c r="R26" s="395"/>
      <c r="S26" s="395"/>
      <c r="T26" s="395"/>
      <c r="U26" s="395"/>
      <c r="V26" s="395"/>
      <c r="W26" s="395"/>
      <c r="X26" s="395"/>
      <c r="Y26" s="395"/>
      <c r="Z26" s="395"/>
      <c r="AA26" s="395"/>
      <c r="AB26" s="395"/>
      <c r="AC26" s="395"/>
    </row>
    <row r="27" spans="2:29" ht="15">
      <c r="B27" t="s">
        <v>237</v>
      </c>
      <c r="C27">
        <v>4163</v>
      </c>
      <c r="M27" s="395"/>
      <c r="N27" s="395"/>
      <c r="O27" s="395"/>
      <c r="P27" s="395"/>
      <c r="Q27" s="395"/>
      <c r="R27" s="395"/>
      <c r="S27" s="395"/>
      <c r="T27" s="395"/>
      <c r="U27" s="395"/>
      <c r="V27" s="395"/>
      <c r="W27" s="395"/>
      <c r="X27" s="395"/>
      <c r="Y27" s="395"/>
      <c r="Z27" s="395"/>
      <c r="AA27" s="395"/>
      <c r="AB27" s="395"/>
      <c r="AC27" s="395"/>
    </row>
    <row r="28" spans="2:3" ht="12.75">
      <c r="B28" t="s">
        <v>240</v>
      </c>
      <c r="C28">
        <v>3709</v>
      </c>
    </row>
    <row r="29" spans="2:3" ht="12.75">
      <c r="B29" t="s">
        <v>242</v>
      </c>
      <c r="C29">
        <v>2726</v>
      </c>
    </row>
    <row r="30" spans="2:29" ht="15">
      <c r="B30" t="s">
        <v>244</v>
      </c>
      <c r="C30">
        <v>2054</v>
      </c>
      <c r="M30" s="395"/>
      <c r="N30" s="395"/>
      <c r="O30" s="395"/>
      <c r="P30" s="395"/>
      <c r="Q30" s="395"/>
      <c r="R30" s="395"/>
      <c r="S30" s="395"/>
      <c r="T30" s="395"/>
      <c r="U30" s="395"/>
      <c r="V30" s="395"/>
      <c r="W30" s="395"/>
      <c r="X30" s="395"/>
      <c r="Y30" s="395"/>
      <c r="Z30" s="395"/>
      <c r="AA30" s="395"/>
      <c r="AB30" s="395"/>
      <c r="AC30" s="395"/>
    </row>
    <row r="31" spans="2:29" ht="15">
      <c r="B31" t="s">
        <v>246</v>
      </c>
      <c r="C31">
        <v>3566</v>
      </c>
      <c r="M31" s="395"/>
      <c r="N31" s="395"/>
      <c r="O31" s="395"/>
      <c r="P31" s="395"/>
      <c r="Q31" s="395"/>
      <c r="R31" s="395"/>
      <c r="S31" s="395"/>
      <c r="T31" s="395"/>
      <c r="U31" s="395"/>
      <c r="V31" s="395"/>
      <c r="W31" s="395"/>
      <c r="X31" s="395"/>
      <c r="Y31" s="395"/>
      <c r="Z31" s="395"/>
      <c r="AA31" s="395"/>
      <c r="AB31" s="395"/>
      <c r="AC31" s="395"/>
    </row>
    <row r="32" spans="2:29" ht="15">
      <c r="B32" t="s">
        <v>248</v>
      </c>
      <c r="C32">
        <v>5068</v>
      </c>
      <c r="M32" s="395"/>
      <c r="N32" s="395"/>
      <c r="O32" s="395"/>
      <c r="P32" s="395"/>
      <c r="Q32" s="395"/>
      <c r="R32" s="395"/>
      <c r="S32" s="395"/>
      <c r="T32" s="395"/>
      <c r="U32" s="395"/>
      <c r="V32" s="395"/>
      <c r="W32" s="395"/>
      <c r="X32" s="395"/>
      <c r="Y32" s="395"/>
      <c r="Z32" s="395"/>
      <c r="AA32" s="395"/>
      <c r="AB32" s="395"/>
      <c r="AC32" s="395"/>
    </row>
    <row r="33" spans="2:29" ht="15">
      <c r="B33" t="s">
        <v>250</v>
      </c>
      <c r="C33">
        <v>5579</v>
      </c>
      <c r="M33" s="395"/>
      <c r="N33" s="395"/>
      <c r="O33" s="395"/>
      <c r="P33" s="395"/>
      <c r="Q33" s="395"/>
      <c r="R33" s="395"/>
      <c r="S33" s="395"/>
      <c r="T33" s="395"/>
      <c r="U33" s="395"/>
      <c r="V33" s="395"/>
      <c r="W33" s="395"/>
      <c r="X33" s="395"/>
      <c r="Y33" s="395"/>
      <c r="Z33" s="395"/>
      <c r="AA33" s="395"/>
      <c r="AB33" s="395"/>
      <c r="AC33" s="395"/>
    </row>
    <row r="34" spans="2:29" ht="15">
      <c r="B34" t="s">
        <v>252</v>
      </c>
      <c r="C34">
        <v>4986</v>
      </c>
      <c r="M34" s="395"/>
      <c r="N34" s="395"/>
      <c r="O34" s="395"/>
      <c r="P34" s="395"/>
      <c r="Q34" s="395"/>
      <c r="R34" s="395"/>
      <c r="S34" s="395"/>
      <c r="T34" s="395"/>
      <c r="U34" s="395"/>
      <c r="V34" s="395"/>
      <c r="W34" s="395"/>
      <c r="X34" s="395"/>
      <c r="Y34" s="395"/>
      <c r="Z34" s="395"/>
      <c r="AA34" s="395"/>
      <c r="AB34" s="395"/>
      <c r="AC34" s="395"/>
    </row>
    <row r="35" spans="2:29" ht="15">
      <c r="B35" t="s">
        <v>253</v>
      </c>
      <c r="C35">
        <v>4388</v>
      </c>
      <c r="M35" s="395"/>
      <c r="N35" s="395"/>
      <c r="O35" s="395"/>
      <c r="P35" s="395"/>
      <c r="Q35" s="395"/>
      <c r="R35" s="395"/>
      <c r="S35" s="395"/>
      <c r="T35" s="395"/>
      <c r="U35" s="395"/>
      <c r="V35" s="395"/>
      <c r="W35" s="395"/>
      <c r="X35" s="395"/>
      <c r="Y35" s="395"/>
      <c r="Z35" s="395"/>
      <c r="AA35" s="395"/>
      <c r="AB35" s="395"/>
      <c r="AC35" s="395"/>
    </row>
    <row r="36" spans="2:29" ht="15">
      <c r="B36" t="s">
        <v>254</v>
      </c>
      <c r="C36">
        <v>4371</v>
      </c>
      <c r="M36" s="395"/>
      <c r="N36" s="395"/>
      <c r="O36" s="395"/>
      <c r="P36" s="395"/>
      <c r="Q36" s="395"/>
      <c r="R36" s="395"/>
      <c r="S36" s="395"/>
      <c r="T36" s="395"/>
      <c r="U36" s="395"/>
      <c r="V36" s="395"/>
      <c r="W36" s="395"/>
      <c r="X36" s="395"/>
      <c r="Y36" s="395"/>
      <c r="Z36" s="395"/>
      <c r="AA36" s="395"/>
      <c r="AB36" s="395"/>
      <c r="AC36" s="395"/>
    </row>
    <row r="39" spans="10:11" ht="12.75">
      <c r="J39" s="397" t="s">
        <v>256</v>
      </c>
      <c r="K39" s="398">
        <v>0.2807</v>
      </c>
    </row>
    <row r="40" spans="10:11" ht="12.75">
      <c r="J40" s="397" t="s">
        <v>257</v>
      </c>
      <c r="K40" s="398">
        <v>0.0213</v>
      </c>
    </row>
    <row r="41" spans="10:11" ht="12.75">
      <c r="J41" s="397" t="s">
        <v>258</v>
      </c>
      <c r="K41" s="398">
        <v>0.0212</v>
      </c>
    </row>
    <row r="42" spans="10:11" ht="12.75">
      <c r="J42" s="397" t="s">
        <v>259</v>
      </c>
      <c r="K42" s="398">
        <v>0.0366</v>
      </c>
    </row>
    <row r="43" spans="10:11" ht="12.75">
      <c r="J43" s="399" t="s">
        <v>260</v>
      </c>
      <c r="K43" s="400">
        <v>0.0536</v>
      </c>
    </row>
    <row r="44" spans="10:11" ht="12.75">
      <c r="J44" s="399" t="s">
        <v>261</v>
      </c>
      <c r="K44" s="401">
        <v>0.0794</v>
      </c>
    </row>
    <row r="45" spans="10:29" ht="15.75">
      <c r="J45" s="399" t="s">
        <v>262</v>
      </c>
      <c r="K45" s="398">
        <v>0.1238</v>
      </c>
      <c r="M45" s="402" t="s">
        <v>263</v>
      </c>
      <c r="N45" s="403"/>
      <c r="O45" s="403"/>
      <c r="P45" s="403"/>
      <c r="Q45" s="403"/>
      <c r="R45" s="403"/>
      <c r="S45" s="403"/>
      <c r="T45" s="403"/>
      <c r="U45" s="403"/>
      <c r="V45" s="403"/>
      <c r="W45" s="403"/>
      <c r="X45" s="403"/>
      <c r="Y45" s="403"/>
      <c r="Z45" s="403"/>
      <c r="AA45" s="403"/>
      <c r="AB45" s="403"/>
      <c r="AC45" s="403"/>
    </row>
    <row r="46" spans="10:29" ht="15.75">
      <c r="J46" s="399" t="s">
        <v>264</v>
      </c>
      <c r="K46" s="400">
        <v>0.0425</v>
      </c>
      <c r="M46" s="402" t="s">
        <v>265</v>
      </c>
      <c r="N46" s="403"/>
      <c r="O46" s="403"/>
      <c r="P46" s="403"/>
      <c r="Q46" s="403"/>
      <c r="R46" s="403"/>
      <c r="S46" s="403"/>
      <c r="T46" s="403"/>
      <c r="U46" s="403"/>
      <c r="V46" s="403"/>
      <c r="W46" s="403"/>
      <c r="X46" s="403"/>
      <c r="Y46" s="403"/>
      <c r="Z46" s="403"/>
      <c r="AA46" s="403"/>
      <c r="AB46" s="403"/>
      <c r="AC46" s="403"/>
    </row>
    <row r="47" spans="10:11" ht="12.75">
      <c r="J47" s="399" t="s">
        <v>266</v>
      </c>
      <c r="K47" s="398">
        <v>0.2507</v>
      </c>
    </row>
    <row r="48" spans="10:11" ht="12.75">
      <c r="J48" s="399" t="s">
        <v>267</v>
      </c>
      <c r="K48" s="398">
        <v>0.0517</v>
      </c>
    </row>
    <row r="49" spans="10:11" ht="12.75">
      <c r="J49" s="399" t="s">
        <v>268</v>
      </c>
      <c r="K49" s="398">
        <v>0.0062</v>
      </c>
    </row>
    <row r="50" spans="10:11" ht="12.75">
      <c r="J50" s="399" t="s">
        <v>269</v>
      </c>
      <c r="K50" s="398">
        <v>0.0323</v>
      </c>
    </row>
  </sheetData>
  <sheetProtection/>
  <printOptions horizontalCentered="1" verticalCentered="1"/>
  <pageMargins left="0" right="0" top="0.1968503937007874" bottom="0.1968503937007874" header="0" footer="0"/>
  <pageSetup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4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2.875" style="0" customWidth="1"/>
    <col min="2" max="2" width="4.75390625" style="0" customWidth="1"/>
    <col min="3" max="3" width="25.00390625" style="0" customWidth="1"/>
    <col min="4" max="4" width="26.25390625" style="0" customWidth="1"/>
    <col min="5" max="5" width="13.25390625" style="6" customWidth="1"/>
    <col min="6" max="8" width="12.25390625" style="6" customWidth="1"/>
    <col min="9" max="9" width="13.00390625" style="6" customWidth="1"/>
    <col min="10" max="10" width="12.375" style="6" customWidth="1"/>
    <col min="11" max="11" width="12.625" style="105" customWidth="1"/>
    <col min="12" max="12" width="12.25390625" style="6" customWidth="1"/>
    <col min="13" max="13" width="12.125" style="105" customWidth="1"/>
    <col min="14" max="15" width="12.25390625" style="6" customWidth="1"/>
    <col min="16" max="16" width="12.25390625" style="105" customWidth="1"/>
    <col min="17" max="17" width="12.875" style="6" customWidth="1"/>
    <col min="18" max="18" width="13.375" style="6" customWidth="1"/>
    <col min="19" max="19" width="15.875" style="6" customWidth="1"/>
    <col min="20" max="20" width="10.75390625" style="0" bestFit="1" customWidth="1"/>
  </cols>
  <sheetData>
    <row r="2" spans="2:19" ht="42" customHeight="1">
      <c r="B2" s="163"/>
      <c r="C2" s="164" t="s">
        <v>193</v>
      </c>
      <c r="D2" s="165"/>
      <c r="E2" s="166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7"/>
      <c r="S2" s="168"/>
    </row>
    <row r="3" spans="2:19" ht="42" customHeight="1">
      <c r="B3" s="388" t="s">
        <v>194</v>
      </c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</row>
    <row r="4" spans="2:19" ht="42" customHeight="1" thickBot="1">
      <c r="B4" s="389" t="s">
        <v>195</v>
      </c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</row>
    <row r="5" spans="2:19" ht="40.5" customHeight="1" thickBot="1">
      <c r="B5" s="7" t="s">
        <v>1</v>
      </c>
      <c r="C5" s="8" t="s">
        <v>2</v>
      </c>
      <c r="D5" s="9" t="s">
        <v>3</v>
      </c>
      <c r="E5" s="10" t="s">
        <v>4</v>
      </c>
      <c r="F5" s="11" t="s">
        <v>5</v>
      </c>
      <c r="G5" s="12" t="s">
        <v>6</v>
      </c>
      <c r="H5" s="12" t="s">
        <v>7</v>
      </c>
      <c r="I5" s="12" t="s">
        <v>8</v>
      </c>
      <c r="J5" s="12" t="s">
        <v>9</v>
      </c>
      <c r="K5" s="12" t="s">
        <v>10</v>
      </c>
      <c r="L5" s="12" t="s">
        <v>11</v>
      </c>
      <c r="M5" s="12" t="s">
        <v>12</v>
      </c>
      <c r="N5" s="12" t="s">
        <v>13</v>
      </c>
      <c r="O5" s="12" t="s">
        <v>196</v>
      </c>
      <c r="P5" s="12" t="s">
        <v>197</v>
      </c>
      <c r="Q5" s="12" t="s">
        <v>16</v>
      </c>
      <c r="R5" s="12" t="s">
        <v>17</v>
      </c>
      <c r="S5" s="169" t="s">
        <v>18</v>
      </c>
    </row>
    <row r="6" spans="2:19" ht="24" customHeight="1" thickBot="1">
      <c r="B6" s="108"/>
      <c r="C6" s="391" t="s">
        <v>198</v>
      </c>
      <c r="D6" s="391"/>
      <c r="E6" s="391"/>
      <c r="F6" s="391"/>
      <c r="G6" s="391"/>
      <c r="H6" s="391"/>
      <c r="I6" s="391"/>
      <c r="J6" s="391"/>
      <c r="K6" s="391"/>
      <c r="L6" s="391"/>
      <c r="M6" s="391"/>
      <c r="N6" s="391"/>
      <c r="O6" s="391"/>
      <c r="P6" s="391"/>
      <c r="Q6" s="391"/>
      <c r="R6" s="391"/>
      <c r="S6" s="391"/>
    </row>
    <row r="7" spans="2:19" ht="24" customHeight="1" thickBot="1">
      <c r="B7" s="170" t="s">
        <v>20</v>
      </c>
      <c r="C7" s="385" t="s">
        <v>199</v>
      </c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87"/>
    </row>
    <row r="8" spans="2:19" ht="24" customHeight="1" thickBot="1">
      <c r="B8" s="171"/>
      <c r="C8" s="371" t="s">
        <v>200</v>
      </c>
      <c r="D8" s="392"/>
      <c r="E8" s="97">
        <v>725</v>
      </c>
      <c r="F8" s="97">
        <v>508</v>
      </c>
      <c r="G8" s="172">
        <v>858</v>
      </c>
      <c r="H8" s="172">
        <v>935</v>
      </c>
      <c r="I8" s="172">
        <v>1260</v>
      </c>
      <c r="J8" s="172">
        <v>778</v>
      </c>
      <c r="K8" s="172">
        <v>767</v>
      </c>
      <c r="L8" s="172">
        <v>436</v>
      </c>
      <c r="M8" s="172">
        <v>443</v>
      </c>
      <c r="N8" s="172">
        <v>451</v>
      </c>
      <c r="O8" s="172">
        <v>553</v>
      </c>
      <c r="P8" s="172">
        <v>833</v>
      </c>
      <c r="Q8" s="172">
        <v>1179</v>
      </c>
      <c r="R8" s="173">
        <v>1275</v>
      </c>
      <c r="S8" s="174">
        <f>SUM(E8:R8)</f>
        <v>11001</v>
      </c>
    </row>
    <row r="9" spans="2:20" ht="24" customHeight="1" thickBot="1">
      <c r="B9" s="171"/>
      <c r="C9" s="393" t="s">
        <v>201</v>
      </c>
      <c r="D9" s="394"/>
      <c r="E9" s="175">
        <v>1272</v>
      </c>
      <c r="F9" s="175">
        <v>787</v>
      </c>
      <c r="G9" s="175">
        <v>1182</v>
      </c>
      <c r="H9" s="175">
        <v>1261</v>
      </c>
      <c r="I9" s="175">
        <v>2038</v>
      </c>
      <c r="J9" s="175">
        <v>1038</v>
      </c>
      <c r="K9" s="175">
        <v>1169</v>
      </c>
      <c r="L9" s="175">
        <v>443</v>
      </c>
      <c r="M9" s="175">
        <v>633</v>
      </c>
      <c r="N9" s="175">
        <v>576</v>
      </c>
      <c r="O9" s="175">
        <v>1516</v>
      </c>
      <c r="P9" s="175">
        <v>1259</v>
      </c>
      <c r="Q9" s="175">
        <v>1809</v>
      </c>
      <c r="R9" s="176">
        <v>1830</v>
      </c>
      <c r="S9" s="174">
        <f>SUM(E9:R9)</f>
        <v>16813</v>
      </c>
      <c r="T9" s="34"/>
    </row>
    <row r="10" spans="2:20" ht="24" customHeight="1" thickBot="1">
      <c r="B10" s="171"/>
      <c r="C10" s="370" t="s">
        <v>202</v>
      </c>
      <c r="D10" s="371"/>
      <c r="E10" s="50">
        <v>790</v>
      </c>
      <c r="F10" s="50">
        <v>493</v>
      </c>
      <c r="G10" s="50">
        <v>728</v>
      </c>
      <c r="H10" s="50">
        <v>728</v>
      </c>
      <c r="I10" s="50">
        <v>1304</v>
      </c>
      <c r="J10" s="50">
        <v>636</v>
      </c>
      <c r="K10" s="50">
        <v>739</v>
      </c>
      <c r="L10" s="50">
        <v>285</v>
      </c>
      <c r="M10" s="50">
        <v>357</v>
      </c>
      <c r="N10" s="50">
        <v>379</v>
      </c>
      <c r="O10" s="50">
        <v>828</v>
      </c>
      <c r="P10" s="50">
        <v>762</v>
      </c>
      <c r="Q10" s="50">
        <v>1083</v>
      </c>
      <c r="R10" s="65">
        <v>1153</v>
      </c>
      <c r="S10" s="174">
        <f>SUM(E10:R10)</f>
        <v>10265</v>
      </c>
      <c r="T10" s="34"/>
    </row>
    <row r="11" spans="2:20" ht="24" customHeight="1" thickBot="1">
      <c r="B11" s="171"/>
      <c r="C11" s="370" t="s">
        <v>203</v>
      </c>
      <c r="D11" s="371"/>
      <c r="E11" s="177">
        <v>1104</v>
      </c>
      <c r="F11" s="177">
        <v>617</v>
      </c>
      <c r="G11" s="177">
        <v>909</v>
      </c>
      <c r="H11" s="177">
        <v>944</v>
      </c>
      <c r="I11" s="177">
        <v>1553</v>
      </c>
      <c r="J11" s="177">
        <v>1005</v>
      </c>
      <c r="K11" s="177">
        <v>882</v>
      </c>
      <c r="L11" s="177">
        <v>386</v>
      </c>
      <c r="M11" s="177">
        <v>467</v>
      </c>
      <c r="N11" s="177">
        <v>415</v>
      </c>
      <c r="O11" s="177">
        <v>1097</v>
      </c>
      <c r="P11" s="177">
        <v>850</v>
      </c>
      <c r="Q11" s="177">
        <v>1321</v>
      </c>
      <c r="R11" s="178">
        <v>1416</v>
      </c>
      <c r="S11" s="174">
        <f>SUM(E11:R11)</f>
        <v>12966</v>
      </c>
      <c r="T11" s="34"/>
    </row>
    <row r="12" spans="2:20" ht="24" customHeight="1" thickBot="1">
      <c r="B12" s="179"/>
      <c r="C12" s="372" t="s">
        <v>204</v>
      </c>
      <c r="D12" s="373"/>
      <c r="E12" s="180">
        <v>664</v>
      </c>
      <c r="F12" s="180">
        <v>329</v>
      </c>
      <c r="G12" s="181">
        <v>393</v>
      </c>
      <c r="H12" s="181">
        <v>472</v>
      </c>
      <c r="I12" s="181">
        <v>678</v>
      </c>
      <c r="J12" s="181">
        <v>317</v>
      </c>
      <c r="K12" s="181">
        <v>431</v>
      </c>
      <c r="L12" s="181">
        <v>199</v>
      </c>
      <c r="M12" s="182">
        <v>174</v>
      </c>
      <c r="N12" s="182">
        <v>177</v>
      </c>
      <c r="O12" s="182">
        <v>558</v>
      </c>
      <c r="P12" s="182">
        <v>419</v>
      </c>
      <c r="Q12" s="182">
        <v>529</v>
      </c>
      <c r="R12" s="182">
        <v>581</v>
      </c>
      <c r="S12" s="174">
        <f>SUM(E12:R12)</f>
        <v>5921</v>
      </c>
      <c r="T12" s="34"/>
    </row>
    <row r="13" spans="2:20" ht="24" customHeight="1" thickBot="1">
      <c r="B13" s="365" t="s">
        <v>205</v>
      </c>
      <c r="C13" s="365"/>
      <c r="D13" s="365"/>
      <c r="E13" s="365"/>
      <c r="F13" s="365"/>
      <c r="G13" s="365"/>
      <c r="H13" s="365"/>
      <c r="I13" s="365"/>
      <c r="J13" s="365"/>
      <c r="K13" s="365"/>
      <c r="L13" s="365"/>
      <c r="M13" s="365"/>
      <c r="N13" s="365"/>
      <c r="O13" s="365"/>
      <c r="P13" s="365"/>
      <c r="Q13" s="365"/>
      <c r="R13" s="365"/>
      <c r="S13" s="366"/>
      <c r="T13" s="34"/>
    </row>
    <row r="14" spans="2:20" ht="24" customHeight="1" thickBot="1">
      <c r="B14" s="170">
        <v>2</v>
      </c>
      <c r="C14" s="385" t="s">
        <v>206</v>
      </c>
      <c r="D14" s="386"/>
      <c r="E14" s="386"/>
      <c r="F14" s="386"/>
      <c r="G14" s="386"/>
      <c r="H14" s="386"/>
      <c r="I14" s="386"/>
      <c r="J14" s="386"/>
      <c r="K14" s="386"/>
      <c r="L14" s="386"/>
      <c r="M14" s="386"/>
      <c r="N14" s="386"/>
      <c r="O14" s="386"/>
      <c r="P14" s="386"/>
      <c r="Q14" s="386"/>
      <c r="R14" s="386"/>
      <c r="S14" s="387"/>
      <c r="T14" s="34"/>
    </row>
    <row r="15" spans="2:20" ht="24" customHeight="1" thickBot="1">
      <c r="B15" s="179"/>
      <c r="C15" s="370" t="s">
        <v>207</v>
      </c>
      <c r="D15" s="371"/>
      <c r="E15" s="50">
        <v>634</v>
      </c>
      <c r="F15" s="50">
        <v>219</v>
      </c>
      <c r="G15" s="51">
        <v>156</v>
      </c>
      <c r="H15" s="51">
        <v>279</v>
      </c>
      <c r="I15" s="51">
        <v>354</v>
      </c>
      <c r="J15" s="51">
        <v>269</v>
      </c>
      <c r="K15" s="51">
        <v>181</v>
      </c>
      <c r="L15" s="51">
        <v>97</v>
      </c>
      <c r="M15" s="52">
        <v>139</v>
      </c>
      <c r="N15" s="52">
        <v>125</v>
      </c>
      <c r="O15" s="52">
        <v>654</v>
      </c>
      <c r="P15" s="52">
        <v>289</v>
      </c>
      <c r="Q15" s="52">
        <v>297</v>
      </c>
      <c r="R15" s="52">
        <v>349</v>
      </c>
      <c r="S15" s="174">
        <f>SUM(E15:R15)</f>
        <v>4042</v>
      </c>
      <c r="T15" s="34"/>
    </row>
    <row r="16" spans="2:20" ht="24" customHeight="1" thickBot="1">
      <c r="B16" s="179" t="s">
        <v>22</v>
      </c>
      <c r="C16" s="370" t="s">
        <v>208</v>
      </c>
      <c r="D16" s="371"/>
      <c r="E16" s="50">
        <v>1004</v>
      </c>
      <c r="F16" s="50">
        <v>495</v>
      </c>
      <c r="G16" s="51">
        <v>861</v>
      </c>
      <c r="H16" s="51">
        <v>1050</v>
      </c>
      <c r="I16" s="51">
        <v>1480</v>
      </c>
      <c r="J16" s="51">
        <v>1252</v>
      </c>
      <c r="K16" s="51">
        <v>661</v>
      </c>
      <c r="L16" s="51">
        <v>358</v>
      </c>
      <c r="M16" s="52">
        <v>426</v>
      </c>
      <c r="N16" s="52">
        <v>398</v>
      </c>
      <c r="O16" s="52">
        <v>1074</v>
      </c>
      <c r="P16" s="52">
        <v>839</v>
      </c>
      <c r="Q16" s="52">
        <v>1407</v>
      </c>
      <c r="R16" s="52">
        <v>1281</v>
      </c>
      <c r="S16" s="174">
        <f>SUM(E16:R16)</f>
        <v>12586</v>
      </c>
      <c r="T16" s="34"/>
    </row>
    <row r="17" spans="2:20" s="6" customFormat="1" ht="24" customHeight="1" thickBot="1">
      <c r="B17" s="183" t="s">
        <v>22</v>
      </c>
      <c r="C17" s="374" t="s">
        <v>209</v>
      </c>
      <c r="D17" s="375"/>
      <c r="E17" s="50">
        <v>582</v>
      </c>
      <c r="F17" s="50">
        <v>278</v>
      </c>
      <c r="G17" s="51">
        <v>458</v>
      </c>
      <c r="H17" s="51">
        <v>349</v>
      </c>
      <c r="I17" s="51">
        <v>712</v>
      </c>
      <c r="J17" s="51">
        <v>555</v>
      </c>
      <c r="K17" s="51">
        <v>386</v>
      </c>
      <c r="L17" s="51">
        <v>210</v>
      </c>
      <c r="M17" s="52">
        <v>182</v>
      </c>
      <c r="N17" s="52">
        <v>188</v>
      </c>
      <c r="O17" s="52">
        <v>445</v>
      </c>
      <c r="P17" s="52">
        <v>338</v>
      </c>
      <c r="Q17" s="52">
        <v>524</v>
      </c>
      <c r="R17" s="52">
        <v>658</v>
      </c>
      <c r="S17" s="174">
        <f>SUM(E17:R17)</f>
        <v>5865</v>
      </c>
      <c r="T17" s="29"/>
    </row>
    <row r="18" spans="2:20" s="6" customFormat="1" ht="24" customHeight="1" thickBot="1">
      <c r="B18" s="183"/>
      <c r="C18" s="376" t="s">
        <v>210</v>
      </c>
      <c r="D18" s="377"/>
      <c r="E18" s="180">
        <v>1083</v>
      </c>
      <c r="F18" s="180">
        <v>740</v>
      </c>
      <c r="G18" s="181">
        <v>1424</v>
      </c>
      <c r="H18" s="181">
        <v>1412</v>
      </c>
      <c r="I18" s="181">
        <v>2164</v>
      </c>
      <c r="J18" s="181">
        <v>800</v>
      </c>
      <c r="K18" s="181">
        <v>1321</v>
      </c>
      <c r="L18" s="181">
        <v>566</v>
      </c>
      <c r="M18" s="182">
        <v>653</v>
      </c>
      <c r="N18" s="182">
        <v>695</v>
      </c>
      <c r="O18" s="182">
        <v>1161</v>
      </c>
      <c r="P18" s="182">
        <v>1310</v>
      </c>
      <c r="Q18" s="182">
        <v>1917</v>
      </c>
      <c r="R18" s="182">
        <v>1725</v>
      </c>
      <c r="S18" s="174">
        <f>SUM(E18:R18)</f>
        <v>16971</v>
      </c>
      <c r="T18" s="29"/>
    </row>
    <row r="19" spans="2:20" s="6" customFormat="1" ht="24" customHeight="1" thickBot="1">
      <c r="B19" s="184"/>
      <c r="C19" s="378" t="s">
        <v>211</v>
      </c>
      <c r="D19" s="379"/>
      <c r="E19" s="55">
        <v>1252</v>
      </c>
      <c r="F19" s="55">
        <v>1002</v>
      </c>
      <c r="G19" s="56">
        <v>1171</v>
      </c>
      <c r="H19" s="56">
        <v>1250</v>
      </c>
      <c r="I19" s="56">
        <v>2123</v>
      </c>
      <c r="J19" s="56">
        <v>898</v>
      </c>
      <c r="K19" s="56">
        <v>1439</v>
      </c>
      <c r="L19" s="56">
        <v>518</v>
      </c>
      <c r="M19" s="57">
        <v>674</v>
      </c>
      <c r="N19" s="57">
        <v>592</v>
      </c>
      <c r="O19" s="57">
        <v>1218</v>
      </c>
      <c r="P19" s="57">
        <v>1347</v>
      </c>
      <c r="Q19" s="57">
        <v>1776</v>
      </c>
      <c r="R19" s="57">
        <v>2242</v>
      </c>
      <c r="S19" s="174">
        <f>SUM(E19:R19)</f>
        <v>17502</v>
      </c>
      <c r="T19" s="29"/>
    </row>
    <row r="20" spans="2:19" ht="24" customHeight="1" thickBot="1">
      <c r="B20" s="380" t="s">
        <v>212</v>
      </c>
      <c r="C20" s="381"/>
      <c r="D20" s="381"/>
      <c r="E20" s="381"/>
      <c r="F20" s="381"/>
      <c r="G20" s="381"/>
      <c r="H20" s="381"/>
      <c r="I20" s="381"/>
      <c r="J20" s="381"/>
      <c r="K20" s="381"/>
      <c r="L20" s="381"/>
      <c r="M20" s="381"/>
      <c r="N20" s="381"/>
      <c r="O20" s="381"/>
      <c r="P20" s="381"/>
      <c r="Q20" s="381"/>
      <c r="R20" s="381"/>
      <c r="S20" s="381"/>
    </row>
    <row r="21" spans="2:19" ht="24" customHeight="1" thickBot="1">
      <c r="B21" s="170">
        <v>3</v>
      </c>
      <c r="C21" s="382" t="s">
        <v>213</v>
      </c>
      <c r="D21" s="383"/>
      <c r="E21" s="383"/>
      <c r="F21" s="383"/>
      <c r="G21" s="383"/>
      <c r="H21" s="383"/>
      <c r="I21" s="383"/>
      <c r="J21" s="383"/>
      <c r="K21" s="383"/>
      <c r="L21" s="383"/>
      <c r="M21" s="383"/>
      <c r="N21" s="383"/>
      <c r="O21" s="383"/>
      <c r="P21" s="383"/>
      <c r="Q21" s="383"/>
      <c r="R21" s="383"/>
      <c r="S21" s="384"/>
    </row>
    <row r="22" spans="2:19" ht="24" customHeight="1" thickBot="1">
      <c r="B22" s="185"/>
      <c r="C22" s="370" t="s">
        <v>214</v>
      </c>
      <c r="D22" s="371"/>
      <c r="E22" s="177">
        <v>595</v>
      </c>
      <c r="F22" s="177">
        <v>356</v>
      </c>
      <c r="G22" s="177">
        <v>508</v>
      </c>
      <c r="H22" s="177">
        <v>480</v>
      </c>
      <c r="I22" s="177">
        <v>1157</v>
      </c>
      <c r="J22" s="177">
        <v>551</v>
      </c>
      <c r="K22" s="177">
        <v>813</v>
      </c>
      <c r="L22" s="177">
        <v>204</v>
      </c>
      <c r="M22" s="177">
        <v>259</v>
      </c>
      <c r="N22" s="177">
        <v>268</v>
      </c>
      <c r="O22" s="177">
        <v>211</v>
      </c>
      <c r="P22" s="177">
        <v>370</v>
      </c>
      <c r="Q22" s="177">
        <v>712</v>
      </c>
      <c r="R22" s="178">
        <v>681</v>
      </c>
      <c r="S22" s="186">
        <f aca="true" t="shared" si="0" ref="S22:S28">SUM(E22:R22)</f>
        <v>7165</v>
      </c>
    </row>
    <row r="23" spans="2:19" ht="24" customHeight="1" thickBot="1">
      <c r="B23" s="187"/>
      <c r="C23" s="370" t="s">
        <v>215</v>
      </c>
      <c r="D23" s="371"/>
      <c r="E23" s="50">
        <v>963</v>
      </c>
      <c r="F23" s="50">
        <v>646</v>
      </c>
      <c r="G23" s="51">
        <v>821</v>
      </c>
      <c r="H23" s="51">
        <v>1008</v>
      </c>
      <c r="I23" s="51">
        <v>1372</v>
      </c>
      <c r="J23" s="51">
        <v>846</v>
      </c>
      <c r="K23" s="51">
        <v>783</v>
      </c>
      <c r="L23" s="51">
        <v>399</v>
      </c>
      <c r="M23" s="52">
        <v>447</v>
      </c>
      <c r="N23" s="52">
        <v>507</v>
      </c>
      <c r="O23" s="52">
        <v>767</v>
      </c>
      <c r="P23" s="52">
        <v>788</v>
      </c>
      <c r="Q23" s="52">
        <v>1410</v>
      </c>
      <c r="R23" s="52">
        <v>1342</v>
      </c>
      <c r="S23" s="186">
        <f t="shared" si="0"/>
        <v>12099</v>
      </c>
    </row>
    <row r="24" spans="2:19" ht="24" customHeight="1" thickBot="1">
      <c r="B24" s="187"/>
      <c r="C24" s="370" t="s">
        <v>216</v>
      </c>
      <c r="D24" s="371"/>
      <c r="E24" s="177">
        <v>589</v>
      </c>
      <c r="F24" s="177">
        <v>399</v>
      </c>
      <c r="G24" s="177">
        <v>595</v>
      </c>
      <c r="H24" s="177">
        <v>696</v>
      </c>
      <c r="I24" s="177">
        <v>1007</v>
      </c>
      <c r="J24" s="177">
        <v>558</v>
      </c>
      <c r="K24" s="177">
        <v>522</v>
      </c>
      <c r="L24" s="177">
        <v>248</v>
      </c>
      <c r="M24" s="177">
        <v>236</v>
      </c>
      <c r="N24" s="177">
        <v>308</v>
      </c>
      <c r="O24" s="177">
        <v>558</v>
      </c>
      <c r="P24" s="177">
        <v>529</v>
      </c>
      <c r="Q24" s="177">
        <v>843</v>
      </c>
      <c r="R24" s="178">
        <v>869</v>
      </c>
      <c r="S24" s="186">
        <f t="shared" si="0"/>
        <v>7957</v>
      </c>
    </row>
    <row r="25" spans="2:19" s="6" customFormat="1" ht="24" customHeight="1" thickBot="1">
      <c r="B25" s="188"/>
      <c r="C25" s="353" t="s">
        <v>217</v>
      </c>
      <c r="D25" s="354"/>
      <c r="E25" s="50">
        <v>836</v>
      </c>
      <c r="F25" s="50">
        <v>433</v>
      </c>
      <c r="G25" s="51">
        <v>672</v>
      </c>
      <c r="H25" s="51">
        <v>775</v>
      </c>
      <c r="I25" s="51">
        <v>1039</v>
      </c>
      <c r="J25" s="51">
        <v>813</v>
      </c>
      <c r="K25" s="51">
        <v>702</v>
      </c>
      <c r="L25" s="51">
        <v>265</v>
      </c>
      <c r="M25" s="52">
        <v>240</v>
      </c>
      <c r="N25" s="52">
        <v>361</v>
      </c>
      <c r="O25" s="52">
        <v>655</v>
      </c>
      <c r="P25" s="52">
        <v>646</v>
      </c>
      <c r="Q25" s="52">
        <v>951</v>
      </c>
      <c r="R25" s="52">
        <v>1196</v>
      </c>
      <c r="S25" s="186">
        <f t="shared" si="0"/>
        <v>9584</v>
      </c>
    </row>
    <row r="26" spans="2:19" ht="24" customHeight="1" thickBot="1">
      <c r="B26" s="187"/>
      <c r="C26" s="370" t="s">
        <v>218</v>
      </c>
      <c r="D26" s="371"/>
      <c r="E26" s="177">
        <v>762</v>
      </c>
      <c r="F26" s="177">
        <v>384</v>
      </c>
      <c r="G26" s="177">
        <v>503</v>
      </c>
      <c r="H26" s="177">
        <v>503</v>
      </c>
      <c r="I26" s="177">
        <v>783</v>
      </c>
      <c r="J26" s="177">
        <v>394</v>
      </c>
      <c r="K26" s="177">
        <v>459</v>
      </c>
      <c r="L26" s="177">
        <v>247</v>
      </c>
      <c r="M26" s="177">
        <v>236</v>
      </c>
      <c r="N26" s="177">
        <v>215</v>
      </c>
      <c r="O26" s="177">
        <v>682</v>
      </c>
      <c r="P26" s="177">
        <v>514</v>
      </c>
      <c r="Q26" s="177">
        <v>768</v>
      </c>
      <c r="R26" s="178">
        <v>798</v>
      </c>
      <c r="S26" s="186">
        <f t="shared" si="0"/>
        <v>7248</v>
      </c>
    </row>
    <row r="27" spans="2:19" s="6" customFormat="1" ht="24" customHeight="1" thickBot="1">
      <c r="B27" s="188"/>
      <c r="C27" s="353" t="s">
        <v>219</v>
      </c>
      <c r="D27" s="354"/>
      <c r="E27" s="50">
        <v>286</v>
      </c>
      <c r="F27" s="50">
        <v>110</v>
      </c>
      <c r="G27" s="51">
        <v>113</v>
      </c>
      <c r="H27" s="51">
        <v>147</v>
      </c>
      <c r="I27" s="51">
        <v>213</v>
      </c>
      <c r="J27" s="51">
        <v>129</v>
      </c>
      <c r="K27" s="51">
        <v>89</v>
      </c>
      <c r="L27" s="51">
        <v>83</v>
      </c>
      <c r="M27" s="52">
        <v>86</v>
      </c>
      <c r="N27" s="52">
        <v>62</v>
      </c>
      <c r="O27" s="52">
        <v>241</v>
      </c>
      <c r="P27" s="52">
        <v>153</v>
      </c>
      <c r="Q27" s="52">
        <v>187</v>
      </c>
      <c r="R27" s="52">
        <v>210</v>
      </c>
      <c r="S27" s="186">
        <f t="shared" si="0"/>
        <v>2109</v>
      </c>
    </row>
    <row r="28" spans="2:19" ht="24" customHeight="1" thickBot="1">
      <c r="B28" s="189"/>
      <c r="C28" s="363" t="s">
        <v>220</v>
      </c>
      <c r="D28" s="364"/>
      <c r="E28" s="190">
        <v>524</v>
      </c>
      <c r="F28" s="190">
        <v>406</v>
      </c>
      <c r="G28" s="190">
        <v>858</v>
      </c>
      <c r="H28" s="190">
        <v>731</v>
      </c>
      <c r="I28" s="190">
        <v>1262</v>
      </c>
      <c r="J28" s="190">
        <v>483</v>
      </c>
      <c r="K28" s="190">
        <v>620</v>
      </c>
      <c r="L28" s="190">
        <v>303</v>
      </c>
      <c r="M28" s="190">
        <v>570</v>
      </c>
      <c r="N28" s="190">
        <v>277</v>
      </c>
      <c r="O28" s="190">
        <v>1438</v>
      </c>
      <c r="P28" s="190">
        <v>1123</v>
      </c>
      <c r="Q28" s="190">
        <v>1050</v>
      </c>
      <c r="R28" s="191">
        <v>1159</v>
      </c>
      <c r="S28" s="186">
        <f t="shared" si="0"/>
        <v>10804</v>
      </c>
    </row>
    <row r="29" spans="2:19" s="6" customFormat="1" ht="24" customHeight="1" thickBot="1">
      <c r="B29" s="365" t="s">
        <v>221</v>
      </c>
      <c r="C29" s="365"/>
      <c r="D29" s="365"/>
      <c r="E29" s="365"/>
      <c r="F29" s="365"/>
      <c r="G29" s="365"/>
      <c r="H29" s="365"/>
      <c r="I29" s="365"/>
      <c r="J29" s="365"/>
      <c r="K29" s="365"/>
      <c r="L29" s="365"/>
      <c r="M29" s="365"/>
      <c r="N29" s="365"/>
      <c r="O29" s="365"/>
      <c r="P29" s="365"/>
      <c r="Q29" s="365"/>
      <c r="R29" s="365"/>
      <c r="S29" s="366"/>
    </row>
    <row r="30" spans="2:19" s="6" customFormat="1" ht="24" customHeight="1" thickBot="1">
      <c r="B30" s="192" t="s">
        <v>31</v>
      </c>
      <c r="C30" s="367" t="s">
        <v>222</v>
      </c>
      <c r="D30" s="368"/>
      <c r="E30" s="368"/>
      <c r="F30" s="368"/>
      <c r="G30" s="368"/>
      <c r="H30" s="368"/>
      <c r="I30" s="368"/>
      <c r="J30" s="368"/>
      <c r="K30" s="368"/>
      <c r="L30" s="368"/>
      <c r="M30" s="368"/>
      <c r="N30" s="368"/>
      <c r="O30" s="368"/>
      <c r="P30" s="368"/>
      <c r="Q30" s="368"/>
      <c r="R30" s="368"/>
      <c r="S30" s="369"/>
    </row>
    <row r="31" spans="2:19" ht="24" customHeight="1" thickBot="1">
      <c r="B31" s="187"/>
      <c r="C31" s="370" t="s">
        <v>223</v>
      </c>
      <c r="D31" s="371"/>
      <c r="E31" s="193">
        <v>611</v>
      </c>
      <c r="F31" s="193">
        <v>300</v>
      </c>
      <c r="G31" s="193">
        <v>547</v>
      </c>
      <c r="H31" s="193">
        <v>439</v>
      </c>
      <c r="I31" s="193">
        <v>751</v>
      </c>
      <c r="J31" s="193">
        <v>542</v>
      </c>
      <c r="K31" s="193">
        <v>412</v>
      </c>
      <c r="L31" s="193">
        <v>217</v>
      </c>
      <c r="M31" s="193">
        <v>311</v>
      </c>
      <c r="N31" s="193">
        <v>283</v>
      </c>
      <c r="O31" s="193">
        <v>683</v>
      </c>
      <c r="P31" s="193">
        <v>512</v>
      </c>
      <c r="Q31" s="193">
        <v>616</v>
      </c>
      <c r="R31" s="194">
        <v>1075</v>
      </c>
      <c r="S31" s="186">
        <f aca="true" t="shared" si="1" ref="S31:S36">SUM(E31:R31)</f>
        <v>7299</v>
      </c>
    </row>
    <row r="32" spans="2:19" s="6" customFormat="1" ht="24" customHeight="1" thickBot="1">
      <c r="B32" s="188"/>
      <c r="C32" s="353" t="s">
        <v>224</v>
      </c>
      <c r="D32" s="354"/>
      <c r="E32" s="97">
        <v>880</v>
      </c>
      <c r="F32" s="65">
        <v>458</v>
      </c>
      <c r="G32" s="52">
        <v>580</v>
      </c>
      <c r="H32" s="52">
        <v>748</v>
      </c>
      <c r="I32" s="52">
        <v>893</v>
      </c>
      <c r="J32" s="52">
        <v>613</v>
      </c>
      <c r="K32" s="52">
        <v>590</v>
      </c>
      <c r="L32" s="52">
        <v>363</v>
      </c>
      <c r="M32" s="52">
        <v>401</v>
      </c>
      <c r="N32" s="52">
        <v>339</v>
      </c>
      <c r="O32" s="52">
        <v>834</v>
      </c>
      <c r="P32" s="52">
        <v>734</v>
      </c>
      <c r="Q32" s="52">
        <v>860</v>
      </c>
      <c r="R32" s="52">
        <v>1039</v>
      </c>
      <c r="S32" s="186">
        <f t="shared" si="1"/>
        <v>9332</v>
      </c>
    </row>
    <row r="33" spans="2:19" ht="24" customHeight="1" thickBot="1">
      <c r="B33" s="187"/>
      <c r="C33" s="372" t="s">
        <v>225</v>
      </c>
      <c r="D33" s="373"/>
      <c r="E33" s="180">
        <v>1184</v>
      </c>
      <c r="F33" s="180">
        <v>711</v>
      </c>
      <c r="G33" s="195">
        <v>612</v>
      </c>
      <c r="H33" s="195">
        <v>681</v>
      </c>
      <c r="I33" s="195">
        <v>1131</v>
      </c>
      <c r="J33" s="195">
        <v>671</v>
      </c>
      <c r="K33" s="195">
        <v>800</v>
      </c>
      <c r="L33" s="195">
        <v>465</v>
      </c>
      <c r="M33" s="195">
        <v>588</v>
      </c>
      <c r="N33" s="195">
        <v>462</v>
      </c>
      <c r="O33" s="180">
        <v>1112</v>
      </c>
      <c r="P33" s="195">
        <v>983</v>
      </c>
      <c r="Q33" s="195">
        <v>1221</v>
      </c>
      <c r="R33" s="196">
        <v>1236</v>
      </c>
      <c r="S33" s="186">
        <f t="shared" si="1"/>
        <v>11857</v>
      </c>
    </row>
    <row r="34" spans="2:19" ht="24" customHeight="1" thickBot="1">
      <c r="B34" s="187"/>
      <c r="C34" s="353" t="s">
        <v>226</v>
      </c>
      <c r="D34" s="354"/>
      <c r="E34" s="97">
        <v>1322</v>
      </c>
      <c r="F34" s="97">
        <v>760</v>
      </c>
      <c r="G34" s="197">
        <v>926</v>
      </c>
      <c r="H34" s="197">
        <v>995</v>
      </c>
      <c r="I34" s="197">
        <v>1655</v>
      </c>
      <c r="J34" s="197">
        <v>779</v>
      </c>
      <c r="K34" s="197">
        <v>946</v>
      </c>
      <c r="L34" s="197">
        <v>416</v>
      </c>
      <c r="M34" s="197">
        <v>578</v>
      </c>
      <c r="N34" s="197">
        <v>474</v>
      </c>
      <c r="O34" s="97">
        <v>1131</v>
      </c>
      <c r="P34" s="197">
        <v>1080</v>
      </c>
      <c r="Q34" s="197">
        <v>1670</v>
      </c>
      <c r="R34" s="198">
        <v>1444</v>
      </c>
      <c r="S34" s="186">
        <f t="shared" si="1"/>
        <v>14176</v>
      </c>
    </row>
    <row r="35" spans="2:19" ht="24" customHeight="1" thickBot="1">
      <c r="B35" s="187"/>
      <c r="C35" s="355" t="s">
        <v>227</v>
      </c>
      <c r="D35" s="356"/>
      <c r="E35" s="199">
        <v>457</v>
      </c>
      <c r="F35" s="199">
        <v>374</v>
      </c>
      <c r="G35" s="200">
        <v>713</v>
      </c>
      <c r="H35" s="200">
        <v>865</v>
      </c>
      <c r="I35" s="200">
        <v>1499</v>
      </c>
      <c r="J35" s="200">
        <v>709</v>
      </c>
      <c r="K35" s="200">
        <v>728</v>
      </c>
      <c r="L35" s="200">
        <v>220</v>
      </c>
      <c r="M35" s="200">
        <v>162</v>
      </c>
      <c r="N35" s="200">
        <v>250</v>
      </c>
      <c r="O35" s="199">
        <v>553</v>
      </c>
      <c r="P35" s="200">
        <v>556</v>
      </c>
      <c r="Q35" s="200">
        <v>1041</v>
      </c>
      <c r="R35" s="201">
        <v>1044</v>
      </c>
      <c r="S35" s="186">
        <f t="shared" si="1"/>
        <v>9171</v>
      </c>
    </row>
    <row r="36" spans="2:19" ht="24" customHeight="1" thickBot="1">
      <c r="B36" s="202"/>
      <c r="C36" s="357" t="s">
        <v>228</v>
      </c>
      <c r="D36" s="358"/>
      <c r="E36" s="203">
        <v>101</v>
      </c>
      <c r="F36" s="203">
        <v>131</v>
      </c>
      <c r="G36" s="204">
        <v>692</v>
      </c>
      <c r="H36" s="204">
        <v>612</v>
      </c>
      <c r="I36" s="204">
        <v>904</v>
      </c>
      <c r="J36" s="204">
        <v>460</v>
      </c>
      <c r="K36" s="204">
        <v>512</v>
      </c>
      <c r="L36" s="204">
        <v>68</v>
      </c>
      <c r="M36" s="204">
        <v>34</v>
      </c>
      <c r="N36" s="204">
        <v>190</v>
      </c>
      <c r="O36" s="203">
        <v>239</v>
      </c>
      <c r="P36" s="204">
        <v>258</v>
      </c>
      <c r="Q36" s="204">
        <v>513</v>
      </c>
      <c r="R36" s="205">
        <v>417</v>
      </c>
      <c r="S36" s="186">
        <f t="shared" si="1"/>
        <v>5131</v>
      </c>
    </row>
    <row r="37" spans="2:19" ht="24" customHeight="1" thickBot="1">
      <c r="B37" s="359"/>
      <c r="C37" s="360"/>
      <c r="D37" s="360"/>
      <c r="E37" s="360"/>
      <c r="F37" s="360"/>
      <c r="G37" s="360"/>
      <c r="H37" s="360"/>
      <c r="I37" s="360"/>
      <c r="J37" s="360"/>
      <c r="K37" s="360"/>
      <c r="L37" s="360"/>
      <c r="M37" s="360"/>
      <c r="N37" s="360"/>
      <c r="O37" s="360"/>
      <c r="P37" s="360"/>
      <c r="Q37" s="360"/>
      <c r="R37" s="360"/>
      <c r="S37" s="360"/>
    </row>
    <row r="38" spans="2:19" ht="39" customHeight="1" thickBot="1">
      <c r="B38" s="206" t="s">
        <v>42</v>
      </c>
      <c r="C38" s="361" t="s">
        <v>229</v>
      </c>
      <c r="D38" s="362"/>
      <c r="E38" s="207">
        <v>4555</v>
      </c>
      <c r="F38" s="207">
        <v>2734</v>
      </c>
      <c r="G38" s="207">
        <v>4070</v>
      </c>
      <c r="H38" s="207">
        <v>4340</v>
      </c>
      <c r="I38" s="207">
        <v>6833</v>
      </c>
      <c r="J38" s="207">
        <v>3774</v>
      </c>
      <c r="K38" s="207">
        <v>3988</v>
      </c>
      <c r="L38" s="207">
        <v>1749</v>
      </c>
      <c r="M38" s="207">
        <v>2074</v>
      </c>
      <c r="N38" s="207">
        <v>1998</v>
      </c>
      <c r="O38" s="207">
        <v>4552</v>
      </c>
      <c r="P38" s="207">
        <v>4123</v>
      </c>
      <c r="Q38" s="207">
        <v>5921</v>
      </c>
      <c r="R38" s="208">
        <v>6255</v>
      </c>
      <c r="S38" s="209">
        <f>SUM(E38:R38)</f>
        <v>56966</v>
      </c>
    </row>
    <row r="39" spans="2:19" ht="15" customHeight="1">
      <c r="B39" s="210"/>
      <c r="C39" s="211"/>
      <c r="D39" s="211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</row>
    <row r="40" spans="2:19" ht="14.25" customHeight="1">
      <c r="B40" s="212"/>
      <c r="E40" s="213">
        <f aca="true" t="shared" si="2" ref="E40:R40">E8+E9+E10+E11+E12</f>
        <v>4555</v>
      </c>
      <c r="F40" s="213">
        <f t="shared" si="2"/>
        <v>2734</v>
      </c>
      <c r="G40" s="213">
        <f t="shared" si="2"/>
        <v>4070</v>
      </c>
      <c r="H40" s="213">
        <f t="shared" si="2"/>
        <v>4340</v>
      </c>
      <c r="I40" s="213">
        <f t="shared" si="2"/>
        <v>6833</v>
      </c>
      <c r="J40" s="213">
        <f t="shared" si="2"/>
        <v>3774</v>
      </c>
      <c r="K40" s="213">
        <f t="shared" si="2"/>
        <v>3988</v>
      </c>
      <c r="L40" s="213">
        <f t="shared" si="2"/>
        <v>1749</v>
      </c>
      <c r="M40" s="213">
        <f t="shared" si="2"/>
        <v>2074</v>
      </c>
      <c r="N40" s="213">
        <f t="shared" si="2"/>
        <v>1998</v>
      </c>
      <c r="O40" s="213">
        <f t="shared" si="2"/>
        <v>4552</v>
      </c>
      <c r="P40" s="213">
        <f t="shared" si="2"/>
        <v>4123</v>
      </c>
      <c r="Q40" s="213">
        <f t="shared" si="2"/>
        <v>5921</v>
      </c>
      <c r="R40" s="213">
        <f t="shared" si="2"/>
        <v>6255</v>
      </c>
      <c r="S40" s="213">
        <f>SUM(E40:R40)</f>
        <v>56966</v>
      </c>
    </row>
    <row r="41" spans="2:19" ht="14.25" customHeight="1">
      <c r="B41" s="212"/>
      <c r="E41" s="213">
        <f aca="true" t="shared" si="3" ref="E41:R41">E15+E16+E17+E18+E19</f>
        <v>4555</v>
      </c>
      <c r="F41" s="213">
        <f t="shared" si="3"/>
        <v>2734</v>
      </c>
      <c r="G41" s="213">
        <f t="shared" si="3"/>
        <v>4070</v>
      </c>
      <c r="H41" s="213">
        <f t="shared" si="3"/>
        <v>4340</v>
      </c>
      <c r="I41" s="213">
        <f t="shared" si="3"/>
        <v>6833</v>
      </c>
      <c r="J41" s="213">
        <f t="shared" si="3"/>
        <v>3774</v>
      </c>
      <c r="K41" s="213">
        <f t="shared" si="3"/>
        <v>3988</v>
      </c>
      <c r="L41" s="213">
        <f t="shared" si="3"/>
        <v>1749</v>
      </c>
      <c r="M41" s="213">
        <f t="shared" si="3"/>
        <v>2074</v>
      </c>
      <c r="N41" s="213">
        <f t="shared" si="3"/>
        <v>1998</v>
      </c>
      <c r="O41" s="213">
        <f t="shared" si="3"/>
        <v>4552</v>
      </c>
      <c r="P41" s="213">
        <f t="shared" si="3"/>
        <v>4123</v>
      </c>
      <c r="Q41" s="213">
        <f t="shared" si="3"/>
        <v>5921</v>
      </c>
      <c r="R41" s="213">
        <f t="shared" si="3"/>
        <v>6255</v>
      </c>
      <c r="S41" s="213">
        <f>SUM(E41:R41)</f>
        <v>56966</v>
      </c>
    </row>
    <row r="42" spans="1:19" ht="15.75">
      <c r="A42" t="s">
        <v>22</v>
      </c>
      <c r="B42" s="214"/>
      <c r="C42" s="215"/>
      <c r="D42" s="216"/>
      <c r="E42" s="217">
        <f aca="true" t="shared" si="4" ref="E42:R42">E22+E23+E24+E25+E26+E27+E28</f>
        <v>4555</v>
      </c>
      <c r="F42" s="217">
        <f t="shared" si="4"/>
        <v>2734</v>
      </c>
      <c r="G42" s="217">
        <f t="shared" si="4"/>
        <v>4070</v>
      </c>
      <c r="H42" s="217">
        <f t="shared" si="4"/>
        <v>4340</v>
      </c>
      <c r="I42" s="217">
        <f t="shared" si="4"/>
        <v>6833</v>
      </c>
      <c r="J42" s="217">
        <f t="shared" si="4"/>
        <v>3774</v>
      </c>
      <c r="K42" s="217">
        <f t="shared" si="4"/>
        <v>3988</v>
      </c>
      <c r="L42" s="217">
        <f t="shared" si="4"/>
        <v>1749</v>
      </c>
      <c r="M42" s="217">
        <f t="shared" si="4"/>
        <v>2074</v>
      </c>
      <c r="N42" s="217">
        <f t="shared" si="4"/>
        <v>1998</v>
      </c>
      <c r="O42" s="217">
        <f t="shared" si="4"/>
        <v>4552</v>
      </c>
      <c r="P42" s="217">
        <f t="shared" si="4"/>
        <v>4123</v>
      </c>
      <c r="Q42" s="217">
        <f t="shared" si="4"/>
        <v>5921</v>
      </c>
      <c r="R42" s="217">
        <f t="shared" si="4"/>
        <v>6255</v>
      </c>
      <c r="S42" s="213">
        <f>SUM(E42:R42)</f>
        <v>56966</v>
      </c>
    </row>
    <row r="43" spans="2:19" ht="15.75">
      <c r="B43" s="214"/>
      <c r="C43" s="218"/>
      <c r="D43" s="219"/>
      <c r="E43" s="220">
        <f aca="true" t="shared" si="5" ref="E43:R43">E31+E32+E33+E34+E35+E36</f>
        <v>4555</v>
      </c>
      <c r="F43" s="220">
        <f t="shared" si="5"/>
        <v>2734</v>
      </c>
      <c r="G43" s="220">
        <f t="shared" si="5"/>
        <v>4070</v>
      </c>
      <c r="H43" s="220">
        <f t="shared" si="5"/>
        <v>4340</v>
      </c>
      <c r="I43" s="220">
        <f t="shared" si="5"/>
        <v>6833</v>
      </c>
      <c r="J43" s="220">
        <f t="shared" si="5"/>
        <v>3774</v>
      </c>
      <c r="K43" s="220">
        <f t="shared" si="5"/>
        <v>3988</v>
      </c>
      <c r="L43" s="220">
        <f t="shared" si="5"/>
        <v>1749</v>
      </c>
      <c r="M43" s="220">
        <f t="shared" si="5"/>
        <v>2074</v>
      </c>
      <c r="N43" s="220">
        <f t="shared" si="5"/>
        <v>1998</v>
      </c>
      <c r="O43" s="220">
        <f t="shared" si="5"/>
        <v>4552</v>
      </c>
      <c r="P43" s="220">
        <f t="shared" si="5"/>
        <v>4123</v>
      </c>
      <c r="Q43" s="220">
        <f t="shared" si="5"/>
        <v>5921</v>
      </c>
      <c r="R43" s="220">
        <f t="shared" si="5"/>
        <v>6255</v>
      </c>
      <c r="S43" s="213">
        <f>SUM(E43:R43)</f>
        <v>56966</v>
      </c>
    </row>
    <row r="44" ht="12.75">
      <c r="B44" s="221"/>
    </row>
    <row r="45" ht="12.75">
      <c r="S45" s="222">
        <f>S8+S9+S10+S11+S12</f>
        <v>56966</v>
      </c>
    </row>
    <row r="46" ht="12.75">
      <c r="S46" s="222">
        <f>S15+S16+S17+S18+S19</f>
        <v>56966</v>
      </c>
    </row>
    <row r="47" ht="12.75">
      <c r="S47" s="223">
        <f>S22+S23+S24+S25+S26+S27+S28</f>
        <v>56966</v>
      </c>
    </row>
    <row r="48" ht="12.75">
      <c r="S48" s="224">
        <f>S31+S32+S33+S34+S35+S36</f>
        <v>56966</v>
      </c>
    </row>
  </sheetData>
  <sheetProtection/>
  <mergeCells count="35">
    <mergeCell ref="B3:S3"/>
    <mergeCell ref="B4:S4"/>
    <mergeCell ref="C6:S6"/>
    <mergeCell ref="C7:S7"/>
    <mergeCell ref="C8:D8"/>
    <mergeCell ref="C9:D9"/>
    <mergeCell ref="C10:D10"/>
    <mergeCell ref="C11:D11"/>
    <mergeCell ref="C12:D12"/>
    <mergeCell ref="B13:S13"/>
    <mergeCell ref="C14:S14"/>
    <mergeCell ref="C15:D15"/>
    <mergeCell ref="C16:D16"/>
    <mergeCell ref="C17:D17"/>
    <mergeCell ref="C18:D18"/>
    <mergeCell ref="C19:D19"/>
    <mergeCell ref="B20:S20"/>
    <mergeCell ref="C21:S21"/>
    <mergeCell ref="C33:D33"/>
    <mergeCell ref="C22:D22"/>
    <mergeCell ref="C23:D23"/>
    <mergeCell ref="C24:D24"/>
    <mergeCell ref="C25:D25"/>
    <mergeCell ref="C26:D26"/>
    <mergeCell ref="C27:D27"/>
    <mergeCell ref="C34:D34"/>
    <mergeCell ref="C35:D35"/>
    <mergeCell ref="C36:D36"/>
    <mergeCell ref="B37:S37"/>
    <mergeCell ref="C38:D38"/>
    <mergeCell ref="C28:D28"/>
    <mergeCell ref="B29:S29"/>
    <mergeCell ref="C30:S30"/>
    <mergeCell ref="C31:D31"/>
    <mergeCell ref="C32:D32"/>
  </mergeCells>
  <printOptions horizontalCentered="1" verticalCentered="1"/>
  <pageMargins left="0" right="0" top="0" bottom="0" header="0" footer="0"/>
  <pageSetup horizontalDpi="300" verticalDpi="300" orientation="landscape" paperSize="9" scale="57" r:id="rId4"/>
  <drawing r:id="rId3"/>
  <legacyDrawing r:id="rId2"/>
  <oleObjects>
    <oleObject progId="Word.Document.8" shapeId="85835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dcterms:created xsi:type="dcterms:W3CDTF">2010-07-07T10:09:05Z</dcterms:created>
  <dcterms:modified xsi:type="dcterms:W3CDTF">2010-07-12T11:03:41Z</dcterms:modified>
  <cp:category/>
  <cp:version/>
  <cp:contentType/>
  <cp:contentStatus/>
</cp:coreProperties>
</file>