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II 10" sheetId="1" r:id="rId1"/>
    <sheet name="Gminy III 10" sheetId="2" r:id="rId2"/>
    <sheet name="Wykresy III 10" sheetId="3" r:id="rId3"/>
    <sheet name="Zał. I kw. 10" sheetId="4" r:id="rId4"/>
  </sheets>
  <externalReferences>
    <externalReference r:id="rId7"/>
    <externalReference r:id="rId8"/>
  </externalReferences>
  <definedNames>
    <definedName name="_xlnm.Print_Area" localSheetId="1">'Gminy III 10'!$B$2:$O$47</definedName>
    <definedName name="_xlnm.Print_Area" localSheetId="0">'Stan i struktura III 10'!$B$2:$S$68</definedName>
    <definedName name="_xlnm.Print_Area" localSheetId="2">'Wykresy III 10'!$M$3:$AC$44</definedName>
    <definedName name="_xlnm.Print_Area" localSheetId="3">'Zał. I kw. 10'!$B$2:$S$39</definedName>
  </definedNames>
  <calcPr fullCalcOnLoad="1"/>
</workbook>
</file>

<file path=xl/sharedStrings.xml><?xml version="1.0" encoding="utf-8"?>
<sst xmlns="http://schemas.openxmlformats.org/spreadsheetml/2006/main" count="449" uniqueCount="247">
  <si>
    <t xml:space="preserve">INFORMACJA O STANIE I STRUKTURZE BEZROBOCIA W WOJ. LUBUSKIM W MARCU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</si>
  <si>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</si>
  <si>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</si>
  <si>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</si>
  <si>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</si>
  <si>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</si>
  <si>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</si>
  <si>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</si>
  <si>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</si>
  <si>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</si>
  <si>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</si>
  <si>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</si>
  <si>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</si>
  <si>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</si>
  <si>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</si>
  <si>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</si>
  <si>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</si>
  <si>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</si>
  <si>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</si>
  <si>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</si>
  <si>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</si>
  <si>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</si>
  <si>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</si>
  <si>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</si>
  <si>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</si>
  <si>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</si>
  <si>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</si>
  <si>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</si>
  <si>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</si>
  <si>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</si>
  <si>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</si>
  <si>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</si>
  <si>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</si>
  <si>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</si>
  <si>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</si>
  <si>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</si>
  <si>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</si>
  <si>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</si>
  <si>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</si>
  <si>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</si>
  <si>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</si>
  <si>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</si>
  <si>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</si>
  <si>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</si>
  <si>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</si>
  <si>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</si>
  <si>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</si>
  <si>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</si>
  <si>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</si>
  <si>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</si>
  <si>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</si>
  <si>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</si>
  <si>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</si>
  <si>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</si>
  <si>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</si>
  <si>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</si>
  <si>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</si>
  <si>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</si>
  <si>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</si>
  <si>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</si>
  <si>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</si>
  <si>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</si>
  <si>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</si>
  <si>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</si>
  <si>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</si>
  <si>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</si>
  <si>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</si>
  <si>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</si>
  <si>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</si>
  <si>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</si>
  <si>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</si>
  <si>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</si>
  <si>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</si>
  <si>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</si>
  <si>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</si>
  <si>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</si>
  <si>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</si>
  <si>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</si>
  <si>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</si>
  <si>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</si>
  <si>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</si>
  <si>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</si>
  <si>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</si>
  <si>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</si>
  <si>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jest podawany przez GUS z miesięcznym opóżnieniem</t>
  </si>
  <si>
    <t>Liczba  bezrobotnych w układzie powiatowych urzędów pracy i gmin woj. lubuskiego zarejestrowanych</t>
  </si>
  <si>
    <t>na koniec marca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</si>
  <si>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</si>
  <si>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</si>
  <si>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</si>
  <si>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</si>
  <si>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</si>
  <si>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</si>
  <si>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</si>
  <si>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</si>
  <si>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</si>
  <si>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</si>
  <si>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</si>
  <si>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</si>
  <si>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</si>
  <si>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</si>
  <si>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</si>
  <si>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</si>
  <si>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</si>
  <si>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</si>
  <si>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</si>
  <si>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</si>
  <si>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</si>
  <si>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</si>
  <si>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</si>
  <si>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</si>
  <si>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</si>
  <si>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</si>
  <si>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</si>
  <si>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</si>
  <si>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</si>
  <si>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</si>
  <si>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</si>
  <si>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</si>
  <si>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</si>
  <si>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</si>
  <si>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</si>
  <si>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</si>
  <si>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</si>
  <si>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</si>
  <si>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</si>
  <si>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</si>
  <si>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</si>
  <si>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</si>
  <si>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</si>
  <si>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</si>
  <si>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</si>
  <si>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</si>
  <si>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</si>
  <si>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</si>
  <si>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</si>
  <si>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</si>
  <si>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</si>
  <si>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</si>
  <si>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</si>
  <si>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</si>
  <si>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</si>
  <si>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</si>
  <si>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</si>
  <si>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</si>
  <si>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</si>
  <si>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</si>
  <si>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</si>
  <si>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</si>
  <si>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</si>
  <si>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</si>
  <si>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</si>
  <si>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</si>
  <si>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</si>
  <si>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</si>
  <si>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</si>
  <si>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</si>
  <si>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</si>
  <si>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</si>
  <si>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</si>
  <si>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</si>
  <si>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</si>
  <si>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</si>
  <si>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</si>
  <si>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</si>
  <si>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</si>
  <si>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</si>
  <si>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</si>
  <si>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</si>
  <si>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</si>
  <si>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</si>
  <si>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</si>
  <si>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</si>
  <si>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</si>
  <si>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</si>
  <si>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</si>
  <si>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</si>
  <si>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</si>
  <si>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</si>
  <si>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</si>
  <si>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</si>
  <si>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</si>
  <si>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</si>
  <si>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</si>
  <si>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</si>
  <si>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</si>
  <si>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</si>
  <si>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</si>
  <si>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</si>
  <si>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</si>
  <si>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</si>
  <si>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</si>
  <si>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</si>
  <si>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</si>
  <si>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 [stan na 31.03.2010 r.]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</si>
  <si>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</si>
  <si>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</si>
  <si>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</si>
  <si>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</si>
  <si>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</si>
  <si>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</si>
  <si>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</si>
  <si>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</si>
  <si>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</si>
  <si>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</si>
  <si>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</si>
  <si>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</si>
  <si>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</si>
  <si>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</si>
  <si>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</si>
  <si>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</si>
  <si>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</si>
  <si>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</si>
  <si>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</si>
  <si>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</si>
  <si>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</si>
  <si>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</si>
  <si>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</si>
  <si>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</si>
  <si>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</si>
  <si>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</si>
  <si>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</si>
  <si>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</si>
  <si>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</si>
  <si>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</si>
  <si>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</si>
  <si>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</si>
  <si>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</si>
  <si>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</si>
  <si>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</si>
  <si>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oferty pracy</t>
  </si>
  <si>
    <t>I 2009r.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</si>
  <si>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</si>
  <si>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</si>
  <si>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</si>
  <si>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</si>
  <si>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</si>
  <si>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</si>
  <si>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</si>
  <si>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</si>
  <si>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</si>
  <si>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 r.</t>
  </si>
  <si>
    <t>I 2010r.</t>
  </si>
  <si>
    <t>II 2010r.</t>
  </si>
  <si>
    <t>III 2010r.</t>
  </si>
  <si>
    <t>liczba bezrobotnych</t>
  </si>
  <si>
    <t>XII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</si>
</sst>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27" borderId="1" applyNumberFormat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9" fillId="31" borderId="9" applyNumberFormat="0" applyFon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6" borderId="46" xfId="0" applyFont="1" applyFill="1" applyBorder="1" applyAlignment="1">
      <alignment horizontal="center"/>
    </xf>
    <xf numFmtId="0" fontId="49" fillId="36" borderId="49" xfId="0" applyFont="1" applyFill="1" applyBorder="1" applyAlignment="1" applyProtection="1">
      <alignment horizontal="left"/>
      <protection/>
    </xf>
    <xf numFmtId="165" fontId="49" fillId="36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6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6" borderId="49" xfId="0" applyNumberFormat="1" applyFont="1" applyFill="1" applyBorder="1" applyAlignment="1" applyProtection="1">
      <alignment/>
      <protection/>
    </xf>
    <xf numFmtId="165" fontId="49" fillId="36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7" borderId="60" xfId="0" applyFont="1" applyFill="1" applyBorder="1" applyAlignment="1">
      <alignment horizontal="center"/>
    </xf>
    <xf numFmtId="0" fontId="48" fillId="37" borderId="15" xfId="0" applyFont="1" applyFill="1" applyBorder="1" applyAlignment="1" applyProtection="1">
      <alignment horizontal="left"/>
      <protection/>
    </xf>
    <xf numFmtId="165" fontId="48" fillId="37" borderId="15" xfId="0" applyNumberFormat="1" applyFont="1" applyFill="1" applyBorder="1" applyAlignment="1" applyProtection="1">
      <alignment/>
      <protection/>
    </xf>
    <xf numFmtId="165" fontId="48" fillId="37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6" borderId="54" xfId="0" applyFont="1" applyFill="1" applyBorder="1" applyAlignment="1">
      <alignment horizontal="center"/>
    </xf>
    <xf numFmtId="0" fontId="49" fillId="36" borderId="31" xfId="0" applyFont="1" applyFill="1" applyBorder="1" applyAlignment="1" applyProtection="1">
      <alignment horizontal="left"/>
      <protection/>
    </xf>
    <xf numFmtId="165" fontId="49" fillId="36" borderId="31" xfId="0" applyNumberFormat="1" applyFont="1" applyFill="1" applyBorder="1" applyAlignment="1" applyProtection="1">
      <alignment/>
      <protection/>
    </xf>
    <xf numFmtId="165" fontId="49" fillId="36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5" borderId="57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5" borderId="11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4" xfId="0" applyFont="1" applyFill="1" applyBorder="1" applyAlignment="1">
      <alignment horizontal="center" vertical="center"/>
    </xf>
    <xf numFmtId="0" fontId="6" fillId="38" borderId="7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7" fillId="33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8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3" borderId="95" xfId="0" applyFont="1" applyFill="1" applyBorder="1" applyAlignment="1">
      <alignment horizontal="center" vertical="center" wrapText="1"/>
    </xf>
    <xf numFmtId="165" fontId="48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96" xfId="0" applyFill="1" applyBorder="1" applyAlignment="1">
      <alignment horizontal="center" vertical="center" wrapText="1"/>
    </xf>
    <xf numFmtId="165" fontId="52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0" borderId="4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3" fillId="35" borderId="11" xfId="0" applyFont="1" applyFill="1" applyBorder="1" applyAlignment="1">
      <alignment horizontal="center"/>
    </xf>
    <xf numFmtId="0" fontId="53" fillId="35" borderId="74" xfId="0" applyFont="1" applyFill="1" applyBorder="1" applyAlignment="1">
      <alignment horizontal="center"/>
    </xf>
    <xf numFmtId="0" fontId="53" fillId="0" borderId="98" xfId="0" applyFont="1" applyFill="1" applyBorder="1" applyAlignment="1">
      <alignment horizontal="left"/>
    </xf>
    <xf numFmtId="0" fontId="53" fillId="0" borderId="57" xfId="0" applyFont="1" applyFill="1" applyBorder="1" applyAlignment="1">
      <alignment horizontal="left"/>
    </xf>
    <xf numFmtId="0" fontId="53" fillId="0" borderId="99" xfId="0" applyFont="1" applyFill="1" applyBorder="1" applyAlignment="1">
      <alignment horizontal="left"/>
    </xf>
    <xf numFmtId="0" fontId="55" fillId="0" borderId="2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62" xfId="0" applyFont="1" applyBorder="1" applyAlignment="1">
      <alignment vertical="center" wrapText="1"/>
    </xf>
    <xf numFmtId="0" fontId="55" fillId="0" borderId="71" xfId="0" applyFont="1" applyBorder="1" applyAlignment="1">
      <alignment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9" xfId="0" applyFont="1" applyBorder="1" applyAlignment="1">
      <alignment horizontal="left" vertical="center" wrapText="1"/>
    </xf>
    <xf numFmtId="0" fontId="5" fillId="38" borderId="0" xfId="0" applyFont="1" applyFill="1" applyAlignment="1">
      <alignment horizontal="center"/>
    </xf>
    <xf numFmtId="0" fontId="5" fillId="38" borderId="74" xfId="0" applyFont="1" applyFill="1" applyBorder="1" applyAlignment="1">
      <alignment horizontal="center" vertical="center" wrapText="1"/>
    </xf>
    <xf numFmtId="0" fontId="0" fillId="38" borderId="74" xfId="0" applyFill="1" applyBorder="1" applyAlignment="1">
      <alignment/>
    </xf>
    <xf numFmtId="0" fontId="53" fillId="35" borderId="57" xfId="0" applyFont="1" applyFill="1" applyBorder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zgłoszone do powiatowych urzędów pracy w województwie lubuskim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od  III 2009 r. do  III 2010 r.</a:t>
            </a:r>
          </a:p>
        </c:rich>
      </c:tx>
      <c:layout>
        <c:manualLayout>
          <c:xMode val="factor"/>
          <c:yMode val="factor"/>
          <c:x val="-0.047"/>
          <c:y val="-0.013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125"/>
          <c:w val="0.9687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III 10'!$D$14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10'!$C$16:$C$28</c:f>
              <c:strCache/>
            </c:strRef>
          </c:cat>
          <c:val>
            <c:numRef>
              <c:f>'Wykresy III 10'!$D$16:$D$28</c:f>
              <c:numCache/>
            </c:numRef>
          </c:val>
          <c:shape val="box"/>
        </c:ser>
        <c:gapWidth val="114"/>
        <c:gapDepth val="130"/>
        <c:shape val="box"/>
        <c:axId val="15534466"/>
        <c:axId val="5592467"/>
      </c:bar3D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467"/>
        <c:crosses val="autoZero"/>
        <c:auto val="1"/>
        <c:lblOffset val="100"/>
        <c:tickLblSkip val="1"/>
        <c:noMultiLvlLbl val="0"/>
      </c:catAx>
      <c:valAx>
        <c:axId val="5592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4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F81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Liczba zarejestrowanych bezrobotnych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w województwie lubuskim od III 2009 r. d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o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II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 201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925"/>
          <c:w val="0.955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10'!$C$30:$C$42</c:f>
              <c:strCache/>
            </c:strRef>
          </c:cat>
          <c:val>
            <c:numRef>
              <c:f>'Wykresy III 10'!$D$30:$D$42</c:f>
              <c:numCache/>
            </c:numRef>
          </c:val>
          <c:shape val="box"/>
        </c:ser>
        <c:gapWidth val="120"/>
        <c:gapDepth val="162"/>
        <c:shape val="box"/>
        <c:axId val="50332204"/>
        <c:axId val="50336653"/>
      </c:bar3D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  <c:max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32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AD636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24</xdr:row>
      <xdr:rowOff>19050</xdr:rowOff>
    </xdr:from>
    <xdr:to>
      <xdr:col>28</xdr:col>
      <xdr:colOff>304800</xdr:colOff>
      <xdr:row>43</xdr:row>
      <xdr:rowOff>76200</xdr:rowOff>
    </xdr:to>
    <xdr:graphicFrame>
      <xdr:nvGraphicFramePr>
        <xdr:cNvPr id="1" name="Wykres 7"/>
        <xdr:cNvGraphicFramePr/>
      </xdr:nvGraphicFramePr>
      <xdr:xfrm>
        <a:off x="13820775" y="4591050"/>
        <a:ext cx="51149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542925</xdr:colOff>
      <xdr:row>2</xdr:row>
      <xdr:rowOff>152400</xdr:rowOff>
    </xdr:from>
    <xdr:to>
      <xdr:col>20</xdr:col>
      <xdr:colOff>19050</xdr:colOff>
      <xdr:row>22</xdr:row>
      <xdr:rowOff>180975</xdr:rowOff>
    </xdr:to>
    <xdr:pic>
      <xdr:nvPicPr>
        <xdr:cNvPr id="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533400"/>
          <a:ext cx="4962525" cy="3838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20</xdr:col>
      <xdr:colOff>266700</xdr:colOff>
      <xdr:row>2</xdr:row>
      <xdr:rowOff>133350</xdr:rowOff>
    </xdr:from>
    <xdr:to>
      <xdr:col>28</xdr:col>
      <xdr:colOff>276225</xdr:colOff>
      <xdr:row>22</xdr:row>
      <xdr:rowOff>171450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20775" y="514350"/>
          <a:ext cx="5086350" cy="38481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514350</xdr:colOff>
      <xdr:row>24</xdr:row>
      <xdr:rowOff>38100</xdr:rowOff>
    </xdr:from>
    <xdr:to>
      <xdr:col>20</xdr:col>
      <xdr:colOff>9525</xdr:colOff>
      <xdr:row>43</xdr:row>
      <xdr:rowOff>76200</xdr:rowOff>
    </xdr:to>
    <xdr:graphicFrame>
      <xdr:nvGraphicFramePr>
        <xdr:cNvPr id="4" name="Wykres 8"/>
        <xdr:cNvGraphicFramePr/>
      </xdr:nvGraphicFramePr>
      <xdr:xfrm>
        <a:off x="8582025" y="4610100"/>
        <a:ext cx="498157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II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</sheetNames>
    <sheetDataSet>
      <sheetData sheetId="1">
        <row r="6">
          <cell r="E6">
            <v>5157</v>
          </cell>
          <cell r="F6">
            <v>3176</v>
          </cell>
          <cell r="G6">
            <v>5332</v>
          </cell>
          <cell r="H6">
            <v>4927</v>
          </cell>
          <cell r="I6">
            <v>8442</v>
          </cell>
          <cell r="J6">
            <v>4030</v>
          </cell>
          <cell r="K6">
            <v>5058</v>
          </cell>
          <cell r="L6">
            <v>2230</v>
          </cell>
          <cell r="M6">
            <v>2641</v>
          </cell>
          <cell r="N6">
            <v>2403</v>
          </cell>
          <cell r="O6">
            <v>5030</v>
          </cell>
          <cell r="P6">
            <v>5284</v>
          </cell>
          <cell r="Q6">
            <v>7182</v>
          </cell>
          <cell r="R6">
            <v>7242</v>
          </cell>
          <cell r="S6">
            <v>68134</v>
          </cell>
        </row>
        <row r="46">
          <cell r="E46">
            <v>745</v>
          </cell>
          <cell r="F46">
            <v>519</v>
          </cell>
          <cell r="G46">
            <v>860</v>
          </cell>
          <cell r="H46">
            <v>115</v>
          </cell>
          <cell r="I46">
            <v>324</v>
          </cell>
          <cell r="J46">
            <v>349</v>
          </cell>
          <cell r="K46">
            <v>342</v>
          </cell>
          <cell r="L46">
            <v>312</v>
          </cell>
          <cell r="M46">
            <v>200</v>
          </cell>
          <cell r="N46">
            <v>258</v>
          </cell>
          <cell r="O46">
            <v>793</v>
          </cell>
          <cell r="P46">
            <v>278</v>
          </cell>
          <cell r="Q46">
            <v>1118</v>
          </cell>
          <cell r="R46">
            <v>2421</v>
          </cell>
          <cell r="S46">
            <v>8634</v>
          </cell>
        </row>
        <row r="49">
          <cell r="E49">
            <v>6</v>
          </cell>
          <cell r="F49">
            <v>13</v>
          </cell>
          <cell r="G49">
            <v>0</v>
          </cell>
          <cell r="H49">
            <v>0</v>
          </cell>
          <cell r="I49">
            <v>18</v>
          </cell>
          <cell r="J49">
            <v>30</v>
          </cell>
          <cell r="K49">
            <v>18</v>
          </cell>
          <cell r="L49">
            <v>11</v>
          </cell>
          <cell r="M49">
            <v>3</v>
          </cell>
          <cell r="N49">
            <v>4</v>
          </cell>
          <cell r="O49">
            <v>94</v>
          </cell>
          <cell r="P49">
            <v>5</v>
          </cell>
          <cell r="Q49">
            <v>355</v>
          </cell>
          <cell r="R49">
            <v>59</v>
          </cell>
          <cell r="S49">
            <v>616</v>
          </cell>
        </row>
        <row r="51">
          <cell r="E51">
            <v>30</v>
          </cell>
          <cell r="F51">
            <v>110</v>
          </cell>
          <cell r="G51">
            <v>26</v>
          </cell>
          <cell r="H51">
            <v>1</v>
          </cell>
          <cell r="I51">
            <v>0</v>
          </cell>
          <cell r="J51">
            <v>4</v>
          </cell>
          <cell r="K51">
            <v>5</v>
          </cell>
          <cell r="L51">
            <v>8</v>
          </cell>
          <cell r="M51">
            <v>0</v>
          </cell>
          <cell r="N51">
            <v>0</v>
          </cell>
          <cell r="O51">
            <v>120</v>
          </cell>
          <cell r="P51">
            <v>38</v>
          </cell>
          <cell r="Q51">
            <v>2</v>
          </cell>
          <cell r="R51">
            <v>0</v>
          </cell>
          <cell r="S51">
            <v>344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10</v>
          </cell>
          <cell r="K53">
            <v>0</v>
          </cell>
          <cell r="L53">
            <v>12</v>
          </cell>
          <cell r="M53">
            <v>1</v>
          </cell>
          <cell r="N53">
            <v>13</v>
          </cell>
          <cell r="O53">
            <v>0</v>
          </cell>
          <cell r="P53">
            <v>1</v>
          </cell>
          <cell r="Q53">
            <v>0</v>
          </cell>
          <cell r="R53">
            <v>8</v>
          </cell>
          <cell r="S53">
            <v>48</v>
          </cell>
        </row>
        <row r="55">
          <cell r="E55">
            <v>18</v>
          </cell>
          <cell r="F55">
            <v>12</v>
          </cell>
          <cell r="G55">
            <v>0</v>
          </cell>
          <cell r="H55">
            <v>0</v>
          </cell>
          <cell r="I55">
            <v>0</v>
          </cell>
          <cell r="J55">
            <v>19</v>
          </cell>
          <cell r="K55">
            <v>1</v>
          </cell>
          <cell r="L55">
            <v>12</v>
          </cell>
          <cell r="M55">
            <v>2</v>
          </cell>
          <cell r="N55">
            <v>16</v>
          </cell>
          <cell r="O55">
            <v>4</v>
          </cell>
          <cell r="P55">
            <v>4</v>
          </cell>
          <cell r="Q55">
            <v>11</v>
          </cell>
          <cell r="R55">
            <v>22</v>
          </cell>
          <cell r="S55">
            <v>121</v>
          </cell>
        </row>
        <row r="57">
          <cell r="E57">
            <v>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</row>
        <row r="59">
          <cell r="E59">
            <v>1</v>
          </cell>
          <cell r="F59">
            <v>0</v>
          </cell>
          <cell r="G59">
            <v>13</v>
          </cell>
          <cell r="H59">
            <v>29</v>
          </cell>
          <cell r="I59">
            <v>1</v>
          </cell>
          <cell r="J59">
            <v>1</v>
          </cell>
          <cell r="K59">
            <v>13</v>
          </cell>
          <cell r="L59">
            <v>8</v>
          </cell>
          <cell r="M59">
            <v>7</v>
          </cell>
          <cell r="N59">
            <v>12</v>
          </cell>
          <cell r="O59">
            <v>0</v>
          </cell>
          <cell r="P59">
            <v>0</v>
          </cell>
          <cell r="Q59">
            <v>9</v>
          </cell>
          <cell r="R59">
            <v>38</v>
          </cell>
          <cell r="S59">
            <v>132</v>
          </cell>
        </row>
        <row r="61">
          <cell r="E61">
            <v>231</v>
          </cell>
          <cell r="F61">
            <v>120</v>
          </cell>
          <cell r="G61">
            <v>130</v>
          </cell>
          <cell r="H61">
            <v>44</v>
          </cell>
          <cell r="I61">
            <v>58</v>
          </cell>
          <cell r="J61">
            <v>192</v>
          </cell>
          <cell r="K61">
            <v>71</v>
          </cell>
          <cell r="L61">
            <v>81</v>
          </cell>
          <cell r="M61">
            <v>125</v>
          </cell>
          <cell r="N61">
            <v>34</v>
          </cell>
          <cell r="O61">
            <v>33</v>
          </cell>
          <cell r="P61">
            <v>12</v>
          </cell>
          <cell r="Q61">
            <v>151</v>
          </cell>
          <cell r="R61">
            <v>76</v>
          </cell>
          <cell r="S61">
            <v>1358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2</v>
          </cell>
        </row>
        <row r="65">
          <cell r="E65">
            <v>32</v>
          </cell>
          <cell r="F65">
            <v>63</v>
          </cell>
          <cell r="G65">
            <v>0</v>
          </cell>
          <cell r="H65">
            <v>0</v>
          </cell>
          <cell r="I65">
            <v>120</v>
          </cell>
          <cell r="J65">
            <v>1</v>
          </cell>
          <cell r="K65">
            <v>63</v>
          </cell>
          <cell r="L65">
            <v>0</v>
          </cell>
          <cell r="M65">
            <v>0</v>
          </cell>
          <cell r="N65">
            <v>20</v>
          </cell>
          <cell r="O65">
            <v>93</v>
          </cell>
          <cell r="P65">
            <v>0</v>
          </cell>
          <cell r="Q65">
            <v>203</v>
          </cell>
          <cell r="R65">
            <v>1823</v>
          </cell>
          <cell r="S65">
            <v>2418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II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3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75" t="s">
        <v>19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314"/>
    </row>
    <row r="5" spans="2:20" ht="24.75" customHeight="1" thickBot="1" thickTop="1">
      <c r="B5" s="15" t="s">
        <v>20</v>
      </c>
      <c r="C5" s="315" t="s">
        <v>21</v>
      </c>
      <c r="D5" s="316"/>
      <c r="E5" s="16">
        <v>8.7</v>
      </c>
      <c r="F5" s="16">
        <v>13.9</v>
      </c>
      <c r="G5" s="16">
        <v>29.1</v>
      </c>
      <c r="H5" s="16">
        <v>22.2</v>
      </c>
      <c r="I5" s="16">
        <v>27.7</v>
      </c>
      <c r="J5" s="16">
        <v>21.8</v>
      </c>
      <c r="K5" s="16">
        <v>26.7</v>
      </c>
      <c r="L5" s="16">
        <v>17.3</v>
      </c>
      <c r="M5" s="16">
        <v>11.1</v>
      </c>
      <c r="N5" s="16">
        <v>17.1</v>
      </c>
      <c r="O5" s="16">
        <v>8.6</v>
      </c>
      <c r="P5" s="16">
        <v>17.7</v>
      </c>
      <c r="Q5" s="16">
        <v>27</v>
      </c>
      <c r="R5" s="17">
        <v>20.4</v>
      </c>
      <c r="S5" s="18">
        <v>17.4</v>
      </c>
      <c r="T5" t="s">
        <v>22</v>
      </c>
    </row>
    <row r="6" spans="2:19" s="6" customFormat="1" ht="26.25" customHeight="1" thickBot="1" thickTop="1">
      <c r="B6" s="19" t="s">
        <v>23</v>
      </c>
      <c r="C6" s="317" t="s">
        <v>24</v>
      </c>
      <c r="D6" s="318"/>
      <c r="E6" s="20">
        <v>5054</v>
      </c>
      <c r="F6" s="21">
        <v>3099</v>
      </c>
      <c r="G6" s="21">
        <v>5171</v>
      </c>
      <c r="H6" s="21">
        <v>4737</v>
      </c>
      <c r="I6" s="21">
        <v>8243</v>
      </c>
      <c r="J6" s="21">
        <v>3942</v>
      </c>
      <c r="K6" s="21">
        <v>5005</v>
      </c>
      <c r="L6" s="21">
        <v>2088</v>
      </c>
      <c r="M6" s="21">
        <v>2457</v>
      </c>
      <c r="N6" s="21">
        <v>2270</v>
      </c>
      <c r="O6" s="21">
        <v>4982</v>
      </c>
      <c r="P6" s="21">
        <v>5042</v>
      </c>
      <c r="Q6" s="21">
        <v>6958</v>
      </c>
      <c r="R6" s="22">
        <v>7075</v>
      </c>
      <c r="S6" s="23">
        <f>SUM(E6:R6)</f>
        <v>66123</v>
      </c>
    </row>
    <row r="7" spans="2:20" s="6" customFormat="1" ht="24" customHeight="1" thickBot="1" thickTop="1">
      <c r="B7" s="24"/>
      <c r="C7" s="319" t="s">
        <v>25</v>
      </c>
      <c r="D7" s="320"/>
      <c r="E7" s="25">
        <f>'[1]Stan i struktura II 10'!E6</f>
        <v>5157</v>
      </c>
      <c r="F7" s="26">
        <f>'[1]Stan i struktura II 10'!F6</f>
        <v>3176</v>
      </c>
      <c r="G7" s="26">
        <f>'[1]Stan i struktura II 10'!G6</f>
        <v>5332</v>
      </c>
      <c r="H7" s="26">
        <f>'[1]Stan i struktura II 10'!H6</f>
        <v>4927</v>
      </c>
      <c r="I7" s="26">
        <f>'[1]Stan i struktura II 10'!I6</f>
        <v>8442</v>
      </c>
      <c r="J7" s="26">
        <f>'[1]Stan i struktura II 10'!J6</f>
        <v>4030</v>
      </c>
      <c r="K7" s="26">
        <f>'[1]Stan i struktura II 10'!K6</f>
        <v>5058</v>
      </c>
      <c r="L7" s="26">
        <f>'[1]Stan i struktura II 10'!L6</f>
        <v>2230</v>
      </c>
      <c r="M7" s="26">
        <f>'[1]Stan i struktura II 10'!M6</f>
        <v>2641</v>
      </c>
      <c r="N7" s="26">
        <f>'[1]Stan i struktura II 10'!N6</f>
        <v>2403</v>
      </c>
      <c r="O7" s="26">
        <f>'[1]Stan i struktura II 10'!O6</f>
        <v>5030</v>
      </c>
      <c r="P7" s="26">
        <f>'[1]Stan i struktura II 10'!P6</f>
        <v>5284</v>
      </c>
      <c r="Q7" s="26">
        <f>'[1]Stan i struktura II 10'!Q6</f>
        <v>7182</v>
      </c>
      <c r="R7" s="27">
        <f>'[1]Stan i struktura II 10'!R6</f>
        <v>7242</v>
      </c>
      <c r="S7" s="28">
        <f>'[1]Stan i struktura II 10'!S6</f>
        <v>68134</v>
      </c>
      <c r="T7" s="29"/>
    </row>
    <row r="8" spans="2:20" ht="24" customHeight="1" thickBot="1" thickTop="1">
      <c r="B8" s="30"/>
      <c r="C8" s="304" t="s">
        <v>26</v>
      </c>
      <c r="D8" s="290"/>
      <c r="E8" s="31">
        <f aca="true" t="shared" si="0" ref="E8:S8">E6-E7</f>
        <v>-103</v>
      </c>
      <c r="F8" s="31">
        <f t="shared" si="0"/>
        <v>-77</v>
      </c>
      <c r="G8" s="31">
        <f t="shared" si="0"/>
        <v>-161</v>
      </c>
      <c r="H8" s="31">
        <f t="shared" si="0"/>
        <v>-190</v>
      </c>
      <c r="I8" s="31">
        <f t="shared" si="0"/>
        <v>-199</v>
      </c>
      <c r="J8" s="31">
        <f t="shared" si="0"/>
        <v>-88</v>
      </c>
      <c r="K8" s="31">
        <f t="shared" si="0"/>
        <v>-53</v>
      </c>
      <c r="L8" s="31">
        <f t="shared" si="0"/>
        <v>-142</v>
      </c>
      <c r="M8" s="31">
        <f t="shared" si="0"/>
        <v>-184</v>
      </c>
      <c r="N8" s="31">
        <f t="shared" si="0"/>
        <v>-133</v>
      </c>
      <c r="O8" s="31">
        <f t="shared" si="0"/>
        <v>-48</v>
      </c>
      <c r="P8" s="31">
        <f t="shared" si="0"/>
        <v>-242</v>
      </c>
      <c r="Q8" s="31">
        <f t="shared" si="0"/>
        <v>-224</v>
      </c>
      <c r="R8" s="32">
        <f t="shared" si="0"/>
        <v>-167</v>
      </c>
      <c r="S8" s="33">
        <f t="shared" si="0"/>
        <v>-2011</v>
      </c>
      <c r="T8" s="34"/>
    </row>
    <row r="9" spans="2:20" ht="24" customHeight="1" thickBot="1" thickTop="1">
      <c r="B9" s="35"/>
      <c r="C9" s="300" t="s">
        <v>27</v>
      </c>
      <c r="D9" s="301"/>
      <c r="E9" s="36">
        <f aca="true" t="shared" si="1" ref="E9:S9">E6/E7*100</f>
        <v>98.00271475664147</v>
      </c>
      <c r="F9" s="36">
        <f t="shared" si="1"/>
        <v>97.57556675062973</v>
      </c>
      <c r="G9" s="36">
        <f t="shared" si="1"/>
        <v>96.98049512378094</v>
      </c>
      <c r="H9" s="36">
        <f t="shared" si="1"/>
        <v>96.1436979906637</v>
      </c>
      <c r="I9" s="36">
        <f t="shared" si="1"/>
        <v>97.64273868751481</v>
      </c>
      <c r="J9" s="36">
        <f t="shared" si="1"/>
        <v>97.81637717121589</v>
      </c>
      <c r="K9" s="36">
        <f t="shared" si="1"/>
        <v>98.95215500197708</v>
      </c>
      <c r="L9" s="36">
        <f t="shared" si="1"/>
        <v>93.63228699551568</v>
      </c>
      <c r="M9" s="36">
        <f t="shared" si="1"/>
        <v>93.03294206739872</v>
      </c>
      <c r="N9" s="36">
        <f t="shared" si="1"/>
        <v>94.46525176862257</v>
      </c>
      <c r="O9" s="36">
        <f t="shared" si="1"/>
        <v>99.04572564612326</v>
      </c>
      <c r="P9" s="36">
        <f t="shared" si="1"/>
        <v>95.42013626040878</v>
      </c>
      <c r="Q9" s="36">
        <f t="shared" si="1"/>
        <v>96.88109161793372</v>
      </c>
      <c r="R9" s="37">
        <f t="shared" si="1"/>
        <v>97.69400718033692</v>
      </c>
      <c r="S9" s="38">
        <f t="shared" si="1"/>
        <v>97.04846332227669</v>
      </c>
      <c r="T9" s="34"/>
    </row>
    <row r="10" spans="2:20" s="6" customFormat="1" ht="24" customHeight="1" thickBot="1" thickTop="1">
      <c r="B10" s="39" t="s">
        <v>28</v>
      </c>
      <c r="C10" s="302" t="s">
        <v>29</v>
      </c>
      <c r="D10" s="303"/>
      <c r="E10" s="40">
        <v>844</v>
      </c>
      <c r="F10" s="41">
        <v>449</v>
      </c>
      <c r="G10" s="42">
        <v>499</v>
      </c>
      <c r="H10" s="42">
        <v>539</v>
      </c>
      <c r="I10" s="42">
        <v>714</v>
      </c>
      <c r="J10" s="42">
        <v>427</v>
      </c>
      <c r="K10" s="42">
        <v>563</v>
      </c>
      <c r="L10" s="42">
        <v>282</v>
      </c>
      <c r="M10" s="43">
        <v>448</v>
      </c>
      <c r="N10" s="43">
        <v>345</v>
      </c>
      <c r="O10" s="43">
        <v>930</v>
      </c>
      <c r="P10" s="43">
        <v>666</v>
      </c>
      <c r="Q10" s="43">
        <v>733</v>
      </c>
      <c r="R10" s="43">
        <v>1831</v>
      </c>
      <c r="S10" s="44">
        <f>SUM(E10:R10)</f>
        <v>9270</v>
      </c>
      <c r="T10" s="29"/>
    </row>
    <row r="11" spans="2:20" ht="24" customHeight="1" thickBot="1" thickTop="1">
      <c r="B11" s="45"/>
      <c r="C11" s="304" t="s">
        <v>30</v>
      </c>
      <c r="D11" s="290"/>
      <c r="E11" s="46">
        <f aca="true" t="shared" si="2" ref="E11:S11">E76/E10*100</f>
        <v>19.90521327014218</v>
      </c>
      <c r="F11" s="46">
        <f t="shared" si="2"/>
        <v>18.70824053452116</v>
      </c>
      <c r="G11" s="46">
        <f t="shared" si="2"/>
        <v>15.631262525050099</v>
      </c>
      <c r="H11" s="46">
        <f t="shared" si="2"/>
        <v>13.358070500927644</v>
      </c>
      <c r="I11" s="46">
        <f t="shared" si="2"/>
        <v>13.445378151260504</v>
      </c>
      <c r="J11" s="46">
        <f t="shared" si="2"/>
        <v>18.501170960187356</v>
      </c>
      <c r="K11" s="46">
        <f t="shared" si="2"/>
        <v>12.61101243339254</v>
      </c>
      <c r="L11" s="46">
        <f t="shared" si="2"/>
        <v>17.02127659574468</v>
      </c>
      <c r="M11" s="46">
        <f t="shared" si="2"/>
        <v>16.741071428571427</v>
      </c>
      <c r="N11" s="46">
        <f t="shared" si="2"/>
        <v>17.971014492753625</v>
      </c>
      <c r="O11" s="46">
        <f t="shared" si="2"/>
        <v>19.35483870967742</v>
      </c>
      <c r="P11" s="46">
        <f t="shared" si="2"/>
        <v>17.26726726726727</v>
      </c>
      <c r="Q11" s="46">
        <f t="shared" si="2"/>
        <v>15.143246930422919</v>
      </c>
      <c r="R11" s="47">
        <f t="shared" si="2"/>
        <v>7.97378481703987</v>
      </c>
      <c r="S11" s="48">
        <f t="shared" si="2"/>
        <v>14.94066882416397</v>
      </c>
      <c r="T11" s="34"/>
    </row>
    <row r="12" spans="2:20" ht="24.75" customHeight="1" thickBot="1" thickTop="1">
      <c r="B12" s="49" t="s">
        <v>31</v>
      </c>
      <c r="C12" s="305" t="s">
        <v>32</v>
      </c>
      <c r="D12" s="306"/>
      <c r="E12" s="40">
        <v>947</v>
      </c>
      <c r="F12" s="42">
        <v>526</v>
      </c>
      <c r="G12" s="42">
        <v>660</v>
      </c>
      <c r="H12" s="42">
        <v>729</v>
      </c>
      <c r="I12" s="42">
        <v>913</v>
      </c>
      <c r="J12" s="42">
        <v>515</v>
      </c>
      <c r="K12" s="42">
        <v>616</v>
      </c>
      <c r="L12" s="42">
        <v>424</v>
      </c>
      <c r="M12" s="43">
        <v>632</v>
      </c>
      <c r="N12" s="43">
        <v>478</v>
      </c>
      <c r="O12" s="43">
        <v>978</v>
      </c>
      <c r="P12" s="43">
        <v>908</v>
      </c>
      <c r="Q12" s="43">
        <v>957</v>
      </c>
      <c r="R12" s="43">
        <v>1998</v>
      </c>
      <c r="S12" s="44">
        <f>SUM(E12:R12)</f>
        <v>11281</v>
      </c>
      <c r="T12" s="34"/>
    </row>
    <row r="13" spans="2:20" ht="24" customHeight="1" thickBot="1" thickTop="1">
      <c r="B13" s="45" t="s">
        <v>22</v>
      </c>
      <c r="C13" s="307" t="s">
        <v>33</v>
      </c>
      <c r="D13" s="308"/>
      <c r="E13" s="50">
        <v>253</v>
      </c>
      <c r="F13" s="51">
        <v>179</v>
      </c>
      <c r="G13" s="51">
        <v>268</v>
      </c>
      <c r="H13" s="51">
        <v>295</v>
      </c>
      <c r="I13" s="51">
        <v>359</v>
      </c>
      <c r="J13" s="51">
        <v>169</v>
      </c>
      <c r="K13" s="51">
        <v>244</v>
      </c>
      <c r="L13" s="51">
        <v>181</v>
      </c>
      <c r="M13" s="52">
        <v>181</v>
      </c>
      <c r="N13" s="52">
        <v>155</v>
      </c>
      <c r="O13" s="52">
        <v>253</v>
      </c>
      <c r="P13" s="52">
        <v>300</v>
      </c>
      <c r="Q13" s="52">
        <v>374</v>
      </c>
      <c r="R13" s="52">
        <v>487</v>
      </c>
      <c r="S13" s="53">
        <f>SUM(E13:R13)</f>
        <v>3698</v>
      </c>
      <c r="T13" s="34"/>
    </row>
    <row r="14" spans="2:20" s="6" customFormat="1" ht="24" customHeight="1" thickBot="1" thickTop="1">
      <c r="B14" s="19" t="s">
        <v>22</v>
      </c>
      <c r="C14" s="309" t="s">
        <v>34</v>
      </c>
      <c r="D14" s="310"/>
      <c r="E14" s="50">
        <v>188</v>
      </c>
      <c r="F14" s="51">
        <v>121</v>
      </c>
      <c r="G14" s="51">
        <v>228</v>
      </c>
      <c r="H14" s="51">
        <v>233</v>
      </c>
      <c r="I14" s="51">
        <v>355</v>
      </c>
      <c r="J14" s="51">
        <v>142</v>
      </c>
      <c r="K14" s="51">
        <v>184</v>
      </c>
      <c r="L14" s="51">
        <v>129</v>
      </c>
      <c r="M14" s="52">
        <v>160</v>
      </c>
      <c r="N14" s="52">
        <v>107</v>
      </c>
      <c r="O14" s="52">
        <v>238</v>
      </c>
      <c r="P14" s="52">
        <v>240</v>
      </c>
      <c r="Q14" s="52">
        <v>258</v>
      </c>
      <c r="R14" s="52">
        <v>354</v>
      </c>
      <c r="S14" s="53">
        <f>SUM(E14:R14)</f>
        <v>2937</v>
      </c>
      <c r="T14" s="29"/>
    </row>
    <row r="15" spans="2:20" s="6" customFormat="1" ht="24" customHeight="1" thickBot="1" thickTop="1">
      <c r="B15" s="54" t="s">
        <v>22</v>
      </c>
      <c r="C15" s="293" t="s">
        <v>35</v>
      </c>
      <c r="D15" s="294"/>
      <c r="E15" s="55">
        <v>429</v>
      </c>
      <c r="F15" s="56">
        <v>162</v>
      </c>
      <c r="G15" s="56">
        <v>110</v>
      </c>
      <c r="H15" s="56">
        <v>92</v>
      </c>
      <c r="I15" s="56">
        <v>146</v>
      </c>
      <c r="J15" s="56">
        <v>66</v>
      </c>
      <c r="K15" s="56">
        <v>131</v>
      </c>
      <c r="L15" s="56">
        <v>105</v>
      </c>
      <c r="M15" s="57">
        <v>240</v>
      </c>
      <c r="N15" s="57">
        <v>148</v>
      </c>
      <c r="O15" s="57">
        <v>361</v>
      </c>
      <c r="P15" s="57">
        <v>262</v>
      </c>
      <c r="Q15" s="57">
        <v>218</v>
      </c>
      <c r="R15" s="57">
        <v>225</v>
      </c>
      <c r="S15" s="53">
        <f>SUM(E15:R15)</f>
        <v>2695</v>
      </c>
      <c r="T15" s="29"/>
    </row>
    <row r="16" spans="2:19" ht="30" customHeight="1" thickBot="1">
      <c r="B16" s="275" t="s">
        <v>36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6"/>
    </row>
    <row r="17" spans="2:19" ht="24" customHeight="1" thickBot="1" thickTop="1">
      <c r="B17" s="297" t="s">
        <v>20</v>
      </c>
      <c r="C17" s="298" t="s">
        <v>37</v>
      </c>
      <c r="D17" s="299"/>
      <c r="E17" s="58">
        <v>2349</v>
      </c>
      <c r="F17" s="59">
        <v>1551</v>
      </c>
      <c r="G17" s="59">
        <v>2617</v>
      </c>
      <c r="H17" s="59">
        <v>2367</v>
      </c>
      <c r="I17" s="59">
        <v>4211</v>
      </c>
      <c r="J17" s="59">
        <v>1931</v>
      </c>
      <c r="K17" s="59">
        <v>2389</v>
      </c>
      <c r="L17" s="59">
        <v>1030</v>
      </c>
      <c r="M17" s="60">
        <v>1198</v>
      </c>
      <c r="N17" s="60">
        <v>1215</v>
      </c>
      <c r="O17" s="60">
        <v>2398</v>
      </c>
      <c r="P17" s="60">
        <v>2560</v>
      </c>
      <c r="Q17" s="60">
        <v>3608</v>
      </c>
      <c r="R17" s="60">
        <v>3512</v>
      </c>
      <c r="S17" s="53">
        <f>SUM(E17:R17)</f>
        <v>32936</v>
      </c>
    </row>
    <row r="18" spans="2:19" ht="24" customHeight="1" thickBot="1" thickTop="1">
      <c r="B18" s="246"/>
      <c r="C18" s="283" t="s">
        <v>38</v>
      </c>
      <c r="D18" s="284"/>
      <c r="E18" s="61">
        <f aca="true" t="shared" si="3" ref="E18:S18">E17/E6*100</f>
        <v>46.478037198258804</v>
      </c>
      <c r="F18" s="61">
        <f t="shared" si="3"/>
        <v>50.048402710551784</v>
      </c>
      <c r="G18" s="61">
        <f t="shared" si="3"/>
        <v>50.6091665055115</v>
      </c>
      <c r="H18" s="61">
        <f t="shared" si="3"/>
        <v>49.968334388853705</v>
      </c>
      <c r="I18" s="61">
        <f t="shared" si="3"/>
        <v>51.085769744025235</v>
      </c>
      <c r="J18" s="61">
        <f t="shared" si="3"/>
        <v>48.985286656519534</v>
      </c>
      <c r="K18" s="61">
        <f t="shared" si="3"/>
        <v>47.73226773226773</v>
      </c>
      <c r="L18" s="61">
        <f t="shared" si="3"/>
        <v>49.32950191570881</v>
      </c>
      <c r="M18" s="61">
        <f t="shared" si="3"/>
        <v>48.75864875864876</v>
      </c>
      <c r="N18" s="61">
        <f t="shared" si="3"/>
        <v>53.524229074889874</v>
      </c>
      <c r="O18" s="61">
        <f t="shared" si="3"/>
        <v>48.1332798073063</v>
      </c>
      <c r="P18" s="61">
        <f t="shared" si="3"/>
        <v>50.77350257834192</v>
      </c>
      <c r="Q18" s="61">
        <f t="shared" si="3"/>
        <v>51.853981029031324</v>
      </c>
      <c r="R18" s="62">
        <f t="shared" si="3"/>
        <v>49.639575971731446</v>
      </c>
      <c r="S18" s="63">
        <f t="shared" si="3"/>
        <v>49.81020219893229</v>
      </c>
    </row>
    <row r="19" spans="2:19" ht="24" customHeight="1" thickBot="1" thickTop="1">
      <c r="B19" s="288" t="s">
        <v>23</v>
      </c>
      <c r="C19" s="289" t="s">
        <v>39</v>
      </c>
      <c r="D19" s="290"/>
      <c r="E19" s="50">
        <v>0</v>
      </c>
      <c r="F19" s="51">
        <v>1936</v>
      </c>
      <c r="G19" s="51">
        <v>2532</v>
      </c>
      <c r="H19" s="51">
        <v>2407</v>
      </c>
      <c r="I19" s="51">
        <v>3176</v>
      </c>
      <c r="J19" s="51">
        <v>1523</v>
      </c>
      <c r="K19" s="51">
        <v>2745</v>
      </c>
      <c r="L19" s="51">
        <v>1155</v>
      </c>
      <c r="M19" s="52">
        <v>1505</v>
      </c>
      <c r="N19" s="52">
        <v>1069</v>
      </c>
      <c r="O19" s="52">
        <v>0</v>
      </c>
      <c r="P19" s="52">
        <v>3272</v>
      </c>
      <c r="Q19" s="52">
        <v>2857</v>
      </c>
      <c r="R19" s="52">
        <v>3009</v>
      </c>
      <c r="S19" s="64">
        <f>SUM(E19:R19)</f>
        <v>27186</v>
      </c>
    </row>
    <row r="20" spans="2:19" ht="24" customHeight="1" thickBot="1" thickTop="1">
      <c r="B20" s="246"/>
      <c r="C20" s="283" t="s">
        <v>38</v>
      </c>
      <c r="D20" s="284"/>
      <c r="E20" s="61">
        <f aca="true" t="shared" si="4" ref="E20:S20">E19/E6*100</f>
        <v>0</v>
      </c>
      <c r="F20" s="61">
        <f t="shared" si="4"/>
        <v>62.47176508551146</v>
      </c>
      <c r="G20" s="61">
        <f t="shared" si="4"/>
        <v>48.96538387159157</v>
      </c>
      <c r="H20" s="61">
        <f t="shared" si="4"/>
        <v>50.812750686088236</v>
      </c>
      <c r="I20" s="61">
        <f t="shared" si="4"/>
        <v>38.529661530995995</v>
      </c>
      <c r="J20" s="61">
        <f t="shared" si="4"/>
        <v>38.63521055301877</v>
      </c>
      <c r="K20" s="61">
        <f t="shared" si="4"/>
        <v>54.845154845154845</v>
      </c>
      <c r="L20" s="61">
        <f t="shared" si="4"/>
        <v>55.31609195402298</v>
      </c>
      <c r="M20" s="61">
        <f t="shared" si="4"/>
        <v>61.25356125356125</v>
      </c>
      <c r="N20" s="61">
        <f t="shared" si="4"/>
        <v>47.09251101321586</v>
      </c>
      <c r="O20" s="61">
        <f t="shared" si="4"/>
        <v>0</v>
      </c>
      <c r="P20" s="61">
        <f t="shared" si="4"/>
        <v>64.89488298294329</v>
      </c>
      <c r="Q20" s="61">
        <f t="shared" si="4"/>
        <v>41.06064961195746</v>
      </c>
      <c r="R20" s="62">
        <f t="shared" si="4"/>
        <v>42.53003533568905</v>
      </c>
      <c r="S20" s="63">
        <f t="shared" si="4"/>
        <v>41.11428701057121</v>
      </c>
    </row>
    <row r="21" spans="2:19" s="6" customFormat="1" ht="23.25" customHeight="1" thickBot="1" thickTop="1">
      <c r="B21" s="279" t="s">
        <v>28</v>
      </c>
      <c r="C21" s="281" t="s">
        <v>40</v>
      </c>
      <c r="D21" s="282"/>
      <c r="E21" s="50">
        <v>1195</v>
      </c>
      <c r="F21" s="51">
        <v>655</v>
      </c>
      <c r="G21" s="51">
        <v>1016</v>
      </c>
      <c r="H21" s="51">
        <v>1249</v>
      </c>
      <c r="I21" s="51">
        <v>2012</v>
      </c>
      <c r="J21" s="51">
        <v>524</v>
      </c>
      <c r="K21" s="51">
        <v>1445</v>
      </c>
      <c r="L21" s="51">
        <v>465</v>
      </c>
      <c r="M21" s="52">
        <v>545</v>
      </c>
      <c r="N21" s="52">
        <v>343</v>
      </c>
      <c r="O21" s="52">
        <v>1045</v>
      </c>
      <c r="P21" s="52">
        <v>979</v>
      </c>
      <c r="Q21" s="52">
        <v>1723</v>
      </c>
      <c r="R21" s="52">
        <v>1831</v>
      </c>
      <c r="S21" s="53">
        <f>SUM(E21:R21)</f>
        <v>15027</v>
      </c>
    </row>
    <row r="22" spans="2:19" ht="24" customHeight="1" thickBot="1" thickTop="1">
      <c r="B22" s="246"/>
      <c r="C22" s="283" t="s">
        <v>38</v>
      </c>
      <c r="D22" s="284"/>
      <c r="E22" s="61">
        <f aca="true" t="shared" si="5" ref="E22:S22">E21/E6*100</f>
        <v>23.644637910565887</v>
      </c>
      <c r="F22" s="61">
        <f t="shared" si="5"/>
        <v>21.135850274282024</v>
      </c>
      <c r="G22" s="61">
        <f t="shared" si="5"/>
        <v>19.648037130148907</v>
      </c>
      <c r="H22" s="61">
        <f t="shared" si="5"/>
        <v>26.366898881148405</v>
      </c>
      <c r="I22" s="61">
        <f t="shared" si="5"/>
        <v>24.408589105908042</v>
      </c>
      <c r="J22" s="61">
        <f t="shared" si="5"/>
        <v>13.292744799594114</v>
      </c>
      <c r="K22" s="61">
        <f t="shared" si="5"/>
        <v>28.87112887112887</v>
      </c>
      <c r="L22" s="61">
        <f t="shared" si="5"/>
        <v>22.270114942528735</v>
      </c>
      <c r="M22" s="61">
        <f t="shared" si="5"/>
        <v>22.18152218152218</v>
      </c>
      <c r="N22" s="61">
        <f t="shared" si="5"/>
        <v>15.110132158590309</v>
      </c>
      <c r="O22" s="61">
        <f t="shared" si="5"/>
        <v>20.97551184263348</v>
      </c>
      <c r="P22" s="61">
        <f t="shared" si="5"/>
        <v>19.416898056326854</v>
      </c>
      <c r="Q22" s="61">
        <f t="shared" si="5"/>
        <v>24.76286289163553</v>
      </c>
      <c r="R22" s="62">
        <f t="shared" si="5"/>
        <v>25.879858657243815</v>
      </c>
      <c r="S22" s="63">
        <f t="shared" si="5"/>
        <v>22.725829136609047</v>
      </c>
    </row>
    <row r="23" spans="2:19" s="6" customFormat="1" ht="24" customHeight="1" thickBot="1" thickTop="1">
      <c r="B23" s="279" t="s">
        <v>31</v>
      </c>
      <c r="C23" s="291" t="s">
        <v>41</v>
      </c>
      <c r="D23" s="292"/>
      <c r="E23" s="50">
        <v>24</v>
      </c>
      <c r="F23" s="51">
        <v>95</v>
      </c>
      <c r="G23" s="51">
        <v>58</v>
      </c>
      <c r="H23" s="51">
        <v>152</v>
      </c>
      <c r="I23" s="51">
        <v>247</v>
      </c>
      <c r="J23" s="51">
        <v>15</v>
      </c>
      <c r="K23" s="51">
        <v>554</v>
      </c>
      <c r="L23" s="51">
        <v>68</v>
      </c>
      <c r="M23" s="52">
        <v>4</v>
      </c>
      <c r="N23" s="52">
        <v>6</v>
      </c>
      <c r="O23" s="52">
        <v>52</v>
      </c>
      <c r="P23" s="52">
        <v>67</v>
      </c>
      <c r="Q23" s="52">
        <v>327</v>
      </c>
      <c r="R23" s="52">
        <v>94</v>
      </c>
      <c r="S23" s="53">
        <f>SUM(E23:R23)</f>
        <v>1763</v>
      </c>
    </row>
    <row r="24" spans="2:19" ht="24" customHeight="1" thickBot="1" thickTop="1">
      <c r="B24" s="246"/>
      <c r="C24" s="283" t="s">
        <v>38</v>
      </c>
      <c r="D24" s="284"/>
      <c r="E24" s="61">
        <f aca="true" t="shared" si="6" ref="E24:S24">E23/E6*100</f>
        <v>0.4748713889988128</v>
      </c>
      <c r="F24" s="61">
        <f t="shared" si="6"/>
        <v>3.0655050016134235</v>
      </c>
      <c r="G24" s="61">
        <f t="shared" si="6"/>
        <v>1.1216399149100755</v>
      </c>
      <c r="H24" s="61">
        <f t="shared" si="6"/>
        <v>3.2087819294912387</v>
      </c>
      <c r="I24" s="61">
        <f t="shared" si="6"/>
        <v>2.996481863399248</v>
      </c>
      <c r="J24" s="61">
        <f t="shared" si="6"/>
        <v>0.380517503805175</v>
      </c>
      <c r="K24" s="61">
        <f t="shared" si="6"/>
        <v>11.06893106893107</v>
      </c>
      <c r="L24" s="61">
        <f t="shared" si="6"/>
        <v>3.256704980842912</v>
      </c>
      <c r="M24" s="61">
        <f t="shared" si="6"/>
        <v>0.1628001628001628</v>
      </c>
      <c r="N24" s="61">
        <f t="shared" si="6"/>
        <v>0.2643171806167401</v>
      </c>
      <c r="O24" s="61">
        <f t="shared" si="6"/>
        <v>1.0437575270975512</v>
      </c>
      <c r="P24" s="61">
        <f t="shared" si="6"/>
        <v>1.3288377627925425</v>
      </c>
      <c r="Q24" s="61">
        <f t="shared" si="6"/>
        <v>4.699626329405001</v>
      </c>
      <c r="R24" s="62">
        <f t="shared" si="6"/>
        <v>1.3286219081272084</v>
      </c>
      <c r="S24" s="63">
        <f t="shared" si="6"/>
        <v>2.6662432134053202</v>
      </c>
    </row>
    <row r="25" spans="2:19" s="6" customFormat="1" ht="24" customHeight="1" thickBot="1" thickTop="1">
      <c r="B25" s="279" t="s">
        <v>42</v>
      </c>
      <c r="C25" s="281" t="s">
        <v>43</v>
      </c>
      <c r="D25" s="282"/>
      <c r="E25" s="65">
        <v>258</v>
      </c>
      <c r="F25" s="52">
        <v>160</v>
      </c>
      <c r="G25" s="52">
        <v>200</v>
      </c>
      <c r="H25" s="52">
        <v>271</v>
      </c>
      <c r="I25" s="52">
        <v>352</v>
      </c>
      <c r="J25" s="52">
        <v>113</v>
      </c>
      <c r="K25" s="52">
        <v>195</v>
      </c>
      <c r="L25" s="52">
        <v>93</v>
      </c>
      <c r="M25" s="52">
        <v>162</v>
      </c>
      <c r="N25" s="52">
        <v>151</v>
      </c>
      <c r="O25" s="52">
        <v>153</v>
      </c>
      <c r="P25" s="52">
        <v>216</v>
      </c>
      <c r="Q25" s="52">
        <v>340</v>
      </c>
      <c r="R25" s="52">
        <v>383</v>
      </c>
      <c r="S25" s="53">
        <f>SUM(E25:R25)</f>
        <v>3047</v>
      </c>
    </row>
    <row r="26" spans="2:19" ht="24" customHeight="1" thickBot="1" thickTop="1">
      <c r="B26" s="246"/>
      <c r="C26" s="283" t="s">
        <v>38</v>
      </c>
      <c r="D26" s="284"/>
      <c r="E26" s="61">
        <f aca="true" t="shared" si="7" ref="E26:S26">E25/E6*100</f>
        <v>5.1048674317372384</v>
      </c>
      <c r="F26" s="61">
        <f t="shared" si="7"/>
        <v>5.162955792191029</v>
      </c>
      <c r="G26" s="61">
        <f t="shared" si="7"/>
        <v>3.867723844517502</v>
      </c>
      <c r="H26" s="61">
        <f t="shared" si="7"/>
        <v>5.720920413763986</v>
      </c>
      <c r="I26" s="61">
        <f t="shared" si="7"/>
        <v>4.270289942981924</v>
      </c>
      <c r="J26" s="61">
        <f t="shared" si="7"/>
        <v>2.8665651953323183</v>
      </c>
      <c r="K26" s="61">
        <f t="shared" si="7"/>
        <v>3.896103896103896</v>
      </c>
      <c r="L26" s="61">
        <f t="shared" si="7"/>
        <v>4.454022988505748</v>
      </c>
      <c r="M26" s="61">
        <f t="shared" si="7"/>
        <v>6.593406593406594</v>
      </c>
      <c r="N26" s="61">
        <f t="shared" si="7"/>
        <v>6.651982378854626</v>
      </c>
      <c r="O26" s="61">
        <f t="shared" si="7"/>
        <v>3.0710558008831796</v>
      </c>
      <c r="P26" s="61">
        <f t="shared" si="7"/>
        <v>4.2840142800476</v>
      </c>
      <c r="Q26" s="61">
        <f t="shared" si="7"/>
        <v>4.886461626904283</v>
      </c>
      <c r="R26" s="62">
        <f t="shared" si="7"/>
        <v>5.413427561837455</v>
      </c>
      <c r="S26" s="63">
        <f t="shared" si="7"/>
        <v>4.608078883293257</v>
      </c>
    </row>
    <row r="27" spans="2:19" ht="30" customHeight="1" thickBot="1" thickTop="1">
      <c r="B27" s="275" t="s">
        <v>44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87"/>
    </row>
    <row r="28" spans="2:19" ht="24" customHeight="1" thickBot="1" thickTop="1">
      <c r="B28" s="288" t="s">
        <v>20</v>
      </c>
      <c r="C28" s="289" t="s">
        <v>45</v>
      </c>
      <c r="D28" s="290"/>
      <c r="E28" s="50">
        <v>874</v>
      </c>
      <c r="F28" s="51">
        <v>608</v>
      </c>
      <c r="G28" s="51">
        <v>1015</v>
      </c>
      <c r="H28" s="51">
        <v>1013</v>
      </c>
      <c r="I28" s="51">
        <v>1536</v>
      </c>
      <c r="J28" s="51">
        <v>766</v>
      </c>
      <c r="K28" s="51">
        <v>1079</v>
      </c>
      <c r="L28" s="51">
        <v>457</v>
      </c>
      <c r="M28" s="52">
        <v>578</v>
      </c>
      <c r="N28" s="52">
        <v>519</v>
      </c>
      <c r="O28" s="52">
        <v>722</v>
      </c>
      <c r="P28" s="52">
        <v>1092</v>
      </c>
      <c r="Q28" s="52">
        <v>1413</v>
      </c>
      <c r="R28" s="52">
        <v>1450</v>
      </c>
      <c r="S28" s="53">
        <f>SUM(E28:R28)</f>
        <v>13122</v>
      </c>
    </row>
    <row r="29" spans="2:19" ht="24" customHeight="1" thickBot="1" thickTop="1">
      <c r="B29" s="246"/>
      <c r="C29" s="283" t="s">
        <v>38</v>
      </c>
      <c r="D29" s="284"/>
      <c r="E29" s="61">
        <f aca="true" t="shared" si="8" ref="E29:S29">E28/E6*100</f>
        <v>17.293233082706767</v>
      </c>
      <c r="F29" s="61">
        <f t="shared" si="8"/>
        <v>19.619232010325913</v>
      </c>
      <c r="G29" s="61">
        <f t="shared" si="8"/>
        <v>19.62869851092632</v>
      </c>
      <c r="H29" s="61">
        <f t="shared" si="8"/>
        <v>21.38484272746464</v>
      </c>
      <c r="I29" s="61">
        <f t="shared" si="8"/>
        <v>18.633992478466578</v>
      </c>
      <c r="J29" s="61">
        <f t="shared" si="8"/>
        <v>19.431760527650937</v>
      </c>
      <c r="K29" s="61">
        <f t="shared" si="8"/>
        <v>21.558441558441558</v>
      </c>
      <c r="L29" s="61">
        <f t="shared" si="8"/>
        <v>21.886973180076627</v>
      </c>
      <c r="M29" s="61">
        <f t="shared" si="8"/>
        <v>23.524623524623525</v>
      </c>
      <c r="N29" s="61">
        <f t="shared" si="8"/>
        <v>22.86343612334802</v>
      </c>
      <c r="O29" s="61">
        <f t="shared" si="8"/>
        <v>14.492171818546767</v>
      </c>
      <c r="P29" s="61">
        <f t="shared" si="8"/>
        <v>21.65807219357398</v>
      </c>
      <c r="Q29" s="61">
        <f t="shared" si="8"/>
        <v>20.30755964357574</v>
      </c>
      <c r="R29" s="62">
        <f t="shared" si="8"/>
        <v>20.49469964664311</v>
      </c>
      <c r="S29" s="63">
        <f t="shared" si="8"/>
        <v>19.844834626378113</v>
      </c>
    </row>
    <row r="30" spans="2:19" ht="24" customHeight="1" thickBot="1" thickTop="1">
      <c r="B30" s="279" t="s">
        <v>23</v>
      </c>
      <c r="C30" s="281" t="s">
        <v>46</v>
      </c>
      <c r="D30" s="282"/>
      <c r="E30" s="50">
        <v>1407</v>
      </c>
      <c r="F30" s="51">
        <v>740</v>
      </c>
      <c r="G30" s="51">
        <v>1151</v>
      </c>
      <c r="H30" s="51">
        <v>1097</v>
      </c>
      <c r="I30" s="51">
        <v>1898</v>
      </c>
      <c r="J30" s="51">
        <v>938</v>
      </c>
      <c r="K30" s="51">
        <v>1117</v>
      </c>
      <c r="L30" s="51">
        <v>521</v>
      </c>
      <c r="M30" s="52">
        <v>532</v>
      </c>
      <c r="N30" s="52">
        <v>468</v>
      </c>
      <c r="O30" s="52">
        <v>1233</v>
      </c>
      <c r="P30" s="52">
        <v>1043</v>
      </c>
      <c r="Q30" s="52">
        <v>1429</v>
      </c>
      <c r="R30" s="52">
        <v>1495</v>
      </c>
      <c r="S30" s="53">
        <f>SUM(E30:R30)</f>
        <v>15069</v>
      </c>
    </row>
    <row r="31" spans="2:19" ht="24" customHeight="1" thickBot="1" thickTop="1">
      <c r="B31" s="246"/>
      <c r="C31" s="283" t="s">
        <v>38</v>
      </c>
      <c r="D31" s="284"/>
      <c r="E31" s="61">
        <f aca="true" t="shared" si="9" ref="E31:S31">E30/E6*100</f>
        <v>27.839335180055404</v>
      </c>
      <c r="F31" s="61">
        <f t="shared" si="9"/>
        <v>23.87867053888351</v>
      </c>
      <c r="G31" s="61">
        <f t="shared" si="9"/>
        <v>22.25875072519822</v>
      </c>
      <c r="H31" s="61">
        <f t="shared" si="9"/>
        <v>23.158116951657167</v>
      </c>
      <c r="I31" s="61">
        <f t="shared" si="9"/>
        <v>23.02559747664685</v>
      </c>
      <c r="J31" s="61">
        <f t="shared" si="9"/>
        <v>23.795027904616944</v>
      </c>
      <c r="K31" s="61">
        <f t="shared" si="9"/>
        <v>22.317682317682316</v>
      </c>
      <c r="L31" s="61">
        <f t="shared" si="9"/>
        <v>24.952107279693486</v>
      </c>
      <c r="M31" s="61">
        <f t="shared" si="9"/>
        <v>21.65242165242165</v>
      </c>
      <c r="N31" s="61">
        <f t="shared" si="9"/>
        <v>20.616740088105725</v>
      </c>
      <c r="O31" s="61">
        <f t="shared" si="9"/>
        <v>24.74909674829386</v>
      </c>
      <c r="P31" s="61">
        <f t="shared" si="9"/>
        <v>20.686235620785403</v>
      </c>
      <c r="Q31" s="61">
        <f t="shared" si="9"/>
        <v>20.537510778959472</v>
      </c>
      <c r="R31" s="62">
        <f t="shared" si="9"/>
        <v>21.130742049469966</v>
      </c>
      <c r="S31" s="63">
        <f t="shared" si="9"/>
        <v>22.789347125810988</v>
      </c>
    </row>
    <row r="32" spans="2:19" ht="24" customHeight="1" thickBot="1" thickTop="1">
      <c r="B32" s="279" t="s">
        <v>28</v>
      </c>
      <c r="C32" s="281" t="s">
        <v>47</v>
      </c>
      <c r="D32" s="282"/>
      <c r="E32" s="50">
        <v>935</v>
      </c>
      <c r="F32" s="51">
        <v>829</v>
      </c>
      <c r="G32" s="51">
        <v>2806</v>
      </c>
      <c r="H32" s="51">
        <v>2112</v>
      </c>
      <c r="I32" s="51">
        <v>4040</v>
      </c>
      <c r="J32" s="51">
        <v>1555</v>
      </c>
      <c r="K32" s="51">
        <v>2315</v>
      </c>
      <c r="L32" s="51">
        <v>517</v>
      </c>
      <c r="M32" s="52">
        <v>679</v>
      </c>
      <c r="N32" s="52">
        <v>862</v>
      </c>
      <c r="O32" s="52">
        <v>1308</v>
      </c>
      <c r="P32" s="52">
        <v>1498</v>
      </c>
      <c r="Q32" s="52">
        <v>3270</v>
      </c>
      <c r="R32" s="52">
        <v>2886</v>
      </c>
      <c r="S32" s="53">
        <f>SUM(E32:R32)</f>
        <v>25612</v>
      </c>
    </row>
    <row r="33" spans="2:19" ht="24" customHeight="1" thickBot="1" thickTop="1">
      <c r="B33" s="246"/>
      <c r="C33" s="283" t="s">
        <v>38</v>
      </c>
      <c r="D33" s="284"/>
      <c r="E33" s="66">
        <f aca="true" t="shared" si="10" ref="E33:S33">E32/E6*100</f>
        <v>18.50019786307875</v>
      </c>
      <c r="F33" s="66">
        <f t="shared" si="10"/>
        <v>26.750564698289768</v>
      </c>
      <c r="G33" s="66">
        <f t="shared" si="10"/>
        <v>54.26416553858054</v>
      </c>
      <c r="H33" s="66">
        <f t="shared" si="10"/>
        <v>44.585180493983536</v>
      </c>
      <c r="I33" s="66">
        <f t="shared" si="10"/>
        <v>49.011282300133445</v>
      </c>
      <c r="J33" s="66">
        <f t="shared" si="10"/>
        <v>39.44698122780315</v>
      </c>
      <c r="K33" s="66">
        <f t="shared" si="10"/>
        <v>46.25374625374625</v>
      </c>
      <c r="L33" s="66">
        <f t="shared" si="10"/>
        <v>24.760536398467433</v>
      </c>
      <c r="M33" s="66">
        <f t="shared" si="10"/>
        <v>27.635327635327634</v>
      </c>
      <c r="N33" s="66">
        <f t="shared" si="10"/>
        <v>37.97356828193833</v>
      </c>
      <c r="O33" s="66">
        <f t="shared" si="10"/>
        <v>26.254516258530707</v>
      </c>
      <c r="P33" s="66">
        <f t="shared" si="10"/>
        <v>29.71043236810789</v>
      </c>
      <c r="Q33" s="66">
        <f t="shared" si="10"/>
        <v>46.99626329405002</v>
      </c>
      <c r="R33" s="67">
        <f t="shared" si="10"/>
        <v>40.791519434628974</v>
      </c>
      <c r="S33" s="68">
        <f t="shared" si="10"/>
        <v>38.73387474857463</v>
      </c>
    </row>
    <row r="34" spans="2:19" ht="24" customHeight="1" thickBot="1" thickTop="1">
      <c r="B34" s="279" t="s">
        <v>31</v>
      </c>
      <c r="C34" s="281" t="s">
        <v>48</v>
      </c>
      <c r="D34" s="282"/>
      <c r="E34" s="65">
        <v>1323</v>
      </c>
      <c r="F34" s="52">
        <v>1009</v>
      </c>
      <c r="G34" s="52">
        <v>1556</v>
      </c>
      <c r="H34" s="52">
        <v>1414</v>
      </c>
      <c r="I34" s="52">
        <v>2360</v>
      </c>
      <c r="J34" s="52">
        <v>1085</v>
      </c>
      <c r="K34" s="52">
        <v>1966</v>
      </c>
      <c r="L34" s="52">
        <v>618</v>
      </c>
      <c r="M34" s="52">
        <v>718</v>
      </c>
      <c r="N34" s="52">
        <v>458</v>
      </c>
      <c r="O34" s="52">
        <v>1562</v>
      </c>
      <c r="P34" s="52">
        <v>1472</v>
      </c>
      <c r="Q34" s="52">
        <v>1927</v>
      </c>
      <c r="R34" s="52">
        <v>1399</v>
      </c>
      <c r="S34" s="53">
        <f>SUM(E34:R34)</f>
        <v>18867</v>
      </c>
    </row>
    <row r="35" spans="2:19" ht="24" customHeight="1" thickBot="1" thickTop="1">
      <c r="B35" s="280"/>
      <c r="C35" s="283" t="s">
        <v>38</v>
      </c>
      <c r="D35" s="284"/>
      <c r="E35" s="66">
        <f aca="true" t="shared" si="11" ref="E35:S35">E34/E6*100</f>
        <v>26.177285318559555</v>
      </c>
      <c r="F35" s="66">
        <f t="shared" si="11"/>
        <v>32.55888996450468</v>
      </c>
      <c r="G35" s="66">
        <f t="shared" si="11"/>
        <v>30.09089151034616</v>
      </c>
      <c r="H35" s="66">
        <f t="shared" si="11"/>
        <v>29.850116107240872</v>
      </c>
      <c r="I35" s="66">
        <f t="shared" si="11"/>
        <v>28.630353026810628</v>
      </c>
      <c r="J35" s="66">
        <f t="shared" si="11"/>
        <v>27.524099441907662</v>
      </c>
      <c r="K35" s="66">
        <f t="shared" si="11"/>
        <v>39.28071928071928</v>
      </c>
      <c r="L35" s="66">
        <f t="shared" si="11"/>
        <v>29.597701149425287</v>
      </c>
      <c r="M35" s="66">
        <f t="shared" si="11"/>
        <v>29.22262922262922</v>
      </c>
      <c r="N35" s="66">
        <f t="shared" si="11"/>
        <v>20.176211453744493</v>
      </c>
      <c r="O35" s="66">
        <f t="shared" si="11"/>
        <v>31.35287033319952</v>
      </c>
      <c r="P35" s="66">
        <f t="shared" si="11"/>
        <v>29.194763982546608</v>
      </c>
      <c r="Q35" s="66">
        <f t="shared" si="11"/>
        <v>27.694739867778097</v>
      </c>
      <c r="R35" s="67">
        <f t="shared" si="11"/>
        <v>19.773851590106005</v>
      </c>
      <c r="S35" s="68">
        <f t="shared" si="11"/>
        <v>28.53318814935801</v>
      </c>
    </row>
    <row r="36" spans="2:19" ht="24" customHeight="1" thickBot="1" thickTop="1">
      <c r="B36" s="279" t="s">
        <v>42</v>
      </c>
      <c r="C36" s="285" t="s">
        <v>49</v>
      </c>
      <c r="D36" s="286"/>
      <c r="E36" s="65">
        <v>903</v>
      </c>
      <c r="F36" s="52">
        <v>643</v>
      </c>
      <c r="G36" s="52">
        <v>1309</v>
      </c>
      <c r="H36" s="52">
        <v>976</v>
      </c>
      <c r="I36" s="52">
        <v>1838</v>
      </c>
      <c r="J36" s="52">
        <v>765</v>
      </c>
      <c r="K36" s="52">
        <v>854</v>
      </c>
      <c r="L36" s="52">
        <v>352</v>
      </c>
      <c r="M36" s="52">
        <v>821</v>
      </c>
      <c r="N36" s="52">
        <v>404</v>
      </c>
      <c r="O36" s="52">
        <v>1770</v>
      </c>
      <c r="P36" s="52">
        <v>1576</v>
      </c>
      <c r="Q36" s="52">
        <v>1551</v>
      </c>
      <c r="R36" s="52">
        <v>1607</v>
      </c>
      <c r="S36" s="53">
        <f>SUM(E36:R36)</f>
        <v>15369</v>
      </c>
    </row>
    <row r="37" spans="2:19" ht="24" customHeight="1" thickBot="1" thickTop="1">
      <c r="B37" s="280"/>
      <c r="C37" s="283" t="s">
        <v>38</v>
      </c>
      <c r="D37" s="284"/>
      <c r="E37" s="66">
        <f aca="true" t="shared" si="12" ref="E37:S37">E36/E6*100</f>
        <v>17.86703601108033</v>
      </c>
      <c r="F37" s="66">
        <f t="shared" si="12"/>
        <v>20.7486285898677</v>
      </c>
      <c r="G37" s="66">
        <f t="shared" si="12"/>
        <v>25.314252562367045</v>
      </c>
      <c r="H37" s="66">
        <f t="shared" si="12"/>
        <v>20.603757652522695</v>
      </c>
      <c r="I37" s="66">
        <f t="shared" si="12"/>
        <v>22.29770714545675</v>
      </c>
      <c r="J37" s="66">
        <f t="shared" si="12"/>
        <v>19.406392694063925</v>
      </c>
      <c r="K37" s="66">
        <f t="shared" si="12"/>
        <v>17.062937062937063</v>
      </c>
      <c r="L37" s="66">
        <f t="shared" si="12"/>
        <v>16.85823754789272</v>
      </c>
      <c r="M37" s="66">
        <f t="shared" si="12"/>
        <v>33.41473341473342</v>
      </c>
      <c r="N37" s="66">
        <f t="shared" si="12"/>
        <v>17.797356828193834</v>
      </c>
      <c r="O37" s="66">
        <f t="shared" si="12"/>
        <v>35.52790044158972</v>
      </c>
      <c r="P37" s="66">
        <f t="shared" si="12"/>
        <v>31.257437524791747</v>
      </c>
      <c r="Q37" s="66">
        <f t="shared" si="12"/>
        <v>22.290888186260418</v>
      </c>
      <c r="R37" s="67">
        <f t="shared" si="12"/>
        <v>22.713780918727917</v>
      </c>
      <c r="S37" s="68">
        <f t="shared" si="12"/>
        <v>23.243047048682</v>
      </c>
    </row>
    <row r="38" spans="2:19" s="72" customFormat="1" ht="24" customHeight="1" thickBot="1" thickTop="1">
      <c r="B38" s="268" t="s">
        <v>50</v>
      </c>
      <c r="C38" s="270" t="s">
        <v>51</v>
      </c>
      <c r="D38" s="271"/>
      <c r="E38" s="69">
        <v>732</v>
      </c>
      <c r="F38" s="70">
        <v>286</v>
      </c>
      <c r="G38" s="70">
        <v>205</v>
      </c>
      <c r="H38" s="70">
        <v>163</v>
      </c>
      <c r="I38" s="70">
        <v>626</v>
      </c>
      <c r="J38" s="70">
        <v>153</v>
      </c>
      <c r="K38" s="70">
        <v>291</v>
      </c>
      <c r="L38" s="70">
        <v>138</v>
      </c>
      <c r="M38" s="70">
        <v>172</v>
      </c>
      <c r="N38" s="70">
        <v>132</v>
      </c>
      <c r="O38" s="70">
        <v>404</v>
      </c>
      <c r="P38" s="70">
        <v>342</v>
      </c>
      <c r="Q38" s="70">
        <v>399</v>
      </c>
      <c r="R38" s="70">
        <v>482</v>
      </c>
      <c r="S38" s="71">
        <f>SUM(E38:R38)</f>
        <v>4525</v>
      </c>
    </row>
    <row r="39" spans="2:19" s="6" customFormat="1" ht="24" customHeight="1" thickBot="1" thickTop="1">
      <c r="B39" s="269"/>
      <c r="C39" s="272" t="s">
        <v>38</v>
      </c>
      <c r="D39" s="273"/>
      <c r="E39" s="73">
        <f aca="true" t="shared" si="13" ref="E39:S39">E38/E6*100</f>
        <v>14.48357736446379</v>
      </c>
      <c r="F39" s="74">
        <f t="shared" si="13"/>
        <v>9.228783478541464</v>
      </c>
      <c r="G39" s="74">
        <f t="shared" si="13"/>
        <v>3.9644169406304393</v>
      </c>
      <c r="H39" s="74">
        <f t="shared" si="13"/>
        <v>3.4409964112307367</v>
      </c>
      <c r="I39" s="74">
        <f t="shared" si="13"/>
        <v>7.594322455416718</v>
      </c>
      <c r="J39" s="74">
        <f t="shared" si="13"/>
        <v>3.881278538812785</v>
      </c>
      <c r="K39" s="74">
        <f t="shared" si="13"/>
        <v>5.814185814185814</v>
      </c>
      <c r="L39" s="74">
        <f t="shared" si="13"/>
        <v>6.609195402298851</v>
      </c>
      <c r="M39" s="74">
        <f t="shared" si="13"/>
        <v>7.000407000407001</v>
      </c>
      <c r="N39" s="74">
        <f t="shared" si="13"/>
        <v>5.814977973568282</v>
      </c>
      <c r="O39" s="73">
        <f t="shared" si="13"/>
        <v>8.109193095142512</v>
      </c>
      <c r="P39" s="74">
        <f t="shared" si="13"/>
        <v>6.783022610075366</v>
      </c>
      <c r="Q39" s="74">
        <f t="shared" si="13"/>
        <v>5.734406438631791</v>
      </c>
      <c r="R39" s="75">
        <f t="shared" si="13"/>
        <v>6.8127208480565375</v>
      </c>
      <c r="S39" s="68">
        <f t="shared" si="13"/>
        <v>6.843307169971115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74" t="s">
        <v>52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75" t="s">
        <v>55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64"/>
    </row>
    <row r="44" spans="2:19" s="6" customFormat="1" ht="40.5" customHeight="1" thickBot="1" thickTop="1">
      <c r="B44" s="82" t="s">
        <v>20</v>
      </c>
      <c r="C44" s="277" t="s">
        <v>56</v>
      </c>
      <c r="D44" s="278"/>
      <c r="E44" s="58">
        <v>396</v>
      </c>
      <c r="F44" s="58">
        <v>272</v>
      </c>
      <c r="G44" s="58">
        <v>379</v>
      </c>
      <c r="H44" s="58">
        <v>340</v>
      </c>
      <c r="I44" s="58">
        <v>415</v>
      </c>
      <c r="J44" s="58">
        <v>367</v>
      </c>
      <c r="K44" s="58">
        <v>149</v>
      </c>
      <c r="L44" s="58">
        <v>174</v>
      </c>
      <c r="M44" s="58">
        <v>165</v>
      </c>
      <c r="N44" s="58">
        <v>213</v>
      </c>
      <c r="O44" s="58">
        <v>392</v>
      </c>
      <c r="P44" s="58">
        <v>250</v>
      </c>
      <c r="Q44" s="58">
        <v>539</v>
      </c>
      <c r="R44" s="83">
        <v>1528</v>
      </c>
      <c r="S44" s="84">
        <f>SUM(E44:R44)</f>
        <v>5579</v>
      </c>
    </row>
    <row r="45" spans="2:19" s="6" customFormat="1" ht="40.5" customHeight="1" thickBot="1" thickTop="1">
      <c r="B45" s="85"/>
      <c r="C45" s="258" t="s">
        <v>57</v>
      </c>
      <c r="D45" s="259"/>
      <c r="E45" s="86">
        <v>195</v>
      </c>
      <c r="F45" s="51">
        <v>131</v>
      </c>
      <c r="G45" s="51">
        <v>151</v>
      </c>
      <c r="H45" s="51">
        <v>261</v>
      </c>
      <c r="I45" s="51">
        <v>288</v>
      </c>
      <c r="J45" s="51">
        <v>310</v>
      </c>
      <c r="K45" s="51">
        <v>120</v>
      </c>
      <c r="L45" s="51">
        <v>102</v>
      </c>
      <c r="M45" s="52">
        <v>100</v>
      </c>
      <c r="N45" s="52">
        <v>124</v>
      </c>
      <c r="O45" s="52">
        <v>251</v>
      </c>
      <c r="P45" s="52">
        <v>141</v>
      </c>
      <c r="Q45" s="52">
        <v>478</v>
      </c>
      <c r="R45" s="52">
        <v>1258</v>
      </c>
      <c r="S45" s="84">
        <f>SUM(E45:R45)</f>
        <v>3910</v>
      </c>
    </row>
    <row r="46" spans="2:22" s="6" customFormat="1" ht="42.75" customHeight="1" thickBot="1" thickTop="1">
      <c r="B46" s="87" t="s">
        <v>23</v>
      </c>
      <c r="C46" s="260" t="s">
        <v>58</v>
      </c>
      <c r="D46" s="261"/>
      <c r="E46" s="88">
        <f>E44+'[1]Stan i struktura II 10'!E46</f>
        <v>1141</v>
      </c>
      <c r="F46" s="88">
        <f>F44+'[1]Stan i struktura II 10'!F46</f>
        <v>791</v>
      </c>
      <c r="G46" s="88">
        <f>G44+'[1]Stan i struktura II 10'!G46</f>
        <v>1239</v>
      </c>
      <c r="H46" s="88">
        <f>H44+'[1]Stan i struktura II 10'!H46</f>
        <v>455</v>
      </c>
      <c r="I46" s="88">
        <f>I44+'[1]Stan i struktura II 10'!I46</f>
        <v>739</v>
      </c>
      <c r="J46" s="88">
        <f>J44+'[1]Stan i struktura II 10'!J46</f>
        <v>716</v>
      </c>
      <c r="K46" s="88">
        <f>K44+'[1]Stan i struktura II 10'!K46</f>
        <v>491</v>
      </c>
      <c r="L46" s="88">
        <f>L44+'[1]Stan i struktura II 10'!L46</f>
        <v>486</v>
      </c>
      <c r="M46" s="88">
        <f>M44+'[1]Stan i struktura II 10'!M46</f>
        <v>365</v>
      </c>
      <c r="N46" s="88">
        <f>N44+'[1]Stan i struktura II 10'!N46</f>
        <v>471</v>
      </c>
      <c r="O46" s="88">
        <f>O44+'[1]Stan i struktura II 10'!O46</f>
        <v>1185</v>
      </c>
      <c r="P46" s="88">
        <f>P44+'[1]Stan i struktura II 10'!P46</f>
        <v>528</v>
      </c>
      <c r="Q46" s="88">
        <f>Q44+'[1]Stan i struktura II 10'!Q46</f>
        <v>1657</v>
      </c>
      <c r="R46" s="89">
        <f>R44+'[1]Stan i struktura II 10'!R46</f>
        <v>3949</v>
      </c>
      <c r="S46" s="90">
        <f>S44+'[1]Stan i struktura II 10'!S46</f>
        <v>14213</v>
      </c>
      <c r="V46" s="6">
        <f>SUM(E46:R46)</f>
        <v>14213</v>
      </c>
    </row>
    <row r="47" spans="2:19" s="6" customFormat="1" ht="34.5" customHeight="1" thickBot="1">
      <c r="B47" s="262" t="s">
        <v>59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4"/>
    </row>
    <row r="48" spans="2:19" s="6" customFormat="1" ht="32.25" customHeight="1" thickBot="1" thickTop="1">
      <c r="B48" s="265" t="s">
        <v>20</v>
      </c>
      <c r="C48" s="266" t="s">
        <v>60</v>
      </c>
      <c r="D48" s="267"/>
      <c r="E48" s="59">
        <v>2</v>
      </c>
      <c r="F48" s="59">
        <v>10</v>
      </c>
      <c r="G48" s="59">
        <v>1</v>
      </c>
      <c r="H48" s="59">
        <v>0</v>
      </c>
      <c r="I48" s="59">
        <v>4</v>
      </c>
      <c r="J48" s="59">
        <v>1</v>
      </c>
      <c r="K48" s="59">
        <v>21</v>
      </c>
      <c r="L48" s="59">
        <v>6</v>
      </c>
      <c r="M48" s="59">
        <v>8</v>
      </c>
      <c r="N48" s="59">
        <v>2</v>
      </c>
      <c r="O48" s="59">
        <v>6</v>
      </c>
      <c r="P48" s="59">
        <v>13</v>
      </c>
      <c r="Q48" s="59">
        <v>94</v>
      </c>
      <c r="R48" s="60">
        <v>63</v>
      </c>
      <c r="S48" s="91">
        <f>SUM(E48:R48)</f>
        <v>231</v>
      </c>
    </row>
    <row r="49" spans="2:22" ht="32.25" customHeight="1" thickBot="1" thickTop="1">
      <c r="B49" s="246"/>
      <c r="C49" s="256" t="s">
        <v>61</v>
      </c>
      <c r="D49" s="257"/>
      <c r="E49" s="92">
        <f>E48+'[1]Stan i struktura II 10'!E49</f>
        <v>8</v>
      </c>
      <c r="F49" s="92">
        <f>F48+'[1]Stan i struktura II 10'!F49</f>
        <v>23</v>
      </c>
      <c r="G49" s="92">
        <f>G48+'[1]Stan i struktura II 10'!G49</f>
        <v>1</v>
      </c>
      <c r="H49" s="92">
        <f>H48+'[1]Stan i struktura II 10'!H49</f>
        <v>0</v>
      </c>
      <c r="I49" s="92">
        <f>I48+'[1]Stan i struktura II 10'!I49</f>
        <v>22</v>
      </c>
      <c r="J49" s="92">
        <f>J48+'[1]Stan i struktura II 10'!J49</f>
        <v>31</v>
      </c>
      <c r="K49" s="92">
        <f>K48+'[1]Stan i struktura II 10'!K49</f>
        <v>39</v>
      </c>
      <c r="L49" s="92">
        <f>L48+'[1]Stan i struktura II 10'!L49</f>
        <v>17</v>
      </c>
      <c r="M49" s="92">
        <f>M48+'[1]Stan i struktura II 10'!M49</f>
        <v>11</v>
      </c>
      <c r="N49" s="92">
        <f>N48+'[1]Stan i struktura II 10'!N49</f>
        <v>6</v>
      </c>
      <c r="O49" s="92">
        <f>O48+'[1]Stan i struktura II 10'!O49</f>
        <v>100</v>
      </c>
      <c r="P49" s="92">
        <f>P48+'[1]Stan i struktura II 10'!P49</f>
        <v>18</v>
      </c>
      <c r="Q49" s="92">
        <f>Q48+'[1]Stan i struktura II 10'!Q49</f>
        <v>449</v>
      </c>
      <c r="R49" s="93">
        <f>R48+'[1]Stan i struktura II 10'!R49</f>
        <v>122</v>
      </c>
      <c r="S49" s="90">
        <f>S48+'[1]Stan i struktura II 10'!S49</f>
        <v>847</v>
      </c>
      <c r="V49" s="6">
        <f>SUM(E49:R49)</f>
        <v>847</v>
      </c>
    </row>
    <row r="50" spans="2:19" s="6" customFormat="1" ht="32.25" customHeight="1" thickBot="1" thickTop="1">
      <c r="B50" s="241" t="s">
        <v>23</v>
      </c>
      <c r="C50" s="254" t="s">
        <v>62</v>
      </c>
      <c r="D50" s="255"/>
      <c r="E50" s="94">
        <v>16</v>
      </c>
      <c r="F50" s="94">
        <v>32</v>
      </c>
      <c r="G50" s="94">
        <v>38</v>
      </c>
      <c r="H50" s="94">
        <v>48</v>
      </c>
      <c r="I50" s="94">
        <v>0</v>
      </c>
      <c r="J50" s="94">
        <v>1</v>
      </c>
      <c r="K50" s="94">
        <v>28</v>
      </c>
      <c r="L50" s="94">
        <v>28</v>
      </c>
      <c r="M50" s="94">
        <v>2</v>
      </c>
      <c r="N50" s="94">
        <v>20</v>
      </c>
      <c r="O50" s="94">
        <v>1</v>
      </c>
      <c r="P50" s="94">
        <v>35</v>
      </c>
      <c r="Q50" s="94">
        <v>12</v>
      </c>
      <c r="R50" s="95">
        <v>36</v>
      </c>
      <c r="S50" s="91">
        <f>SUM(E50:R50)</f>
        <v>297</v>
      </c>
    </row>
    <row r="51" spans="2:22" ht="32.25" customHeight="1" thickBot="1" thickTop="1">
      <c r="B51" s="246"/>
      <c r="C51" s="256" t="s">
        <v>63</v>
      </c>
      <c r="D51" s="257"/>
      <c r="E51" s="92">
        <f>E50+'[1]Stan i struktura II 10'!E51</f>
        <v>46</v>
      </c>
      <c r="F51" s="92">
        <f>F50+'[1]Stan i struktura II 10'!F51</f>
        <v>142</v>
      </c>
      <c r="G51" s="92">
        <f>G50+'[1]Stan i struktura II 10'!G51</f>
        <v>64</v>
      </c>
      <c r="H51" s="92">
        <f>H50+'[1]Stan i struktura II 10'!H51</f>
        <v>49</v>
      </c>
      <c r="I51" s="92">
        <f>I50+'[1]Stan i struktura II 10'!I51</f>
        <v>0</v>
      </c>
      <c r="J51" s="92">
        <f>J50+'[1]Stan i struktura II 10'!J51</f>
        <v>5</v>
      </c>
      <c r="K51" s="92">
        <f>K50+'[1]Stan i struktura II 10'!K51</f>
        <v>33</v>
      </c>
      <c r="L51" s="92">
        <f>L50+'[1]Stan i struktura II 10'!L51</f>
        <v>36</v>
      </c>
      <c r="M51" s="92">
        <f>M50+'[1]Stan i struktura II 10'!M51</f>
        <v>2</v>
      </c>
      <c r="N51" s="92">
        <f>N50+'[1]Stan i struktura II 10'!N51</f>
        <v>20</v>
      </c>
      <c r="O51" s="92">
        <f>O50+'[1]Stan i struktura II 10'!O51</f>
        <v>121</v>
      </c>
      <c r="P51" s="92">
        <f>P50+'[1]Stan i struktura II 10'!P51</f>
        <v>73</v>
      </c>
      <c r="Q51" s="92">
        <f>Q50+'[1]Stan i struktura II 10'!Q51</f>
        <v>14</v>
      </c>
      <c r="R51" s="93">
        <f>R50+'[1]Stan i struktura II 10'!R51</f>
        <v>36</v>
      </c>
      <c r="S51" s="90">
        <f>S50+'[1]Stan i struktura II 10'!S51</f>
        <v>641</v>
      </c>
      <c r="V51" s="6">
        <f>SUM(E51:R51)</f>
        <v>641</v>
      </c>
    </row>
    <row r="52" spans="2:19" s="6" customFormat="1" ht="31.5" customHeight="1" thickBot="1" thickTop="1">
      <c r="B52" s="240" t="s">
        <v>28</v>
      </c>
      <c r="C52" s="247" t="s">
        <v>64</v>
      </c>
      <c r="D52" s="248"/>
      <c r="E52" s="50">
        <v>31</v>
      </c>
      <c r="F52" s="51">
        <v>7</v>
      </c>
      <c r="G52" s="51">
        <v>0</v>
      </c>
      <c r="H52" s="51">
        <v>14</v>
      </c>
      <c r="I52" s="52">
        <v>0</v>
      </c>
      <c r="J52" s="51">
        <v>15</v>
      </c>
      <c r="K52" s="52">
        <v>8</v>
      </c>
      <c r="L52" s="51">
        <v>11</v>
      </c>
      <c r="M52" s="52">
        <v>1</v>
      </c>
      <c r="N52" s="52">
        <v>20</v>
      </c>
      <c r="O52" s="52">
        <v>6</v>
      </c>
      <c r="P52" s="51">
        <v>5</v>
      </c>
      <c r="Q52" s="96">
        <v>3</v>
      </c>
      <c r="R52" s="52">
        <v>17</v>
      </c>
      <c r="S52" s="91">
        <f>SUM(E52:R52)</f>
        <v>138</v>
      </c>
    </row>
    <row r="53" spans="2:22" ht="32.25" customHeight="1" thickBot="1" thickTop="1">
      <c r="B53" s="246"/>
      <c r="C53" s="256" t="s">
        <v>65</v>
      </c>
      <c r="D53" s="257"/>
      <c r="E53" s="92">
        <f>E52+'[1]Stan i struktura II 10'!E53</f>
        <v>31</v>
      </c>
      <c r="F53" s="92">
        <f>F52+'[1]Stan i struktura II 10'!F53</f>
        <v>7</v>
      </c>
      <c r="G53" s="92">
        <f>G52+'[1]Stan i struktura II 10'!G53</f>
        <v>0</v>
      </c>
      <c r="H53" s="92">
        <f>H52+'[1]Stan i struktura II 10'!H53</f>
        <v>17</v>
      </c>
      <c r="I53" s="92">
        <f>I52+'[1]Stan i struktura II 10'!I53</f>
        <v>0</v>
      </c>
      <c r="J53" s="92">
        <f>J52+'[1]Stan i struktura II 10'!J53</f>
        <v>25</v>
      </c>
      <c r="K53" s="92">
        <f>K52+'[1]Stan i struktura II 10'!K53</f>
        <v>8</v>
      </c>
      <c r="L53" s="92">
        <f>L52+'[1]Stan i struktura II 10'!L53</f>
        <v>23</v>
      </c>
      <c r="M53" s="92">
        <f>M52+'[1]Stan i struktura II 10'!M53</f>
        <v>2</v>
      </c>
      <c r="N53" s="92">
        <f>N52+'[1]Stan i struktura II 10'!N53</f>
        <v>33</v>
      </c>
      <c r="O53" s="92">
        <f>O52+'[1]Stan i struktura II 10'!O53</f>
        <v>6</v>
      </c>
      <c r="P53" s="92">
        <f>P52+'[1]Stan i struktura II 10'!P53</f>
        <v>6</v>
      </c>
      <c r="Q53" s="92">
        <f>Q52+'[1]Stan i struktura II 10'!Q53</f>
        <v>3</v>
      </c>
      <c r="R53" s="93">
        <f>R52+'[1]Stan i struktura II 10'!R53</f>
        <v>25</v>
      </c>
      <c r="S53" s="90">
        <f>S52+'[1]Stan i struktura II 10'!S53</f>
        <v>186</v>
      </c>
      <c r="V53" s="6">
        <f>SUM(E53:R53)</f>
        <v>186</v>
      </c>
    </row>
    <row r="54" spans="2:19" s="6" customFormat="1" ht="32.25" customHeight="1" thickBot="1" thickTop="1">
      <c r="B54" s="240" t="s">
        <v>31</v>
      </c>
      <c r="C54" s="247" t="s">
        <v>66</v>
      </c>
      <c r="D54" s="248"/>
      <c r="E54" s="50">
        <v>15</v>
      </c>
      <c r="F54" s="51">
        <v>9</v>
      </c>
      <c r="G54" s="51">
        <v>1</v>
      </c>
      <c r="H54" s="51">
        <v>0</v>
      </c>
      <c r="I54" s="52">
        <v>0</v>
      </c>
      <c r="J54" s="51">
        <v>10</v>
      </c>
      <c r="K54" s="52">
        <v>3</v>
      </c>
      <c r="L54" s="51">
        <v>7</v>
      </c>
      <c r="M54" s="52">
        <v>10</v>
      </c>
      <c r="N54" s="52">
        <v>6</v>
      </c>
      <c r="O54" s="52">
        <v>2</v>
      </c>
      <c r="P54" s="51">
        <v>7</v>
      </c>
      <c r="Q54" s="96">
        <v>7</v>
      </c>
      <c r="R54" s="52">
        <v>16</v>
      </c>
      <c r="S54" s="91">
        <f>SUM(E54:R54)</f>
        <v>93</v>
      </c>
    </row>
    <row r="55" spans="2:22" s="6" customFormat="1" ht="32.25" customHeight="1" thickBot="1" thickTop="1">
      <c r="B55" s="246"/>
      <c r="C55" s="249" t="s">
        <v>67</v>
      </c>
      <c r="D55" s="250"/>
      <c r="E55" s="92">
        <f>E54+'[1]Stan i struktura II 10'!E55</f>
        <v>33</v>
      </c>
      <c r="F55" s="92">
        <f>F54+'[1]Stan i struktura II 10'!F55</f>
        <v>21</v>
      </c>
      <c r="G55" s="92">
        <f>G54+'[1]Stan i struktura II 10'!G55</f>
        <v>1</v>
      </c>
      <c r="H55" s="92">
        <f>H54+'[1]Stan i struktura II 10'!H55</f>
        <v>0</v>
      </c>
      <c r="I55" s="92">
        <f>I54+'[1]Stan i struktura II 10'!I55</f>
        <v>0</v>
      </c>
      <c r="J55" s="92">
        <f>J54+'[1]Stan i struktura II 10'!J55</f>
        <v>29</v>
      </c>
      <c r="K55" s="92">
        <f>K54+'[1]Stan i struktura II 10'!K55</f>
        <v>4</v>
      </c>
      <c r="L55" s="92">
        <f>L54+'[1]Stan i struktura II 10'!L55</f>
        <v>19</v>
      </c>
      <c r="M55" s="92">
        <f>M54+'[1]Stan i struktura II 10'!M55</f>
        <v>12</v>
      </c>
      <c r="N55" s="92">
        <f>N54+'[1]Stan i struktura II 10'!N55</f>
        <v>22</v>
      </c>
      <c r="O55" s="92">
        <f>O54+'[1]Stan i struktura II 10'!O55</f>
        <v>6</v>
      </c>
      <c r="P55" s="92">
        <f>P54+'[1]Stan i struktura II 10'!P55</f>
        <v>11</v>
      </c>
      <c r="Q55" s="92">
        <f>Q54+'[1]Stan i struktura II 10'!Q55</f>
        <v>18</v>
      </c>
      <c r="R55" s="93">
        <f>R54+'[1]Stan i struktura II 10'!R55</f>
        <v>38</v>
      </c>
      <c r="S55" s="90">
        <f>S54+'[1]Stan i struktura II 10'!S55</f>
        <v>214</v>
      </c>
      <c r="V55" s="6">
        <f>SUM(E55:R55)</f>
        <v>214</v>
      </c>
    </row>
    <row r="56" spans="2:19" s="6" customFormat="1" ht="32.25" customHeight="1" thickBot="1" thickTop="1">
      <c r="B56" s="240" t="s">
        <v>42</v>
      </c>
      <c r="C56" s="233" t="s">
        <v>68</v>
      </c>
      <c r="D56" s="234"/>
      <c r="E56" s="97">
        <v>1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1</v>
      </c>
      <c r="S56" s="91">
        <f>SUM(E56:R56)</f>
        <v>2</v>
      </c>
    </row>
    <row r="57" spans="2:22" s="6" customFormat="1" ht="32.25" customHeight="1" thickBot="1" thickTop="1">
      <c r="B57" s="251"/>
      <c r="C57" s="252" t="s">
        <v>69</v>
      </c>
      <c r="D57" s="253"/>
      <c r="E57" s="92">
        <f>E56+'[1]Stan i struktura II 10'!E57</f>
        <v>3</v>
      </c>
      <c r="F57" s="92">
        <f>F56+'[1]Stan i struktura II 10'!F57</f>
        <v>0</v>
      </c>
      <c r="G57" s="92">
        <f>G56+'[1]Stan i struktura II 10'!G57</f>
        <v>0</v>
      </c>
      <c r="H57" s="92">
        <f>H56+'[1]Stan i struktura II 10'!H57</f>
        <v>0</v>
      </c>
      <c r="I57" s="92">
        <f>I56+'[1]Stan i struktura II 10'!I57</f>
        <v>0</v>
      </c>
      <c r="J57" s="92">
        <f>J56+'[1]Stan i struktura II 10'!J57</f>
        <v>0</v>
      </c>
      <c r="K57" s="92">
        <f>K56+'[1]Stan i struktura II 10'!K57</f>
        <v>0</v>
      </c>
      <c r="L57" s="92">
        <f>L56+'[1]Stan i struktura II 10'!L57</f>
        <v>0</v>
      </c>
      <c r="M57" s="92">
        <f>M56+'[1]Stan i struktura II 10'!M57</f>
        <v>0</v>
      </c>
      <c r="N57" s="92">
        <f>N56+'[1]Stan i struktura II 10'!N57</f>
        <v>0</v>
      </c>
      <c r="O57" s="92">
        <f>O56+'[1]Stan i struktura II 10'!O57</f>
        <v>0</v>
      </c>
      <c r="P57" s="92">
        <f>P56+'[1]Stan i struktura II 10'!P57</f>
        <v>0</v>
      </c>
      <c r="Q57" s="92">
        <f>Q56+'[1]Stan i struktura II 10'!Q57</f>
        <v>0</v>
      </c>
      <c r="R57" s="93">
        <f>R56+'[1]Stan i struktura II 10'!R57</f>
        <v>1</v>
      </c>
      <c r="S57" s="90">
        <f>S56+'[1]Stan i struktura II 10'!S57</f>
        <v>4</v>
      </c>
      <c r="V57" s="6">
        <f>SUM(E57:R57)</f>
        <v>4</v>
      </c>
    </row>
    <row r="58" spans="2:19" s="6" customFormat="1" ht="32.25" customHeight="1" thickBot="1" thickTop="1">
      <c r="B58" s="240" t="s">
        <v>50</v>
      </c>
      <c r="C58" s="233" t="s">
        <v>70</v>
      </c>
      <c r="D58" s="234"/>
      <c r="E58" s="97">
        <v>1</v>
      </c>
      <c r="F58" s="97">
        <v>0</v>
      </c>
      <c r="G58" s="97">
        <v>48</v>
      </c>
      <c r="H58" s="97">
        <v>52</v>
      </c>
      <c r="I58" s="97">
        <v>2</v>
      </c>
      <c r="J58" s="97">
        <v>2</v>
      </c>
      <c r="K58" s="97">
        <v>52</v>
      </c>
      <c r="L58" s="97">
        <v>11</v>
      </c>
      <c r="M58" s="97">
        <v>16</v>
      </c>
      <c r="N58" s="97">
        <v>34</v>
      </c>
      <c r="O58" s="97">
        <v>5</v>
      </c>
      <c r="P58" s="97">
        <v>7</v>
      </c>
      <c r="Q58" s="97">
        <v>20</v>
      </c>
      <c r="R58" s="98">
        <v>26</v>
      </c>
      <c r="S58" s="91">
        <f>SUM(E58:R58)</f>
        <v>276</v>
      </c>
    </row>
    <row r="59" spans="2:22" s="6" customFormat="1" ht="32.25" customHeight="1" thickBot="1" thickTop="1">
      <c r="B59" s="241"/>
      <c r="C59" s="242" t="s">
        <v>71</v>
      </c>
      <c r="D59" s="243"/>
      <c r="E59" s="92">
        <f>E58+'[1]Stan i struktura II 10'!E59</f>
        <v>2</v>
      </c>
      <c r="F59" s="92">
        <f>F58+'[1]Stan i struktura II 10'!F59</f>
        <v>0</v>
      </c>
      <c r="G59" s="92">
        <f>G58+'[1]Stan i struktura II 10'!G59</f>
        <v>61</v>
      </c>
      <c r="H59" s="92">
        <f>H58+'[1]Stan i struktura II 10'!H59</f>
        <v>81</v>
      </c>
      <c r="I59" s="92">
        <f>I58+'[1]Stan i struktura II 10'!I59</f>
        <v>3</v>
      </c>
      <c r="J59" s="92">
        <f>J58+'[1]Stan i struktura II 10'!J59</f>
        <v>3</v>
      </c>
      <c r="K59" s="92">
        <f>K58+'[1]Stan i struktura II 10'!K59</f>
        <v>65</v>
      </c>
      <c r="L59" s="92">
        <f>L58+'[1]Stan i struktura II 10'!L59</f>
        <v>19</v>
      </c>
      <c r="M59" s="92">
        <f>M58+'[1]Stan i struktura II 10'!M59</f>
        <v>23</v>
      </c>
      <c r="N59" s="92">
        <f>N58+'[1]Stan i struktura II 10'!N59</f>
        <v>46</v>
      </c>
      <c r="O59" s="92">
        <f>O58+'[1]Stan i struktura II 10'!O59</f>
        <v>5</v>
      </c>
      <c r="P59" s="92">
        <f>P58+'[1]Stan i struktura II 10'!P59</f>
        <v>7</v>
      </c>
      <c r="Q59" s="92">
        <f>Q58+'[1]Stan i struktura II 10'!Q59</f>
        <v>29</v>
      </c>
      <c r="R59" s="93">
        <f>R58+'[1]Stan i struktura II 10'!R59</f>
        <v>64</v>
      </c>
      <c r="S59" s="90">
        <f>S58+'[1]Stan i struktura II 10'!S59</f>
        <v>408</v>
      </c>
      <c r="V59" s="6">
        <f>SUM(E59:R59)</f>
        <v>408</v>
      </c>
    </row>
    <row r="60" spans="2:19" s="6" customFormat="1" ht="32.25" customHeight="1" thickBot="1" thickTop="1">
      <c r="B60" s="232" t="s">
        <v>72</v>
      </c>
      <c r="C60" s="233" t="s">
        <v>73</v>
      </c>
      <c r="D60" s="234"/>
      <c r="E60" s="97">
        <v>180</v>
      </c>
      <c r="F60" s="97">
        <v>73</v>
      </c>
      <c r="G60" s="97">
        <v>111</v>
      </c>
      <c r="H60" s="97">
        <v>181</v>
      </c>
      <c r="I60" s="97">
        <v>181</v>
      </c>
      <c r="J60" s="97">
        <v>109</v>
      </c>
      <c r="K60" s="97">
        <v>91</v>
      </c>
      <c r="L60" s="97">
        <v>70</v>
      </c>
      <c r="M60" s="97">
        <v>58</v>
      </c>
      <c r="N60" s="97">
        <v>35</v>
      </c>
      <c r="O60" s="97">
        <v>202</v>
      </c>
      <c r="P60" s="97">
        <v>222</v>
      </c>
      <c r="Q60" s="97">
        <v>218</v>
      </c>
      <c r="R60" s="98">
        <v>104</v>
      </c>
      <c r="S60" s="91">
        <f>SUM(E60:R60)</f>
        <v>1835</v>
      </c>
    </row>
    <row r="61" spans="2:22" s="6" customFormat="1" ht="32.25" customHeight="1" thickBot="1" thickTop="1">
      <c r="B61" s="232"/>
      <c r="C61" s="244" t="s">
        <v>74</v>
      </c>
      <c r="D61" s="245"/>
      <c r="E61" s="99">
        <f>E60+'[1]Stan i struktura II 10'!E61</f>
        <v>411</v>
      </c>
      <c r="F61" s="99">
        <f>F60+'[1]Stan i struktura II 10'!F61</f>
        <v>193</v>
      </c>
      <c r="G61" s="99">
        <f>G60+'[1]Stan i struktura II 10'!G61</f>
        <v>241</v>
      </c>
      <c r="H61" s="99">
        <f>H60+'[1]Stan i struktura II 10'!H61</f>
        <v>225</v>
      </c>
      <c r="I61" s="99">
        <f>I60+'[1]Stan i struktura II 10'!I61</f>
        <v>239</v>
      </c>
      <c r="J61" s="99">
        <f>J60+'[1]Stan i struktura II 10'!J61</f>
        <v>301</v>
      </c>
      <c r="K61" s="99">
        <f>K60+'[1]Stan i struktura II 10'!K61</f>
        <v>162</v>
      </c>
      <c r="L61" s="99">
        <f>L60+'[1]Stan i struktura II 10'!L61</f>
        <v>151</v>
      </c>
      <c r="M61" s="99">
        <f>M60+'[1]Stan i struktura II 10'!M61</f>
        <v>183</v>
      </c>
      <c r="N61" s="99">
        <f>N60+'[1]Stan i struktura II 10'!N61</f>
        <v>69</v>
      </c>
      <c r="O61" s="99">
        <f>O60+'[1]Stan i struktura II 10'!O61</f>
        <v>235</v>
      </c>
      <c r="P61" s="99">
        <f>P60+'[1]Stan i struktura II 10'!P61</f>
        <v>234</v>
      </c>
      <c r="Q61" s="99">
        <f>Q60+'[1]Stan i struktura II 10'!Q61</f>
        <v>369</v>
      </c>
      <c r="R61" s="100">
        <f>R60+'[1]Stan i struktura II 10'!R61</f>
        <v>180</v>
      </c>
      <c r="S61" s="90">
        <f>S60+'[1]Stan i struktura II 10'!S61</f>
        <v>3193</v>
      </c>
      <c r="V61" s="6">
        <f>SUM(E61:R61)</f>
        <v>3193</v>
      </c>
    </row>
    <row r="62" spans="2:19" s="6" customFormat="1" ht="32.25" customHeight="1" thickBot="1" thickTop="1">
      <c r="B62" s="232" t="s">
        <v>75</v>
      </c>
      <c r="C62" s="233" t="s">
        <v>76</v>
      </c>
      <c r="D62" s="234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0</v>
      </c>
      <c r="S62" s="91">
        <f>SUM(E62:R62)</f>
        <v>0</v>
      </c>
    </row>
    <row r="63" spans="2:22" s="6" customFormat="1" ht="32.25" customHeight="1" thickBot="1" thickTop="1">
      <c r="B63" s="232"/>
      <c r="C63" s="235" t="s">
        <v>77</v>
      </c>
      <c r="D63" s="236"/>
      <c r="E63" s="92">
        <f>E62+'[1]Stan i struktura II 10'!E63</f>
        <v>0</v>
      </c>
      <c r="F63" s="92">
        <f>F62+'[1]Stan i struktura II 10'!F63</f>
        <v>0</v>
      </c>
      <c r="G63" s="92">
        <f>G62+'[1]Stan i struktura II 10'!G63</f>
        <v>0</v>
      </c>
      <c r="H63" s="92">
        <f>H62+'[1]Stan i struktura II 10'!H63</f>
        <v>0</v>
      </c>
      <c r="I63" s="92">
        <f>I62+'[1]Stan i struktura II 10'!I63</f>
        <v>0</v>
      </c>
      <c r="J63" s="92">
        <f>J62+'[1]Stan i struktura II 10'!J63</f>
        <v>0</v>
      </c>
      <c r="K63" s="92">
        <f>K62+'[1]Stan i struktura II 10'!K63</f>
        <v>2</v>
      </c>
      <c r="L63" s="92">
        <f>L62+'[1]Stan i struktura II 10'!L63</f>
        <v>0</v>
      </c>
      <c r="M63" s="92">
        <f>M62+'[1]Stan i struktura II 10'!M63</f>
        <v>0</v>
      </c>
      <c r="N63" s="92">
        <f>N62+'[1]Stan i struktura II 10'!N63</f>
        <v>0</v>
      </c>
      <c r="O63" s="92">
        <f>O62+'[1]Stan i struktura II 10'!O63</f>
        <v>0</v>
      </c>
      <c r="P63" s="92">
        <v>0</v>
      </c>
      <c r="Q63" s="92">
        <f>Q62+'[1]Stan i struktura II 10'!Q63</f>
        <v>0</v>
      </c>
      <c r="R63" s="93">
        <f>R62+'[1]Stan i struktura II 10'!R63</f>
        <v>0</v>
      </c>
      <c r="S63" s="90">
        <f>S62+'[1]Stan i struktura II 10'!S63</f>
        <v>2</v>
      </c>
      <c r="V63" s="6">
        <f>SUM(E63:R63)</f>
        <v>2</v>
      </c>
    </row>
    <row r="64" spans="2:19" s="6" customFormat="1" ht="32.25" customHeight="1" thickBot="1" thickTop="1">
      <c r="B64" s="232" t="s">
        <v>78</v>
      </c>
      <c r="C64" s="233" t="s">
        <v>79</v>
      </c>
      <c r="D64" s="234"/>
      <c r="E64" s="97">
        <v>5</v>
      </c>
      <c r="F64" s="97">
        <v>55</v>
      </c>
      <c r="G64" s="97">
        <v>0</v>
      </c>
      <c r="H64" s="97">
        <v>31</v>
      </c>
      <c r="I64" s="97">
        <v>103</v>
      </c>
      <c r="J64" s="97">
        <v>129</v>
      </c>
      <c r="K64" s="97">
        <v>11</v>
      </c>
      <c r="L64" s="97">
        <v>0</v>
      </c>
      <c r="M64" s="97">
        <v>42</v>
      </c>
      <c r="N64" s="97">
        <v>36</v>
      </c>
      <c r="O64" s="97">
        <v>77</v>
      </c>
      <c r="P64" s="97">
        <v>19</v>
      </c>
      <c r="Q64" s="97">
        <v>19</v>
      </c>
      <c r="R64" s="98">
        <v>1013</v>
      </c>
      <c r="S64" s="91">
        <f>SUM(E64:R64)</f>
        <v>1540</v>
      </c>
    </row>
    <row r="65" spans="2:22" ht="31.5" customHeight="1" thickBot="1" thickTop="1">
      <c r="B65" s="237"/>
      <c r="C65" s="238" t="s">
        <v>80</v>
      </c>
      <c r="D65" s="239"/>
      <c r="E65" s="92">
        <f>E64+'[1]Stan i struktura II 10'!E65</f>
        <v>37</v>
      </c>
      <c r="F65" s="92">
        <f>F64+'[1]Stan i struktura II 10'!F65</f>
        <v>118</v>
      </c>
      <c r="G65" s="92">
        <f>G64+'[1]Stan i struktura II 10'!G65</f>
        <v>0</v>
      </c>
      <c r="H65" s="92">
        <f>H64+'[1]Stan i struktura II 10'!H65</f>
        <v>31</v>
      </c>
      <c r="I65" s="92">
        <f>I64+'[1]Stan i struktura II 10'!I65</f>
        <v>223</v>
      </c>
      <c r="J65" s="92">
        <f>J64+'[1]Stan i struktura II 10'!J65</f>
        <v>130</v>
      </c>
      <c r="K65" s="92">
        <f>K64+'[1]Stan i struktura II 10'!K65</f>
        <v>74</v>
      </c>
      <c r="L65" s="92">
        <f>L64+'[1]Stan i struktura II 10'!L65</f>
        <v>0</v>
      </c>
      <c r="M65" s="92">
        <f>M64+'[1]Stan i struktura II 10'!M65</f>
        <v>42</v>
      </c>
      <c r="N65" s="92">
        <f>N64+'[1]Stan i struktura II 10'!N65</f>
        <v>56</v>
      </c>
      <c r="O65" s="92">
        <f>O64+'[1]Stan i struktura II 10'!O65</f>
        <v>170</v>
      </c>
      <c r="P65" s="92">
        <f>P64+'[1]Stan i struktura II 10'!P65</f>
        <v>19</v>
      </c>
      <c r="Q65" s="92">
        <f>Q64+'[1]Stan i struktura II 10'!Q65</f>
        <v>222</v>
      </c>
      <c r="R65" s="93">
        <f>R64+'[1]Stan i struktura II 10'!R65</f>
        <v>2836</v>
      </c>
      <c r="S65" s="90">
        <f>S64+'[1]Stan i struktura II 10'!S65</f>
        <v>3958</v>
      </c>
      <c r="V65" s="6">
        <f>SUM(E65:R65)</f>
        <v>3958</v>
      </c>
    </row>
    <row r="66" spans="2:22" ht="48" customHeight="1" thickBot="1" thickTop="1">
      <c r="B66" s="225" t="s">
        <v>81</v>
      </c>
      <c r="C66" s="227" t="s">
        <v>82</v>
      </c>
      <c r="D66" s="228"/>
      <c r="E66" s="101">
        <f aca="true" t="shared" si="14" ref="E66:R67">E48+E50+E52+E54+E56+E58+E60+E62+E64</f>
        <v>251</v>
      </c>
      <c r="F66" s="101">
        <f t="shared" si="14"/>
        <v>186</v>
      </c>
      <c r="G66" s="101">
        <f t="shared" si="14"/>
        <v>199</v>
      </c>
      <c r="H66" s="101">
        <f t="shared" si="14"/>
        <v>326</v>
      </c>
      <c r="I66" s="101">
        <f t="shared" si="14"/>
        <v>290</v>
      </c>
      <c r="J66" s="101">
        <f t="shared" si="14"/>
        <v>267</v>
      </c>
      <c r="K66" s="101">
        <f t="shared" si="14"/>
        <v>214</v>
      </c>
      <c r="L66" s="101">
        <f t="shared" si="14"/>
        <v>133</v>
      </c>
      <c r="M66" s="101">
        <f t="shared" si="14"/>
        <v>137</v>
      </c>
      <c r="N66" s="101">
        <f t="shared" si="14"/>
        <v>153</v>
      </c>
      <c r="O66" s="101">
        <f t="shared" si="14"/>
        <v>299</v>
      </c>
      <c r="P66" s="101">
        <f t="shared" si="14"/>
        <v>308</v>
      </c>
      <c r="Q66" s="101">
        <f t="shared" si="14"/>
        <v>373</v>
      </c>
      <c r="R66" s="102">
        <f t="shared" si="14"/>
        <v>1276</v>
      </c>
      <c r="S66" s="84">
        <f>SUM(E66:R66)</f>
        <v>4412</v>
      </c>
      <c r="V66" s="6"/>
    </row>
    <row r="67" spans="2:22" ht="48" customHeight="1" thickBot="1" thickTop="1">
      <c r="B67" s="226"/>
      <c r="C67" s="227" t="s">
        <v>83</v>
      </c>
      <c r="D67" s="228"/>
      <c r="E67" s="103">
        <f t="shared" si="14"/>
        <v>571</v>
      </c>
      <c r="F67" s="103">
        <f t="shared" si="14"/>
        <v>504</v>
      </c>
      <c r="G67" s="103">
        <f t="shared" si="14"/>
        <v>368</v>
      </c>
      <c r="H67" s="103">
        <f t="shared" si="14"/>
        <v>403</v>
      </c>
      <c r="I67" s="103">
        <f t="shared" si="14"/>
        <v>487</v>
      </c>
      <c r="J67" s="103">
        <f t="shared" si="14"/>
        <v>524</v>
      </c>
      <c r="K67" s="103">
        <f t="shared" si="14"/>
        <v>387</v>
      </c>
      <c r="L67" s="103">
        <f t="shared" si="14"/>
        <v>265</v>
      </c>
      <c r="M67" s="103">
        <f t="shared" si="14"/>
        <v>275</v>
      </c>
      <c r="N67" s="103">
        <f t="shared" si="14"/>
        <v>252</v>
      </c>
      <c r="O67" s="103">
        <f t="shared" si="14"/>
        <v>643</v>
      </c>
      <c r="P67" s="103">
        <f t="shared" si="14"/>
        <v>368</v>
      </c>
      <c r="Q67" s="103">
        <f t="shared" si="14"/>
        <v>1104</v>
      </c>
      <c r="R67" s="104">
        <f t="shared" si="14"/>
        <v>3302</v>
      </c>
      <c r="S67" s="84">
        <f>SUM(E67:R67)</f>
        <v>9453</v>
      </c>
      <c r="V67" s="6"/>
    </row>
    <row r="68" spans="2:19" ht="14.25" customHeight="1">
      <c r="B68" s="229" t="s">
        <v>84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</row>
    <row r="69" spans="2:19" ht="14.2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</row>
    <row r="75" ht="13.5" thickBot="1"/>
    <row r="76" spans="5:19" ht="26.25" customHeight="1" thickBot="1" thickTop="1">
      <c r="E76" s="106">
        <v>168</v>
      </c>
      <c r="F76" s="106">
        <v>84</v>
      </c>
      <c r="G76" s="106">
        <v>78</v>
      </c>
      <c r="H76" s="106">
        <v>72</v>
      </c>
      <c r="I76" s="106">
        <v>96</v>
      </c>
      <c r="J76" s="106">
        <v>79</v>
      </c>
      <c r="K76" s="107">
        <v>71</v>
      </c>
      <c r="L76" s="106">
        <v>48</v>
      </c>
      <c r="M76" s="107">
        <v>75</v>
      </c>
      <c r="N76" s="106">
        <v>62</v>
      </c>
      <c r="O76" s="106">
        <v>180</v>
      </c>
      <c r="P76" s="107">
        <v>115</v>
      </c>
      <c r="Q76" s="106">
        <v>111</v>
      </c>
      <c r="R76" s="106">
        <v>146</v>
      </c>
      <c r="S76" s="84">
        <f>SUM(E76:R76)</f>
        <v>1385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1" t="s">
        <v>85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18" customHeight="1">
      <c r="B3" s="323" t="s">
        <v>86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24" t="s">
        <v>87</v>
      </c>
      <c r="C5" s="326" t="s">
        <v>88</v>
      </c>
      <c r="D5" s="328" t="s">
        <v>89</v>
      </c>
      <c r="E5" s="330" t="s">
        <v>90</v>
      </c>
      <c r="F5" s="109"/>
      <c r="G5" s="324" t="s">
        <v>87</v>
      </c>
      <c r="H5" s="332" t="s">
        <v>91</v>
      </c>
      <c r="I5" s="328" t="s">
        <v>89</v>
      </c>
      <c r="J5" s="330" t="s">
        <v>90</v>
      </c>
      <c r="K5" s="34"/>
      <c r="L5" s="324" t="s">
        <v>87</v>
      </c>
      <c r="M5" s="334" t="s">
        <v>88</v>
      </c>
      <c r="N5" s="328" t="s">
        <v>89</v>
      </c>
      <c r="O5" s="336" t="s">
        <v>90</v>
      </c>
    </row>
    <row r="6" spans="2:15" ht="15" customHeight="1" thickBot="1" thickTop="1">
      <c r="B6" s="325"/>
      <c r="C6" s="327"/>
      <c r="D6" s="329"/>
      <c r="E6" s="331"/>
      <c r="F6" s="109"/>
      <c r="G6" s="325"/>
      <c r="H6" s="333"/>
      <c r="I6" s="329"/>
      <c r="J6" s="331"/>
      <c r="K6" s="34"/>
      <c r="L6" s="325"/>
      <c r="M6" s="335"/>
      <c r="N6" s="329"/>
      <c r="O6" s="337"/>
    </row>
    <row r="7" spans="2:15" ht="15" customHeight="1" thickTop="1">
      <c r="B7" s="338" t="s">
        <v>92</v>
      </c>
      <c r="C7" s="339"/>
      <c r="D7" s="339"/>
      <c r="E7" s="342">
        <f>SUM(E9+E20+E28+E35+E42)</f>
        <v>23925</v>
      </c>
      <c r="F7" s="109"/>
      <c r="G7" s="110">
        <v>4</v>
      </c>
      <c r="H7" s="111" t="s">
        <v>93</v>
      </c>
      <c r="I7" s="112" t="s">
        <v>94</v>
      </c>
      <c r="J7" s="113">
        <v>1032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10024</v>
      </c>
    </row>
    <row r="8" spans="2:15" ht="15" customHeight="1" thickBot="1">
      <c r="B8" s="340"/>
      <c r="C8" s="341"/>
      <c r="D8" s="341"/>
      <c r="E8" s="343"/>
      <c r="G8" s="117">
        <v>5</v>
      </c>
      <c r="H8" s="118" t="s">
        <v>98</v>
      </c>
      <c r="I8" s="119" t="s">
        <v>94</v>
      </c>
      <c r="J8" s="120">
        <v>392</v>
      </c>
      <c r="L8" s="117">
        <v>1</v>
      </c>
      <c r="M8" s="118" t="s">
        <v>99</v>
      </c>
      <c r="N8" s="119" t="s">
        <v>94</v>
      </c>
      <c r="O8" s="120">
        <v>187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8153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207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273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650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325</v>
      </c>
      <c r="G11" s="324" t="s">
        <v>87</v>
      </c>
      <c r="H11" s="332" t="s">
        <v>91</v>
      </c>
      <c r="I11" s="328" t="s">
        <v>89</v>
      </c>
      <c r="J11" s="330" t="s">
        <v>90</v>
      </c>
      <c r="L11" s="117">
        <v>4</v>
      </c>
      <c r="M11" s="118" t="s">
        <v>107</v>
      </c>
      <c r="N11" s="119" t="s">
        <v>94</v>
      </c>
      <c r="O11" s="120">
        <v>282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269</v>
      </c>
      <c r="G12" s="325"/>
      <c r="H12" s="333"/>
      <c r="I12" s="329"/>
      <c r="J12" s="331"/>
      <c r="L12" s="117">
        <v>5</v>
      </c>
      <c r="M12" s="118" t="s">
        <v>109</v>
      </c>
      <c r="N12" s="119" t="s">
        <v>94</v>
      </c>
      <c r="O12" s="120">
        <v>548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630</v>
      </c>
      <c r="G13" s="338" t="s">
        <v>112</v>
      </c>
      <c r="H13" s="339"/>
      <c r="I13" s="339"/>
      <c r="J13" s="342">
        <f>SUM(J15+J24+J34+J42+O7+O21+O32)</f>
        <v>42198</v>
      </c>
      <c r="L13" s="117" t="s">
        <v>50</v>
      </c>
      <c r="M13" s="118" t="s">
        <v>113</v>
      </c>
      <c r="N13" s="119" t="s">
        <v>94</v>
      </c>
      <c r="O13" s="120">
        <v>1520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328</v>
      </c>
      <c r="F14" s="129"/>
      <c r="G14" s="340"/>
      <c r="H14" s="341"/>
      <c r="I14" s="341"/>
      <c r="J14" s="352"/>
      <c r="K14" s="129"/>
      <c r="L14" s="117">
        <v>7</v>
      </c>
      <c r="M14" s="118" t="s">
        <v>115</v>
      </c>
      <c r="N14" s="119" t="s">
        <v>103</v>
      </c>
      <c r="O14" s="120">
        <v>306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348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5171</v>
      </c>
      <c r="L15" s="117">
        <v>8</v>
      </c>
      <c r="M15" s="118" t="s">
        <v>118</v>
      </c>
      <c r="N15" s="119" t="s">
        <v>103</v>
      </c>
      <c r="O15" s="120">
        <v>188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926</v>
      </c>
      <c r="F16" s="130"/>
      <c r="G16" s="117">
        <v>1</v>
      </c>
      <c r="H16" s="118" t="s">
        <v>120</v>
      </c>
      <c r="I16" s="119" t="s">
        <v>103</v>
      </c>
      <c r="J16" s="120">
        <v>230</v>
      </c>
      <c r="L16" s="117">
        <v>9</v>
      </c>
      <c r="M16" s="118" t="s">
        <v>121</v>
      </c>
      <c r="N16" s="119" t="s">
        <v>103</v>
      </c>
      <c r="O16" s="120">
        <v>223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179</v>
      </c>
      <c r="L17" s="117">
        <v>10</v>
      </c>
      <c r="M17" s="118" t="s">
        <v>123</v>
      </c>
      <c r="N17" s="119" t="s">
        <v>103</v>
      </c>
      <c r="O17" s="120">
        <v>931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5054</v>
      </c>
      <c r="F18" s="130"/>
      <c r="G18" s="117">
        <v>3</v>
      </c>
      <c r="H18" s="118" t="s">
        <v>126</v>
      </c>
      <c r="I18" s="119" t="s">
        <v>103</v>
      </c>
      <c r="J18" s="120">
        <v>511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854</v>
      </c>
      <c r="L19" s="137">
        <v>11</v>
      </c>
      <c r="M19" s="138" t="s">
        <v>123</v>
      </c>
      <c r="N19" s="139" t="s">
        <v>125</v>
      </c>
      <c r="O19" s="140">
        <v>4982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4737</v>
      </c>
      <c r="F20" s="130"/>
      <c r="G20" s="117">
        <v>5</v>
      </c>
      <c r="H20" s="118" t="s">
        <v>127</v>
      </c>
      <c r="I20" s="119" t="s">
        <v>111</v>
      </c>
      <c r="J20" s="120">
        <v>1914</v>
      </c>
      <c r="L20" s="110"/>
      <c r="M20" s="111"/>
      <c r="N20" s="112"/>
      <c r="O20" s="113" t="s">
        <v>22</v>
      </c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473</v>
      </c>
      <c r="F21" s="130"/>
      <c r="G21" s="117">
        <v>6</v>
      </c>
      <c r="H21" s="118" t="s">
        <v>130</v>
      </c>
      <c r="I21" s="119" t="s">
        <v>94</v>
      </c>
      <c r="J21" s="120">
        <v>1224</v>
      </c>
      <c r="L21" s="142" t="s">
        <v>131</v>
      </c>
      <c r="M21" s="143" t="s">
        <v>16</v>
      </c>
      <c r="N21" s="144" t="s">
        <v>97</v>
      </c>
      <c r="O21" s="145">
        <f>SUM(O22:O30)</f>
        <v>6958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1928</v>
      </c>
      <c r="F22" s="130"/>
      <c r="G22" s="117">
        <v>7</v>
      </c>
      <c r="H22" s="118" t="s">
        <v>133</v>
      </c>
      <c r="I22" s="119" t="s">
        <v>103</v>
      </c>
      <c r="J22" s="120">
        <v>259</v>
      </c>
      <c r="L22" s="117">
        <v>1</v>
      </c>
      <c r="M22" s="118" t="s">
        <v>134</v>
      </c>
      <c r="N22" s="119" t="s">
        <v>103</v>
      </c>
      <c r="O22" s="120">
        <v>335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528</v>
      </c>
      <c r="F23" s="130"/>
      <c r="G23" s="117"/>
      <c r="H23" s="118"/>
      <c r="I23" s="119"/>
      <c r="J23" s="120"/>
      <c r="L23" s="117">
        <v>2</v>
      </c>
      <c r="M23" s="118" t="s">
        <v>136</v>
      </c>
      <c r="N23" s="119" t="s">
        <v>111</v>
      </c>
      <c r="O23" s="120">
        <v>345</v>
      </c>
    </row>
    <row r="24" spans="2:15" ht="15" customHeight="1">
      <c r="B24" s="117">
        <v>4</v>
      </c>
      <c r="C24" s="118" t="s">
        <v>137</v>
      </c>
      <c r="D24" s="119" t="s">
        <v>103</v>
      </c>
      <c r="E24" s="120">
        <v>341</v>
      </c>
      <c r="F24" s="130"/>
      <c r="G24" s="142" t="s">
        <v>128</v>
      </c>
      <c r="H24" s="143" t="s">
        <v>138</v>
      </c>
      <c r="I24" s="144" t="s">
        <v>97</v>
      </c>
      <c r="J24" s="145">
        <f>SUM(J25:J32)</f>
        <v>8243</v>
      </c>
      <c r="L24" s="117">
        <v>3</v>
      </c>
      <c r="M24" s="118" t="s">
        <v>139</v>
      </c>
      <c r="N24" s="119" t="s">
        <v>94</v>
      </c>
      <c r="O24" s="120">
        <v>592</v>
      </c>
    </row>
    <row r="25" spans="2:15" ht="15" customHeight="1">
      <c r="B25" s="117">
        <v>5</v>
      </c>
      <c r="C25" s="118" t="s">
        <v>140</v>
      </c>
      <c r="D25" s="119" t="s">
        <v>94</v>
      </c>
      <c r="E25" s="120">
        <v>953</v>
      </c>
      <c r="F25" s="130"/>
      <c r="G25" s="117">
        <v>1</v>
      </c>
      <c r="H25" s="118" t="s">
        <v>141</v>
      </c>
      <c r="I25" s="119" t="s">
        <v>94</v>
      </c>
      <c r="J25" s="120">
        <v>443</v>
      </c>
      <c r="L25" s="117">
        <v>4</v>
      </c>
      <c r="M25" s="118" t="s">
        <v>142</v>
      </c>
      <c r="N25" s="119" t="s">
        <v>94</v>
      </c>
      <c r="O25" s="120">
        <v>531</v>
      </c>
    </row>
    <row r="26" spans="2:15" ht="15" customHeight="1">
      <c r="B26" s="117">
        <v>6</v>
      </c>
      <c r="C26" s="118" t="s">
        <v>143</v>
      </c>
      <c r="D26" s="119" t="s">
        <v>94</v>
      </c>
      <c r="E26" s="120">
        <v>514</v>
      </c>
      <c r="F26" s="130"/>
      <c r="G26" s="117">
        <v>2</v>
      </c>
      <c r="H26" s="118" t="s">
        <v>144</v>
      </c>
      <c r="I26" s="119" t="s">
        <v>103</v>
      </c>
      <c r="J26" s="120">
        <v>325</v>
      </c>
      <c r="L26" s="117">
        <v>5</v>
      </c>
      <c r="M26" s="118" t="s">
        <v>145</v>
      </c>
      <c r="N26" s="119" t="s">
        <v>103</v>
      </c>
      <c r="O26" s="120">
        <v>476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146</v>
      </c>
      <c r="I27" s="119" t="s">
        <v>94</v>
      </c>
      <c r="J27" s="120">
        <v>1973</v>
      </c>
      <c r="L27" s="117">
        <v>6</v>
      </c>
      <c r="M27" s="118" t="s">
        <v>147</v>
      </c>
      <c r="N27" s="119" t="s">
        <v>94</v>
      </c>
      <c r="O27" s="120">
        <v>1891</v>
      </c>
    </row>
    <row r="28" spans="2:15" ht="15" customHeight="1">
      <c r="B28" s="142" t="s">
        <v>148</v>
      </c>
      <c r="C28" s="143" t="s">
        <v>9</v>
      </c>
      <c r="D28" s="144" t="s">
        <v>97</v>
      </c>
      <c r="E28" s="145">
        <f>SUM(E29:E33)</f>
        <v>3942</v>
      </c>
      <c r="F28" s="130"/>
      <c r="G28" s="117">
        <v>4</v>
      </c>
      <c r="H28" s="118" t="s">
        <v>149</v>
      </c>
      <c r="I28" s="119" t="s">
        <v>103</v>
      </c>
      <c r="J28" s="120">
        <v>650</v>
      </c>
      <c r="L28" s="117">
        <v>7</v>
      </c>
      <c r="M28" s="118" t="s">
        <v>150</v>
      </c>
      <c r="N28" s="119" t="s">
        <v>103</v>
      </c>
      <c r="O28" s="120">
        <v>202</v>
      </c>
    </row>
    <row r="29" spans="2:15" ht="15" customHeight="1">
      <c r="B29" s="117">
        <v>1</v>
      </c>
      <c r="C29" s="118" t="s">
        <v>151</v>
      </c>
      <c r="D29" s="119" t="s">
        <v>94</v>
      </c>
      <c r="E29" s="120">
        <v>474</v>
      </c>
      <c r="F29" s="130"/>
      <c r="G29" s="117">
        <v>5</v>
      </c>
      <c r="H29" s="118" t="s">
        <v>149</v>
      </c>
      <c r="I29" s="119" t="s">
        <v>111</v>
      </c>
      <c r="J29" s="120">
        <v>3374</v>
      </c>
      <c r="L29" s="117">
        <v>8</v>
      </c>
      <c r="M29" s="118" t="s">
        <v>152</v>
      </c>
      <c r="N29" s="119" t="s">
        <v>103</v>
      </c>
      <c r="O29" s="120">
        <v>602</v>
      </c>
    </row>
    <row r="30" spans="2:15" ht="15" customHeight="1">
      <c r="B30" s="117">
        <v>2</v>
      </c>
      <c r="C30" s="118" t="s">
        <v>153</v>
      </c>
      <c r="D30" s="119" t="s">
        <v>103</v>
      </c>
      <c r="E30" s="120">
        <v>308</v>
      </c>
      <c r="F30" s="130"/>
      <c r="G30" s="117">
        <v>6</v>
      </c>
      <c r="H30" s="118" t="s">
        <v>154</v>
      </c>
      <c r="I30" s="119" t="s">
        <v>94</v>
      </c>
      <c r="J30" s="120">
        <v>520</v>
      </c>
      <c r="L30" s="117">
        <v>9</v>
      </c>
      <c r="M30" s="118" t="s">
        <v>152</v>
      </c>
      <c r="N30" s="119" t="s">
        <v>111</v>
      </c>
      <c r="O30" s="120">
        <v>1984</v>
      </c>
    </row>
    <row r="31" spans="2:15" ht="15" customHeight="1">
      <c r="B31" s="117">
        <v>3</v>
      </c>
      <c r="C31" s="118" t="s">
        <v>155</v>
      </c>
      <c r="D31" s="119" t="s">
        <v>94</v>
      </c>
      <c r="E31" s="120">
        <v>388</v>
      </c>
      <c r="F31" s="130"/>
      <c r="G31" s="117">
        <v>7</v>
      </c>
      <c r="H31" s="118" t="s">
        <v>156</v>
      </c>
      <c r="I31" s="119" t="s">
        <v>103</v>
      </c>
      <c r="J31" s="120">
        <v>596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157</v>
      </c>
      <c r="D32" s="119" t="s">
        <v>94</v>
      </c>
      <c r="E32" s="120">
        <v>752</v>
      </c>
      <c r="F32" s="130"/>
      <c r="G32" s="117">
        <v>8</v>
      </c>
      <c r="H32" s="118" t="s">
        <v>158</v>
      </c>
      <c r="I32" s="119" t="s">
        <v>103</v>
      </c>
      <c r="J32" s="120">
        <v>362</v>
      </c>
      <c r="L32" s="142" t="s">
        <v>159</v>
      </c>
      <c r="M32" s="143" t="s">
        <v>17</v>
      </c>
      <c r="N32" s="144" t="s">
        <v>97</v>
      </c>
      <c r="O32" s="145">
        <f>SUM(O33:O42)</f>
        <v>7075</v>
      </c>
    </row>
    <row r="33" spans="2:15" ht="15" customHeight="1">
      <c r="B33" s="117">
        <v>5</v>
      </c>
      <c r="C33" s="118" t="s">
        <v>160</v>
      </c>
      <c r="D33" s="119" t="s">
        <v>94</v>
      </c>
      <c r="E33" s="120">
        <v>2020</v>
      </c>
      <c r="F33" s="141"/>
      <c r="G33" s="117"/>
      <c r="H33" s="118"/>
      <c r="I33" s="119"/>
      <c r="J33" s="120"/>
      <c r="L33" s="117">
        <v>1</v>
      </c>
      <c r="M33" s="118" t="s">
        <v>161</v>
      </c>
      <c r="N33" s="119" t="s">
        <v>103</v>
      </c>
      <c r="O33" s="120">
        <v>416</v>
      </c>
    </row>
    <row r="34" spans="2:15" ht="15" customHeight="1">
      <c r="B34" s="117"/>
      <c r="C34" s="118"/>
      <c r="D34" s="119"/>
      <c r="E34" s="120"/>
      <c r="F34" s="130"/>
      <c r="G34" s="142" t="s">
        <v>148</v>
      </c>
      <c r="H34" s="143" t="s">
        <v>12</v>
      </c>
      <c r="I34" s="144" t="s">
        <v>97</v>
      </c>
      <c r="J34" s="145">
        <f>SUM(J35:J40)</f>
        <v>2457</v>
      </c>
      <c r="L34" s="117">
        <v>2</v>
      </c>
      <c r="M34" s="118" t="s">
        <v>162</v>
      </c>
      <c r="N34" s="119" t="s">
        <v>94</v>
      </c>
      <c r="O34" s="120">
        <v>741</v>
      </c>
    </row>
    <row r="35" spans="2:15" ht="15" customHeight="1">
      <c r="B35" s="142" t="s">
        <v>163</v>
      </c>
      <c r="C35" s="143" t="s">
        <v>164</v>
      </c>
      <c r="D35" s="144" t="s">
        <v>97</v>
      </c>
      <c r="E35" s="145">
        <f>SUM(E36:E40)</f>
        <v>5005</v>
      </c>
      <c r="F35" s="130"/>
      <c r="G35" s="117">
        <v>1</v>
      </c>
      <c r="H35" s="118" t="s">
        <v>165</v>
      </c>
      <c r="I35" s="119" t="s">
        <v>103</v>
      </c>
      <c r="J35" s="120">
        <v>160</v>
      </c>
      <c r="L35" s="117">
        <v>3</v>
      </c>
      <c r="M35" s="118" t="s">
        <v>166</v>
      </c>
      <c r="N35" s="119" t="s">
        <v>103</v>
      </c>
      <c r="O35" s="120">
        <v>201</v>
      </c>
    </row>
    <row r="36" spans="2:15" ht="15" customHeight="1">
      <c r="B36" s="117">
        <v>1</v>
      </c>
      <c r="C36" s="118" t="s">
        <v>167</v>
      </c>
      <c r="D36" s="119" t="s">
        <v>94</v>
      </c>
      <c r="E36" s="120">
        <v>818</v>
      </c>
      <c r="F36" s="130"/>
      <c r="G36" s="117">
        <v>2</v>
      </c>
      <c r="H36" s="118" t="s">
        <v>168</v>
      </c>
      <c r="I36" s="119" t="s">
        <v>103</v>
      </c>
      <c r="J36" s="120">
        <v>232</v>
      </c>
      <c r="L36" s="117">
        <v>4</v>
      </c>
      <c r="M36" s="118" t="s">
        <v>169</v>
      </c>
      <c r="N36" s="119" t="s">
        <v>94</v>
      </c>
      <c r="O36" s="120">
        <v>1860</v>
      </c>
    </row>
    <row r="37" spans="2:15" ht="15" customHeight="1">
      <c r="B37" s="117">
        <v>2</v>
      </c>
      <c r="C37" s="118" t="s">
        <v>170</v>
      </c>
      <c r="D37" s="119" t="s">
        <v>94</v>
      </c>
      <c r="E37" s="120">
        <v>1669</v>
      </c>
      <c r="F37" s="130"/>
      <c r="G37" s="117">
        <v>3</v>
      </c>
      <c r="H37" s="118" t="s">
        <v>171</v>
      </c>
      <c r="I37" s="119" t="s">
        <v>103</v>
      </c>
      <c r="J37" s="120">
        <v>229</v>
      </c>
      <c r="L37" s="117">
        <v>5</v>
      </c>
      <c r="M37" s="118" t="s">
        <v>172</v>
      </c>
      <c r="N37" s="119" t="s">
        <v>111</v>
      </c>
      <c r="O37" s="120">
        <v>153</v>
      </c>
    </row>
    <row r="38" spans="2:15" ht="15" customHeight="1">
      <c r="B38" s="117">
        <v>3</v>
      </c>
      <c r="C38" s="118" t="s">
        <v>173</v>
      </c>
      <c r="D38" s="119" t="s">
        <v>103</v>
      </c>
      <c r="E38" s="120">
        <v>368</v>
      </c>
      <c r="F38" s="130"/>
      <c r="G38" s="117">
        <v>4</v>
      </c>
      <c r="H38" s="118" t="s">
        <v>174</v>
      </c>
      <c r="I38" s="119" t="s">
        <v>103</v>
      </c>
      <c r="J38" s="120">
        <v>204</v>
      </c>
      <c r="L38" s="117">
        <v>6</v>
      </c>
      <c r="M38" s="118" t="s">
        <v>175</v>
      </c>
      <c r="N38" s="119" t="s">
        <v>103</v>
      </c>
      <c r="O38" s="120">
        <v>222</v>
      </c>
    </row>
    <row r="39" spans="2:15" ht="15" customHeight="1">
      <c r="B39" s="117">
        <v>4</v>
      </c>
      <c r="C39" s="118" t="s">
        <v>176</v>
      </c>
      <c r="D39" s="119" t="s">
        <v>94</v>
      </c>
      <c r="E39" s="120">
        <v>1768</v>
      </c>
      <c r="F39" s="130"/>
      <c r="G39" s="117">
        <v>5</v>
      </c>
      <c r="H39" s="118" t="s">
        <v>177</v>
      </c>
      <c r="I39" s="119" t="s">
        <v>94</v>
      </c>
      <c r="J39" s="120">
        <v>1355</v>
      </c>
      <c r="L39" s="117">
        <v>7</v>
      </c>
      <c r="M39" s="118" t="s">
        <v>178</v>
      </c>
      <c r="N39" s="119" t="s">
        <v>103</v>
      </c>
      <c r="O39" s="120">
        <v>394</v>
      </c>
    </row>
    <row r="40" spans="2:15" ht="15" customHeight="1">
      <c r="B40" s="117">
        <v>5</v>
      </c>
      <c r="C40" s="118" t="s">
        <v>179</v>
      </c>
      <c r="D40" s="119" t="s">
        <v>103</v>
      </c>
      <c r="E40" s="120">
        <v>382</v>
      </c>
      <c r="F40" s="130"/>
      <c r="G40" s="117">
        <v>6</v>
      </c>
      <c r="H40" s="118" t="s">
        <v>180</v>
      </c>
      <c r="I40" s="119" t="s">
        <v>94</v>
      </c>
      <c r="J40" s="120">
        <v>277</v>
      </c>
      <c r="L40" s="117">
        <v>8</v>
      </c>
      <c r="M40" s="118" t="s">
        <v>181</v>
      </c>
      <c r="N40" s="119" t="s">
        <v>103</v>
      </c>
      <c r="O40" s="120">
        <v>363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182</v>
      </c>
      <c r="N41" s="119" t="s">
        <v>103</v>
      </c>
      <c r="O41" s="120">
        <v>645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2088</v>
      </c>
      <c r="F42" s="130"/>
      <c r="G42" s="114" t="s">
        <v>163</v>
      </c>
      <c r="H42" s="115" t="s">
        <v>13</v>
      </c>
      <c r="I42" s="131" t="s">
        <v>97</v>
      </c>
      <c r="J42" s="145">
        <f>SUM(J43:J45)</f>
        <v>2270</v>
      </c>
      <c r="L42" s="146">
        <v>10</v>
      </c>
      <c r="M42" s="135" t="s">
        <v>182</v>
      </c>
      <c r="N42" s="147" t="s">
        <v>111</v>
      </c>
      <c r="O42" s="136">
        <v>2080</v>
      </c>
    </row>
    <row r="43" spans="2:15" ht="15" customHeight="1" thickBot="1">
      <c r="B43" s="117">
        <v>1</v>
      </c>
      <c r="C43" s="118" t="s">
        <v>183</v>
      </c>
      <c r="D43" s="119" t="s">
        <v>103</v>
      </c>
      <c r="E43" s="120">
        <v>214</v>
      </c>
      <c r="F43" s="130"/>
      <c r="G43" s="117">
        <v>1</v>
      </c>
      <c r="H43" s="118" t="s">
        <v>184</v>
      </c>
      <c r="I43" s="119" t="s">
        <v>94</v>
      </c>
      <c r="J43" s="120">
        <v>615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185</v>
      </c>
      <c r="D44" s="119" t="s">
        <v>94</v>
      </c>
      <c r="E44" s="120">
        <v>256</v>
      </c>
      <c r="F44" s="130"/>
      <c r="G44" s="117">
        <v>2</v>
      </c>
      <c r="H44" s="118" t="s">
        <v>186</v>
      </c>
      <c r="I44" s="119" t="s">
        <v>94</v>
      </c>
      <c r="J44" s="120">
        <v>334</v>
      </c>
      <c r="L44" s="344" t="s">
        <v>187</v>
      </c>
      <c r="M44" s="345"/>
      <c r="N44" s="348" t="s">
        <v>188</v>
      </c>
      <c r="O44" s="350">
        <f>SUM(E9+E20+E28+E35+E42+J15+J24+J34+J42+O7+O21+O32)</f>
        <v>66123</v>
      </c>
    </row>
    <row r="45" spans="2:15" ht="15" customHeight="1" thickBot="1" thickTop="1">
      <c r="B45" s="122">
        <v>3</v>
      </c>
      <c r="C45" s="123" t="s">
        <v>189</v>
      </c>
      <c r="D45" s="124" t="s">
        <v>103</v>
      </c>
      <c r="E45" s="125">
        <v>194</v>
      </c>
      <c r="F45" s="130"/>
      <c r="G45" s="152">
        <v>3</v>
      </c>
      <c r="H45" s="153" t="s">
        <v>190</v>
      </c>
      <c r="I45" s="154" t="s">
        <v>94</v>
      </c>
      <c r="J45" s="155">
        <v>1321</v>
      </c>
      <c r="L45" s="346"/>
      <c r="M45" s="347"/>
      <c r="N45" s="349"/>
      <c r="O45" s="351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191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7"/>
  <sheetViews>
    <sheetView zoomScale="90" zoomScaleNormal="90" zoomScalePageLayoutView="0" workbookViewId="0" topLeftCell="M9">
      <selection activeCell="U24" sqref="U2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395"/>
    </row>
    <row r="2" spans="14:29" ht="15"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4:30" ht="15"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</row>
    <row r="4" spans="14:30" ht="15"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</row>
    <row r="5" spans="14:30" ht="15"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14:30" ht="15"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14:30" ht="15"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</row>
    <row r="8" spans="14:30" ht="15"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</row>
    <row r="9" spans="14:30" ht="15"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</row>
    <row r="10" spans="14:30" ht="15"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</row>
    <row r="11" spans="14:30" ht="15"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</row>
    <row r="12" spans="14:30" ht="15"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</row>
    <row r="13" spans="14:30" ht="15"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</row>
    <row r="14" spans="3:30" ht="15">
      <c r="C14" t="s">
        <v>229</v>
      </c>
      <c r="D14" t="s">
        <v>230</v>
      </c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3:30" ht="15">
      <c r="C15" t="s">
        <v>231</v>
      </c>
      <c r="D15">
        <v>3499</v>
      </c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</row>
    <row r="16" spans="3:30" ht="15">
      <c r="C16" t="s">
        <v>232</v>
      </c>
      <c r="D16">
        <v>3834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</row>
    <row r="17" spans="3:30" ht="15">
      <c r="C17" t="s">
        <v>233</v>
      </c>
      <c r="D17">
        <v>4710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</row>
    <row r="18" spans="3:30" ht="15">
      <c r="C18" t="s">
        <v>234</v>
      </c>
      <c r="D18">
        <v>4469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</row>
    <row r="19" spans="3:30" ht="15">
      <c r="C19" t="s">
        <v>235</v>
      </c>
      <c r="D19">
        <v>3743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</row>
    <row r="20" spans="3:30" ht="15">
      <c r="C20" t="s">
        <v>236</v>
      </c>
      <c r="D20">
        <v>3759</v>
      </c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</row>
    <row r="21" spans="3:30" ht="15">
      <c r="C21" t="s">
        <v>237</v>
      </c>
      <c r="D21">
        <v>4173</v>
      </c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</row>
    <row r="22" spans="3:30" ht="15">
      <c r="C22" t="s">
        <v>238</v>
      </c>
      <c r="D22">
        <v>4163</v>
      </c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</row>
    <row r="23" spans="3:30" ht="15">
      <c r="C23" t="s">
        <v>239</v>
      </c>
      <c r="D23">
        <v>3709</v>
      </c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</row>
    <row r="24" spans="3:30" ht="15">
      <c r="C24" t="s">
        <v>240</v>
      </c>
      <c r="D24">
        <v>2726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</row>
    <row r="25" spans="3:30" ht="15">
      <c r="C25" t="s">
        <v>241</v>
      </c>
      <c r="D25">
        <v>2054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</row>
    <row r="26" spans="3:30" ht="15">
      <c r="C26" t="s">
        <v>242</v>
      </c>
      <c r="D26">
        <v>3566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</row>
    <row r="27" spans="3:30" ht="15">
      <c r="C27" t="s">
        <v>243</v>
      </c>
      <c r="D27">
        <v>5068</v>
      </c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</row>
    <row r="28" spans="3:30" ht="15">
      <c r="C28" t="s">
        <v>244</v>
      </c>
      <c r="D28">
        <v>5579</v>
      </c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</row>
    <row r="29" spans="3:30" ht="15">
      <c r="C29" t="s">
        <v>229</v>
      </c>
      <c r="D29" t="s">
        <v>245</v>
      </c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</row>
    <row r="30" spans="3:30" ht="15">
      <c r="C30" t="s">
        <v>232</v>
      </c>
      <c r="D30">
        <v>57254</v>
      </c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</row>
    <row r="31" spans="3:30" ht="15">
      <c r="C31" t="s">
        <v>233</v>
      </c>
      <c r="D31">
        <v>56225</v>
      </c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</row>
    <row r="32" spans="3:30" ht="15">
      <c r="C32" t="s">
        <v>234</v>
      </c>
      <c r="D32">
        <v>54741</v>
      </c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</row>
    <row r="33" spans="3:30" ht="15">
      <c r="C33" t="s">
        <v>235</v>
      </c>
      <c r="D33">
        <v>54426</v>
      </c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</row>
    <row r="34" spans="3:30" ht="15">
      <c r="C34" t="s">
        <v>236</v>
      </c>
      <c r="D34">
        <v>55171</v>
      </c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</row>
    <row r="35" spans="3:30" ht="15">
      <c r="C35" t="s">
        <v>237</v>
      </c>
      <c r="D35">
        <v>55559</v>
      </c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</row>
    <row r="36" spans="3:30" ht="15">
      <c r="C36" t="s">
        <v>238</v>
      </c>
      <c r="D36">
        <v>55554</v>
      </c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</row>
    <row r="37" spans="3:30" ht="15">
      <c r="C37" t="s">
        <v>239</v>
      </c>
      <c r="D37">
        <v>56073</v>
      </c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</row>
    <row r="38" spans="3:30" ht="15">
      <c r="C38" t="s">
        <v>240</v>
      </c>
      <c r="D38">
        <v>58097</v>
      </c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</row>
    <row r="39" spans="3:30" ht="15">
      <c r="C39" t="s">
        <v>246</v>
      </c>
      <c r="D39">
        <v>61062</v>
      </c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</row>
    <row r="40" spans="3:30" ht="15">
      <c r="C40" t="s">
        <v>242</v>
      </c>
      <c r="D40">
        <v>67453</v>
      </c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</row>
    <row r="41" spans="3:30" ht="15">
      <c r="C41" t="s">
        <v>243</v>
      </c>
      <c r="D41">
        <v>68134</v>
      </c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</row>
    <row r="42" spans="3:30" ht="15">
      <c r="C42" t="s">
        <v>244</v>
      </c>
      <c r="D42">
        <v>66123</v>
      </c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</row>
    <row r="43" spans="13:30" ht="15"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</row>
    <row r="44" spans="13:30" ht="15"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</row>
    <row r="45" spans="4:30" ht="15">
      <c r="D45" s="396"/>
      <c r="E45" s="397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</row>
    <row r="46" spans="4:29" ht="15">
      <c r="D46" s="396"/>
      <c r="E46" s="397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</row>
    <row r="47" spans="4:29" ht="15">
      <c r="D47" s="396"/>
      <c r="E47" s="397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</row>
    <row r="48" spans="4:29" ht="15">
      <c r="D48" s="396"/>
      <c r="E48" s="397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</row>
    <row r="49" spans="4:29" ht="15">
      <c r="D49" s="398"/>
      <c r="E49" s="399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</row>
    <row r="50" spans="4:29" ht="15">
      <c r="D50" s="398"/>
      <c r="E50" s="397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</row>
    <row r="51" spans="4:29" ht="15">
      <c r="D51" s="398"/>
      <c r="E51" s="397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</row>
    <row r="52" spans="4:29" ht="15">
      <c r="D52" s="398"/>
      <c r="E52" s="397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</row>
    <row r="53" spans="4:29" ht="15">
      <c r="D53" s="398"/>
      <c r="E53" s="397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</row>
    <row r="54" spans="4:29" ht="15">
      <c r="D54" s="398"/>
      <c r="E54" s="397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</row>
    <row r="55" spans="13:29" ht="15"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</row>
    <row r="56" spans="13:29" ht="15"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</row>
    <row r="57" spans="13:29" ht="15"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3"/>
      <c r="C2" s="164" t="s">
        <v>192</v>
      </c>
      <c r="D2" s="165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7"/>
      <c r="S2" s="168"/>
    </row>
    <row r="3" spans="2:19" ht="42" customHeight="1">
      <c r="B3" s="388" t="s">
        <v>193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2:19" ht="42" customHeight="1" thickBot="1">
      <c r="B4" s="389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195</v>
      </c>
      <c r="P5" s="12" t="s">
        <v>196</v>
      </c>
      <c r="Q5" s="12" t="s">
        <v>16</v>
      </c>
      <c r="R5" s="12" t="s">
        <v>17</v>
      </c>
      <c r="S5" s="169" t="s">
        <v>18</v>
      </c>
    </row>
    <row r="6" spans="2:19" ht="24" customHeight="1" thickBot="1">
      <c r="B6" s="108"/>
      <c r="C6" s="391" t="s">
        <v>197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</row>
    <row r="7" spans="2:19" ht="24" customHeight="1" thickBot="1">
      <c r="B7" s="170" t="s">
        <v>20</v>
      </c>
      <c r="C7" s="385" t="s">
        <v>198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7"/>
    </row>
    <row r="8" spans="2:19" ht="24" customHeight="1" thickBot="1">
      <c r="B8" s="171"/>
      <c r="C8" s="371" t="s">
        <v>199</v>
      </c>
      <c r="D8" s="392"/>
      <c r="E8" s="97">
        <v>874</v>
      </c>
      <c r="F8" s="97">
        <v>608</v>
      </c>
      <c r="G8" s="172">
        <v>1015</v>
      </c>
      <c r="H8" s="172">
        <v>1013</v>
      </c>
      <c r="I8" s="172">
        <v>1536</v>
      </c>
      <c r="J8" s="172">
        <v>766</v>
      </c>
      <c r="K8" s="172">
        <v>1079</v>
      </c>
      <c r="L8" s="172">
        <v>457</v>
      </c>
      <c r="M8" s="172">
        <v>578</v>
      </c>
      <c r="N8" s="172">
        <v>519</v>
      </c>
      <c r="O8" s="172">
        <v>722</v>
      </c>
      <c r="P8" s="172">
        <v>1092</v>
      </c>
      <c r="Q8" s="172">
        <v>1413</v>
      </c>
      <c r="R8" s="173">
        <v>1450</v>
      </c>
      <c r="S8" s="174">
        <f>SUM(E8:R8)</f>
        <v>13122</v>
      </c>
    </row>
    <row r="9" spans="2:20" ht="24" customHeight="1" thickBot="1">
      <c r="B9" s="171"/>
      <c r="C9" s="393" t="s">
        <v>200</v>
      </c>
      <c r="D9" s="394"/>
      <c r="E9" s="175">
        <v>1429</v>
      </c>
      <c r="F9" s="175">
        <v>875</v>
      </c>
      <c r="G9" s="175">
        <v>1510</v>
      </c>
      <c r="H9" s="175">
        <v>1373</v>
      </c>
      <c r="I9" s="175">
        <v>2421</v>
      </c>
      <c r="J9" s="175">
        <v>1037</v>
      </c>
      <c r="K9" s="175">
        <v>1391</v>
      </c>
      <c r="L9" s="175">
        <v>569</v>
      </c>
      <c r="M9" s="175">
        <v>703</v>
      </c>
      <c r="N9" s="175">
        <v>653</v>
      </c>
      <c r="O9" s="175">
        <v>1698</v>
      </c>
      <c r="P9" s="175">
        <v>1548</v>
      </c>
      <c r="Q9" s="175">
        <v>2093</v>
      </c>
      <c r="R9" s="176">
        <v>2118</v>
      </c>
      <c r="S9" s="174">
        <f>SUM(E9:R9)</f>
        <v>19418</v>
      </c>
      <c r="T9" s="34"/>
    </row>
    <row r="10" spans="2:20" ht="24" customHeight="1" thickBot="1">
      <c r="B10" s="171"/>
      <c r="C10" s="370" t="s">
        <v>201</v>
      </c>
      <c r="D10" s="371"/>
      <c r="E10" s="50">
        <v>866</v>
      </c>
      <c r="F10" s="50">
        <v>557</v>
      </c>
      <c r="G10" s="50">
        <v>959</v>
      </c>
      <c r="H10" s="50">
        <v>829</v>
      </c>
      <c r="I10" s="50">
        <v>1541</v>
      </c>
      <c r="J10" s="50">
        <v>795</v>
      </c>
      <c r="K10" s="50">
        <v>928</v>
      </c>
      <c r="L10" s="50">
        <v>350</v>
      </c>
      <c r="M10" s="50">
        <v>416</v>
      </c>
      <c r="N10" s="50">
        <v>407</v>
      </c>
      <c r="O10" s="50">
        <v>842</v>
      </c>
      <c r="P10" s="50">
        <v>902</v>
      </c>
      <c r="Q10" s="50">
        <v>1322</v>
      </c>
      <c r="R10" s="65">
        <v>1300</v>
      </c>
      <c r="S10" s="174">
        <f>SUM(E10:R10)</f>
        <v>12014</v>
      </c>
      <c r="T10" s="34"/>
    </row>
    <row r="11" spans="2:20" ht="24" customHeight="1" thickBot="1">
      <c r="B11" s="171"/>
      <c r="C11" s="370" t="s">
        <v>202</v>
      </c>
      <c r="D11" s="371"/>
      <c r="E11" s="177">
        <v>1239</v>
      </c>
      <c r="F11" s="177">
        <v>713</v>
      </c>
      <c r="G11" s="177">
        <v>1193</v>
      </c>
      <c r="H11" s="177">
        <v>1024</v>
      </c>
      <c r="I11" s="177">
        <v>1953</v>
      </c>
      <c r="J11" s="177">
        <v>971</v>
      </c>
      <c r="K11" s="177">
        <v>1109</v>
      </c>
      <c r="L11" s="177">
        <v>489</v>
      </c>
      <c r="M11" s="177">
        <v>538</v>
      </c>
      <c r="N11" s="177">
        <v>484</v>
      </c>
      <c r="O11" s="177">
        <v>1178</v>
      </c>
      <c r="P11" s="177">
        <v>1043</v>
      </c>
      <c r="Q11" s="177">
        <v>1564</v>
      </c>
      <c r="R11" s="178">
        <v>1595</v>
      </c>
      <c r="S11" s="174">
        <f>SUM(E11:R11)</f>
        <v>15093</v>
      </c>
      <c r="T11" s="34"/>
    </row>
    <row r="12" spans="2:20" ht="24" customHeight="1" thickBot="1">
      <c r="B12" s="179"/>
      <c r="C12" s="372" t="s">
        <v>203</v>
      </c>
      <c r="D12" s="373"/>
      <c r="E12" s="180">
        <v>646</v>
      </c>
      <c r="F12" s="180">
        <v>346</v>
      </c>
      <c r="G12" s="181">
        <v>494</v>
      </c>
      <c r="H12" s="181">
        <v>498</v>
      </c>
      <c r="I12" s="181">
        <v>792</v>
      </c>
      <c r="J12" s="181">
        <v>373</v>
      </c>
      <c r="K12" s="181">
        <v>498</v>
      </c>
      <c r="L12" s="181">
        <v>223</v>
      </c>
      <c r="M12" s="182">
        <v>222</v>
      </c>
      <c r="N12" s="182">
        <v>207</v>
      </c>
      <c r="O12" s="182">
        <v>542</v>
      </c>
      <c r="P12" s="182">
        <v>457</v>
      </c>
      <c r="Q12" s="182">
        <v>566</v>
      </c>
      <c r="R12" s="182">
        <v>612</v>
      </c>
      <c r="S12" s="174">
        <f>SUM(E12:R12)</f>
        <v>6476</v>
      </c>
      <c r="T12" s="34"/>
    </row>
    <row r="13" spans="2:20" ht="24" customHeight="1" thickBot="1">
      <c r="B13" s="365" t="s">
        <v>204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6"/>
      <c r="T13" s="34"/>
    </row>
    <row r="14" spans="2:20" ht="24" customHeight="1" thickBot="1">
      <c r="B14" s="170">
        <v>2</v>
      </c>
      <c r="C14" s="385" t="s">
        <v>205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7"/>
      <c r="T14" s="34"/>
    </row>
    <row r="15" spans="2:20" ht="24" customHeight="1" thickBot="1">
      <c r="B15" s="179"/>
      <c r="C15" s="370" t="s">
        <v>206</v>
      </c>
      <c r="D15" s="371"/>
      <c r="E15" s="50">
        <v>681</v>
      </c>
      <c r="F15" s="50">
        <v>256</v>
      </c>
      <c r="G15" s="51">
        <v>169</v>
      </c>
      <c r="H15" s="51">
        <v>281</v>
      </c>
      <c r="I15" s="51">
        <v>364</v>
      </c>
      <c r="J15" s="51">
        <v>194</v>
      </c>
      <c r="K15" s="51">
        <v>233</v>
      </c>
      <c r="L15" s="51">
        <v>106</v>
      </c>
      <c r="M15" s="52">
        <v>170</v>
      </c>
      <c r="N15" s="52">
        <v>127</v>
      </c>
      <c r="O15" s="52">
        <v>733</v>
      </c>
      <c r="P15" s="52">
        <v>344</v>
      </c>
      <c r="Q15" s="52">
        <v>338</v>
      </c>
      <c r="R15" s="52">
        <v>368</v>
      </c>
      <c r="S15" s="174">
        <f>SUM(E15:R15)</f>
        <v>4364</v>
      </c>
      <c r="T15" s="34"/>
    </row>
    <row r="16" spans="2:20" ht="24" customHeight="1" thickBot="1">
      <c r="B16" s="179" t="s">
        <v>22</v>
      </c>
      <c r="C16" s="370" t="s">
        <v>207</v>
      </c>
      <c r="D16" s="371"/>
      <c r="E16" s="50">
        <v>1045</v>
      </c>
      <c r="F16" s="50">
        <v>537</v>
      </c>
      <c r="G16" s="51">
        <v>988</v>
      </c>
      <c r="H16" s="51">
        <v>1082</v>
      </c>
      <c r="I16" s="51">
        <v>1717</v>
      </c>
      <c r="J16" s="51">
        <v>1132</v>
      </c>
      <c r="K16" s="51">
        <v>793</v>
      </c>
      <c r="L16" s="51">
        <v>421</v>
      </c>
      <c r="M16" s="52">
        <v>496</v>
      </c>
      <c r="N16" s="52">
        <v>439</v>
      </c>
      <c r="O16" s="52">
        <v>1145</v>
      </c>
      <c r="P16" s="52">
        <v>1018</v>
      </c>
      <c r="Q16" s="52">
        <v>1605</v>
      </c>
      <c r="R16" s="52">
        <v>1420</v>
      </c>
      <c r="S16" s="174">
        <f>SUM(E16:R16)</f>
        <v>13838</v>
      </c>
      <c r="T16" s="34"/>
    </row>
    <row r="17" spans="2:20" s="6" customFormat="1" ht="24" customHeight="1" thickBot="1">
      <c r="B17" s="183" t="s">
        <v>22</v>
      </c>
      <c r="C17" s="374" t="s">
        <v>208</v>
      </c>
      <c r="D17" s="375"/>
      <c r="E17" s="50">
        <v>652</v>
      </c>
      <c r="F17" s="50">
        <v>310</v>
      </c>
      <c r="G17" s="51">
        <v>494</v>
      </c>
      <c r="H17" s="51">
        <v>319</v>
      </c>
      <c r="I17" s="51">
        <v>774</v>
      </c>
      <c r="J17" s="51">
        <v>493</v>
      </c>
      <c r="K17" s="51">
        <v>458</v>
      </c>
      <c r="L17" s="51">
        <v>165</v>
      </c>
      <c r="M17" s="52">
        <v>220</v>
      </c>
      <c r="N17" s="52">
        <v>212</v>
      </c>
      <c r="O17" s="52">
        <v>491</v>
      </c>
      <c r="P17" s="52">
        <v>380</v>
      </c>
      <c r="Q17" s="52">
        <v>554</v>
      </c>
      <c r="R17" s="52">
        <v>665</v>
      </c>
      <c r="S17" s="174">
        <f>SUM(E17:R17)</f>
        <v>6187</v>
      </c>
      <c r="T17" s="29"/>
    </row>
    <row r="18" spans="2:20" s="6" customFormat="1" ht="24" customHeight="1" thickBot="1">
      <c r="B18" s="183"/>
      <c r="C18" s="376" t="s">
        <v>209</v>
      </c>
      <c r="D18" s="377"/>
      <c r="E18" s="180">
        <v>1244</v>
      </c>
      <c r="F18" s="180">
        <v>888</v>
      </c>
      <c r="G18" s="181">
        <v>1899</v>
      </c>
      <c r="H18" s="181">
        <v>1597</v>
      </c>
      <c r="I18" s="181">
        <v>2689</v>
      </c>
      <c r="J18" s="181">
        <v>953</v>
      </c>
      <c r="K18" s="181">
        <v>1729</v>
      </c>
      <c r="L18" s="181">
        <v>726</v>
      </c>
      <c r="M18" s="182">
        <v>762</v>
      </c>
      <c r="N18" s="182">
        <v>808</v>
      </c>
      <c r="O18" s="182">
        <v>1272</v>
      </c>
      <c r="P18" s="182">
        <v>1616</v>
      </c>
      <c r="Q18" s="182">
        <v>2326</v>
      </c>
      <c r="R18" s="182">
        <v>2011</v>
      </c>
      <c r="S18" s="174">
        <f>SUM(E18:R18)</f>
        <v>20520</v>
      </c>
      <c r="T18" s="29"/>
    </row>
    <row r="19" spans="2:20" s="6" customFormat="1" ht="24" customHeight="1" thickBot="1">
      <c r="B19" s="184"/>
      <c r="C19" s="378" t="s">
        <v>210</v>
      </c>
      <c r="D19" s="379"/>
      <c r="E19" s="55">
        <v>1432</v>
      </c>
      <c r="F19" s="55">
        <v>1108</v>
      </c>
      <c r="G19" s="56">
        <v>1621</v>
      </c>
      <c r="H19" s="56">
        <v>1458</v>
      </c>
      <c r="I19" s="56">
        <v>2699</v>
      </c>
      <c r="J19" s="56">
        <v>1170</v>
      </c>
      <c r="K19" s="56">
        <v>1792</v>
      </c>
      <c r="L19" s="56">
        <v>670</v>
      </c>
      <c r="M19" s="57">
        <v>809</v>
      </c>
      <c r="N19" s="57">
        <v>684</v>
      </c>
      <c r="O19" s="57">
        <v>1341</v>
      </c>
      <c r="P19" s="57">
        <v>1684</v>
      </c>
      <c r="Q19" s="57">
        <v>2135</v>
      </c>
      <c r="R19" s="57">
        <v>2611</v>
      </c>
      <c r="S19" s="174">
        <f>SUM(E19:R19)</f>
        <v>21214</v>
      </c>
      <c r="T19" s="29"/>
    </row>
    <row r="20" spans="2:19" ht="24" customHeight="1" thickBot="1">
      <c r="B20" s="380" t="s">
        <v>211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0">
        <v>3</v>
      </c>
      <c r="C21" s="382" t="s">
        <v>212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85"/>
      <c r="C22" s="370" t="s">
        <v>213</v>
      </c>
      <c r="D22" s="371"/>
      <c r="E22" s="177">
        <v>701</v>
      </c>
      <c r="F22" s="177">
        <v>419</v>
      </c>
      <c r="G22" s="177">
        <v>689</v>
      </c>
      <c r="H22" s="177">
        <v>543</v>
      </c>
      <c r="I22" s="177">
        <v>1438</v>
      </c>
      <c r="J22" s="177">
        <v>594</v>
      </c>
      <c r="K22" s="177">
        <v>1103</v>
      </c>
      <c r="L22" s="177">
        <v>251</v>
      </c>
      <c r="M22" s="177">
        <v>299</v>
      </c>
      <c r="N22" s="177">
        <v>308</v>
      </c>
      <c r="O22" s="177">
        <v>250</v>
      </c>
      <c r="P22" s="177">
        <v>455</v>
      </c>
      <c r="Q22" s="177">
        <v>823</v>
      </c>
      <c r="R22" s="178">
        <v>778</v>
      </c>
      <c r="S22" s="186">
        <f aca="true" t="shared" si="0" ref="S22:S28">SUM(E22:R22)</f>
        <v>8651</v>
      </c>
    </row>
    <row r="23" spans="2:19" ht="24" customHeight="1" thickBot="1">
      <c r="B23" s="187"/>
      <c r="C23" s="370" t="s">
        <v>214</v>
      </c>
      <c r="D23" s="371"/>
      <c r="E23" s="50">
        <v>1085</v>
      </c>
      <c r="F23" s="50">
        <v>733</v>
      </c>
      <c r="G23" s="51">
        <v>1037</v>
      </c>
      <c r="H23" s="51">
        <v>1146</v>
      </c>
      <c r="I23" s="51">
        <v>1696</v>
      </c>
      <c r="J23" s="51">
        <v>777</v>
      </c>
      <c r="K23" s="51">
        <v>982</v>
      </c>
      <c r="L23" s="51">
        <v>526</v>
      </c>
      <c r="M23" s="52">
        <v>510</v>
      </c>
      <c r="N23" s="52">
        <v>583</v>
      </c>
      <c r="O23" s="52">
        <v>831</v>
      </c>
      <c r="P23" s="52">
        <v>986</v>
      </c>
      <c r="Q23" s="52">
        <v>1667</v>
      </c>
      <c r="R23" s="52">
        <v>1582</v>
      </c>
      <c r="S23" s="186">
        <f t="shared" si="0"/>
        <v>14141</v>
      </c>
    </row>
    <row r="24" spans="2:19" ht="24" customHeight="1" thickBot="1">
      <c r="B24" s="187"/>
      <c r="C24" s="370" t="s">
        <v>215</v>
      </c>
      <c r="D24" s="371"/>
      <c r="E24" s="177">
        <v>673</v>
      </c>
      <c r="F24" s="177">
        <v>420</v>
      </c>
      <c r="G24" s="177">
        <v>748</v>
      </c>
      <c r="H24" s="177">
        <v>755</v>
      </c>
      <c r="I24" s="177">
        <v>1147</v>
      </c>
      <c r="J24" s="177">
        <v>520</v>
      </c>
      <c r="K24" s="177">
        <v>636</v>
      </c>
      <c r="L24" s="177">
        <v>325</v>
      </c>
      <c r="M24" s="177">
        <v>269</v>
      </c>
      <c r="N24" s="177">
        <v>362</v>
      </c>
      <c r="O24" s="177">
        <v>577</v>
      </c>
      <c r="P24" s="177">
        <v>670</v>
      </c>
      <c r="Q24" s="177">
        <v>1010</v>
      </c>
      <c r="R24" s="178">
        <v>1012</v>
      </c>
      <c r="S24" s="186">
        <f t="shared" si="0"/>
        <v>9124</v>
      </c>
    </row>
    <row r="25" spans="2:19" s="6" customFormat="1" ht="24" customHeight="1" thickBot="1">
      <c r="B25" s="188"/>
      <c r="C25" s="353" t="s">
        <v>216</v>
      </c>
      <c r="D25" s="354"/>
      <c r="E25" s="50">
        <v>897</v>
      </c>
      <c r="F25" s="50">
        <v>518</v>
      </c>
      <c r="G25" s="51">
        <v>914</v>
      </c>
      <c r="H25" s="51">
        <v>860</v>
      </c>
      <c r="I25" s="51">
        <v>1266</v>
      </c>
      <c r="J25" s="51">
        <v>725</v>
      </c>
      <c r="K25" s="51">
        <v>877</v>
      </c>
      <c r="L25" s="51">
        <v>343</v>
      </c>
      <c r="M25" s="52">
        <v>287</v>
      </c>
      <c r="N25" s="52">
        <v>416</v>
      </c>
      <c r="O25" s="52">
        <v>687</v>
      </c>
      <c r="P25" s="52">
        <v>790</v>
      </c>
      <c r="Q25" s="52">
        <v>1169</v>
      </c>
      <c r="R25" s="52">
        <v>1337</v>
      </c>
      <c r="S25" s="186">
        <f t="shared" si="0"/>
        <v>11086</v>
      </c>
    </row>
    <row r="26" spans="2:19" ht="24" customHeight="1" thickBot="1">
      <c r="B26" s="187"/>
      <c r="C26" s="370" t="s">
        <v>217</v>
      </c>
      <c r="D26" s="371"/>
      <c r="E26" s="177">
        <v>805</v>
      </c>
      <c r="F26" s="177">
        <v>433</v>
      </c>
      <c r="G26" s="177">
        <v>623</v>
      </c>
      <c r="H26" s="177">
        <v>576</v>
      </c>
      <c r="I26" s="177">
        <v>1026</v>
      </c>
      <c r="J26" s="177">
        <v>580</v>
      </c>
      <c r="K26" s="177">
        <v>560</v>
      </c>
      <c r="L26" s="177">
        <v>300</v>
      </c>
      <c r="M26" s="177">
        <v>277</v>
      </c>
      <c r="N26" s="177">
        <v>238</v>
      </c>
      <c r="O26" s="177">
        <v>718</v>
      </c>
      <c r="P26" s="177">
        <v>608</v>
      </c>
      <c r="Q26" s="177">
        <v>878</v>
      </c>
      <c r="R26" s="178">
        <v>904</v>
      </c>
      <c r="S26" s="186">
        <f t="shared" si="0"/>
        <v>8526</v>
      </c>
    </row>
    <row r="27" spans="2:19" s="6" customFormat="1" ht="24" customHeight="1" thickBot="1">
      <c r="B27" s="188"/>
      <c r="C27" s="353" t="s">
        <v>218</v>
      </c>
      <c r="D27" s="354"/>
      <c r="E27" s="50">
        <v>286</v>
      </c>
      <c r="F27" s="50">
        <v>126</v>
      </c>
      <c r="G27" s="51">
        <v>155</v>
      </c>
      <c r="H27" s="51">
        <v>161</v>
      </c>
      <c r="I27" s="51">
        <v>255</v>
      </c>
      <c r="J27" s="51">
        <v>187</v>
      </c>
      <c r="K27" s="51">
        <v>119</v>
      </c>
      <c r="L27" s="51">
        <v>106</v>
      </c>
      <c r="M27" s="52">
        <v>118</v>
      </c>
      <c r="N27" s="52">
        <v>77</v>
      </c>
      <c r="O27" s="52">
        <v>250</v>
      </c>
      <c r="P27" s="52">
        <v>165</v>
      </c>
      <c r="Q27" s="52">
        <v>217</v>
      </c>
      <c r="R27" s="52">
        <v>220</v>
      </c>
      <c r="S27" s="186">
        <f t="shared" si="0"/>
        <v>2442</v>
      </c>
    </row>
    <row r="28" spans="2:19" ht="24" customHeight="1" thickBot="1">
      <c r="B28" s="189"/>
      <c r="C28" s="363" t="s">
        <v>219</v>
      </c>
      <c r="D28" s="364"/>
      <c r="E28" s="190">
        <v>607</v>
      </c>
      <c r="F28" s="190">
        <v>450</v>
      </c>
      <c r="G28" s="190">
        <v>1005</v>
      </c>
      <c r="H28" s="190">
        <v>696</v>
      </c>
      <c r="I28" s="190">
        <v>1415</v>
      </c>
      <c r="J28" s="190">
        <v>559</v>
      </c>
      <c r="K28" s="190">
        <v>728</v>
      </c>
      <c r="L28" s="190">
        <v>237</v>
      </c>
      <c r="M28" s="190">
        <v>697</v>
      </c>
      <c r="N28" s="190">
        <v>286</v>
      </c>
      <c r="O28" s="190">
        <v>1669</v>
      </c>
      <c r="P28" s="190">
        <v>1368</v>
      </c>
      <c r="Q28" s="190">
        <v>1194</v>
      </c>
      <c r="R28" s="191">
        <v>1242</v>
      </c>
      <c r="S28" s="186">
        <f t="shared" si="0"/>
        <v>12153</v>
      </c>
    </row>
    <row r="29" spans="2:19" s="6" customFormat="1" ht="24" customHeight="1" thickBot="1">
      <c r="B29" s="365" t="s">
        <v>220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</row>
    <row r="30" spans="2:19" s="6" customFormat="1" ht="24" customHeight="1" thickBot="1">
      <c r="B30" s="192" t="s">
        <v>31</v>
      </c>
      <c r="C30" s="367" t="s">
        <v>221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9"/>
    </row>
    <row r="31" spans="2:19" ht="24" customHeight="1" thickBot="1">
      <c r="B31" s="187"/>
      <c r="C31" s="370" t="s">
        <v>222</v>
      </c>
      <c r="D31" s="371"/>
      <c r="E31" s="193">
        <v>726</v>
      </c>
      <c r="F31" s="193">
        <v>382</v>
      </c>
      <c r="G31" s="193">
        <v>421</v>
      </c>
      <c r="H31" s="193">
        <v>420</v>
      </c>
      <c r="I31" s="193">
        <v>602</v>
      </c>
      <c r="J31" s="193">
        <v>465</v>
      </c>
      <c r="K31" s="193">
        <v>463</v>
      </c>
      <c r="L31" s="193">
        <v>239</v>
      </c>
      <c r="M31" s="193">
        <v>358</v>
      </c>
      <c r="N31" s="193">
        <v>270</v>
      </c>
      <c r="O31" s="193">
        <v>689</v>
      </c>
      <c r="P31" s="193">
        <v>555</v>
      </c>
      <c r="Q31" s="193">
        <v>630</v>
      </c>
      <c r="R31" s="194">
        <v>1003</v>
      </c>
      <c r="S31" s="186">
        <f aca="true" t="shared" si="1" ref="S31:S36">SUM(E31:R31)</f>
        <v>7223</v>
      </c>
    </row>
    <row r="32" spans="2:19" s="6" customFormat="1" ht="24" customHeight="1" thickBot="1">
      <c r="B32" s="188"/>
      <c r="C32" s="353" t="s">
        <v>223</v>
      </c>
      <c r="D32" s="354"/>
      <c r="E32" s="97">
        <v>1401</v>
      </c>
      <c r="F32" s="65">
        <v>829</v>
      </c>
      <c r="G32" s="52">
        <v>922</v>
      </c>
      <c r="H32" s="52">
        <v>792</v>
      </c>
      <c r="I32" s="52">
        <v>1471</v>
      </c>
      <c r="J32" s="52">
        <v>789</v>
      </c>
      <c r="K32" s="52">
        <v>1021</v>
      </c>
      <c r="L32" s="52">
        <v>609</v>
      </c>
      <c r="M32" s="52">
        <v>679</v>
      </c>
      <c r="N32" s="52">
        <v>598</v>
      </c>
      <c r="O32" s="52">
        <v>1376</v>
      </c>
      <c r="P32" s="52">
        <v>1411</v>
      </c>
      <c r="Q32" s="52">
        <v>1453</v>
      </c>
      <c r="R32" s="52">
        <v>1660</v>
      </c>
      <c r="S32" s="186">
        <f t="shared" si="1"/>
        <v>15011</v>
      </c>
    </row>
    <row r="33" spans="2:19" ht="24" customHeight="1" thickBot="1">
      <c r="B33" s="187"/>
      <c r="C33" s="372" t="s">
        <v>224</v>
      </c>
      <c r="D33" s="373"/>
      <c r="E33" s="180">
        <v>1528</v>
      </c>
      <c r="F33" s="180">
        <v>889</v>
      </c>
      <c r="G33" s="195">
        <v>1077</v>
      </c>
      <c r="H33" s="195">
        <v>952</v>
      </c>
      <c r="I33" s="195">
        <v>1677</v>
      </c>
      <c r="J33" s="195">
        <v>741</v>
      </c>
      <c r="K33" s="195">
        <v>953</v>
      </c>
      <c r="L33" s="195">
        <v>522</v>
      </c>
      <c r="M33" s="195">
        <v>689</v>
      </c>
      <c r="N33" s="195">
        <v>504</v>
      </c>
      <c r="O33" s="180">
        <v>1145</v>
      </c>
      <c r="P33" s="195">
        <v>1170</v>
      </c>
      <c r="Q33" s="195">
        <v>1621</v>
      </c>
      <c r="R33" s="196">
        <v>1367</v>
      </c>
      <c r="S33" s="186">
        <f t="shared" si="1"/>
        <v>14835</v>
      </c>
    </row>
    <row r="34" spans="2:19" ht="24" customHeight="1" thickBot="1">
      <c r="B34" s="187"/>
      <c r="C34" s="353" t="s">
        <v>225</v>
      </c>
      <c r="D34" s="354"/>
      <c r="E34" s="97">
        <v>920</v>
      </c>
      <c r="F34" s="97">
        <v>526</v>
      </c>
      <c r="G34" s="197">
        <v>1007</v>
      </c>
      <c r="H34" s="197">
        <v>1068</v>
      </c>
      <c r="I34" s="197">
        <v>1884</v>
      </c>
      <c r="J34" s="197">
        <v>789</v>
      </c>
      <c r="K34" s="197">
        <v>1020</v>
      </c>
      <c r="L34" s="197">
        <v>441</v>
      </c>
      <c r="M34" s="197">
        <v>501</v>
      </c>
      <c r="N34" s="197">
        <v>457</v>
      </c>
      <c r="O34" s="97">
        <v>1065</v>
      </c>
      <c r="P34" s="197">
        <v>1064</v>
      </c>
      <c r="Q34" s="197">
        <v>1563</v>
      </c>
      <c r="R34" s="198">
        <v>1573</v>
      </c>
      <c r="S34" s="186">
        <f t="shared" si="1"/>
        <v>13878</v>
      </c>
    </row>
    <row r="35" spans="2:19" ht="24" customHeight="1" thickBot="1">
      <c r="B35" s="187"/>
      <c r="C35" s="355" t="s">
        <v>226</v>
      </c>
      <c r="D35" s="356"/>
      <c r="E35" s="199">
        <v>359</v>
      </c>
      <c r="F35" s="199">
        <v>330</v>
      </c>
      <c r="G35" s="200">
        <v>880</v>
      </c>
      <c r="H35" s="200">
        <v>880</v>
      </c>
      <c r="I35" s="200">
        <v>1684</v>
      </c>
      <c r="J35" s="200">
        <v>691</v>
      </c>
      <c r="K35" s="200">
        <v>934</v>
      </c>
      <c r="L35" s="200">
        <v>204</v>
      </c>
      <c r="M35" s="200">
        <v>189</v>
      </c>
      <c r="N35" s="200">
        <v>236</v>
      </c>
      <c r="O35" s="199">
        <v>450</v>
      </c>
      <c r="P35" s="200">
        <v>577</v>
      </c>
      <c r="Q35" s="200">
        <v>1154</v>
      </c>
      <c r="R35" s="201">
        <v>1021</v>
      </c>
      <c r="S35" s="186">
        <f t="shared" si="1"/>
        <v>9589</v>
      </c>
    </row>
    <row r="36" spans="2:19" ht="24" customHeight="1" thickBot="1">
      <c r="B36" s="202"/>
      <c r="C36" s="357" t="s">
        <v>227</v>
      </c>
      <c r="D36" s="358"/>
      <c r="E36" s="203">
        <v>120</v>
      </c>
      <c r="F36" s="203">
        <v>143</v>
      </c>
      <c r="G36" s="204">
        <v>864</v>
      </c>
      <c r="H36" s="204">
        <v>625</v>
      </c>
      <c r="I36" s="204">
        <v>925</v>
      </c>
      <c r="J36" s="204">
        <v>467</v>
      </c>
      <c r="K36" s="204">
        <v>614</v>
      </c>
      <c r="L36" s="204">
        <v>73</v>
      </c>
      <c r="M36" s="204">
        <v>41</v>
      </c>
      <c r="N36" s="204">
        <v>205</v>
      </c>
      <c r="O36" s="203">
        <v>257</v>
      </c>
      <c r="P36" s="204">
        <v>265</v>
      </c>
      <c r="Q36" s="204">
        <v>537</v>
      </c>
      <c r="R36" s="205">
        <v>451</v>
      </c>
      <c r="S36" s="186">
        <f t="shared" si="1"/>
        <v>5587</v>
      </c>
    </row>
    <row r="37" spans="2:19" ht="24" customHeight="1" thickBot="1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</row>
    <row r="38" spans="2:19" ht="39" customHeight="1" thickBot="1">
      <c r="B38" s="206" t="s">
        <v>42</v>
      </c>
      <c r="C38" s="361" t="s">
        <v>228</v>
      </c>
      <c r="D38" s="362"/>
      <c r="E38" s="207">
        <v>5054</v>
      </c>
      <c r="F38" s="207">
        <v>3099</v>
      </c>
      <c r="G38" s="207">
        <v>5171</v>
      </c>
      <c r="H38" s="207">
        <v>4737</v>
      </c>
      <c r="I38" s="207">
        <v>8243</v>
      </c>
      <c r="J38" s="207">
        <v>3942</v>
      </c>
      <c r="K38" s="207">
        <v>5005</v>
      </c>
      <c r="L38" s="207">
        <v>2088</v>
      </c>
      <c r="M38" s="207">
        <v>2457</v>
      </c>
      <c r="N38" s="207">
        <v>2270</v>
      </c>
      <c r="O38" s="207">
        <v>4982</v>
      </c>
      <c r="P38" s="207">
        <v>5042</v>
      </c>
      <c r="Q38" s="207">
        <v>6958</v>
      </c>
      <c r="R38" s="208">
        <v>7075</v>
      </c>
      <c r="S38" s="209">
        <f>SUM(E38:R38)</f>
        <v>66123</v>
      </c>
    </row>
    <row r="39" spans="2:19" ht="15" customHeight="1">
      <c r="B39" s="210"/>
      <c r="C39" s="211"/>
      <c r="D39" s="21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2:19" ht="14.25" customHeight="1">
      <c r="B40" s="212"/>
      <c r="E40" s="213">
        <f aca="true" t="shared" si="2" ref="E40:R40">E8+E9+E10+E11+E12</f>
        <v>5054</v>
      </c>
      <c r="F40" s="213">
        <f t="shared" si="2"/>
        <v>3099</v>
      </c>
      <c r="G40" s="213">
        <f t="shared" si="2"/>
        <v>5171</v>
      </c>
      <c r="H40" s="213">
        <f t="shared" si="2"/>
        <v>4737</v>
      </c>
      <c r="I40" s="213">
        <f t="shared" si="2"/>
        <v>8243</v>
      </c>
      <c r="J40" s="213">
        <f t="shared" si="2"/>
        <v>3942</v>
      </c>
      <c r="K40" s="213">
        <f t="shared" si="2"/>
        <v>5005</v>
      </c>
      <c r="L40" s="213">
        <f t="shared" si="2"/>
        <v>2088</v>
      </c>
      <c r="M40" s="213">
        <f t="shared" si="2"/>
        <v>2457</v>
      </c>
      <c r="N40" s="213">
        <f t="shared" si="2"/>
        <v>2270</v>
      </c>
      <c r="O40" s="213">
        <f t="shared" si="2"/>
        <v>4982</v>
      </c>
      <c r="P40" s="213">
        <f t="shared" si="2"/>
        <v>5042</v>
      </c>
      <c r="Q40" s="213">
        <f t="shared" si="2"/>
        <v>6958</v>
      </c>
      <c r="R40" s="213">
        <f t="shared" si="2"/>
        <v>7075</v>
      </c>
      <c r="S40" s="213">
        <f>SUM(E40:R40)</f>
        <v>66123</v>
      </c>
    </row>
    <row r="41" spans="2:19" ht="14.25" customHeight="1">
      <c r="B41" s="212"/>
      <c r="E41" s="213">
        <f aca="true" t="shared" si="3" ref="E41:R41">E15+E16+E17+E18+E19</f>
        <v>5054</v>
      </c>
      <c r="F41" s="213">
        <f t="shared" si="3"/>
        <v>3099</v>
      </c>
      <c r="G41" s="213">
        <f t="shared" si="3"/>
        <v>5171</v>
      </c>
      <c r="H41" s="213">
        <f t="shared" si="3"/>
        <v>4737</v>
      </c>
      <c r="I41" s="213">
        <f t="shared" si="3"/>
        <v>8243</v>
      </c>
      <c r="J41" s="213">
        <f t="shared" si="3"/>
        <v>3942</v>
      </c>
      <c r="K41" s="213">
        <f t="shared" si="3"/>
        <v>5005</v>
      </c>
      <c r="L41" s="213">
        <f t="shared" si="3"/>
        <v>2088</v>
      </c>
      <c r="M41" s="213">
        <f t="shared" si="3"/>
        <v>2457</v>
      </c>
      <c r="N41" s="213">
        <f t="shared" si="3"/>
        <v>2270</v>
      </c>
      <c r="O41" s="213">
        <f t="shared" si="3"/>
        <v>4982</v>
      </c>
      <c r="P41" s="213">
        <f t="shared" si="3"/>
        <v>5042</v>
      </c>
      <c r="Q41" s="213">
        <f t="shared" si="3"/>
        <v>6958</v>
      </c>
      <c r="R41" s="213">
        <f t="shared" si="3"/>
        <v>7075</v>
      </c>
      <c r="S41" s="213">
        <f>SUM(E41:R41)</f>
        <v>66123</v>
      </c>
    </row>
    <row r="42" spans="1:19" ht="15.75">
      <c r="A42" t="s">
        <v>22</v>
      </c>
      <c r="B42" s="214"/>
      <c r="C42" s="215"/>
      <c r="D42" s="216"/>
      <c r="E42" s="217">
        <f aca="true" t="shared" si="4" ref="E42:R42">E22+E23+E24+E25+E26+E27+E28</f>
        <v>5054</v>
      </c>
      <c r="F42" s="217">
        <f t="shared" si="4"/>
        <v>3099</v>
      </c>
      <c r="G42" s="217">
        <f t="shared" si="4"/>
        <v>5171</v>
      </c>
      <c r="H42" s="217">
        <f t="shared" si="4"/>
        <v>4737</v>
      </c>
      <c r="I42" s="217">
        <f t="shared" si="4"/>
        <v>8243</v>
      </c>
      <c r="J42" s="217">
        <f t="shared" si="4"/>
        <v>3942</v>
      </c>
      <c r="K42" s="217">
        <f t="shared" si="4"/>
        <v>5005</v>
      </c>
      <c r="L42" s="217">
        <f t="shared" si="4"/>
        <v>2088</v>
      </c>
      <c r="M42" s="217">
        <f t="shared" si="4"/>
        <v>2457</v>
      </c>
      <c r="N42" s="217">
        <f t="shared" si="4"/>
        <v>2270</v>
      </c>
      <c r="O42" s="217">
        <f t="shared" si="4"/>
        <v>4982</v>
      </c>
      <c r="P42" s="217">
        <f t="shared" si="4"/>
        <v>5042</v>
      </c>
      <c r="Q42" s="217">
        <f t="shared" si="4"/>
        <v>6958</v>
      </c>
      <c r="R42" s="217">
        <f t="shared" si="4"/>
        <v>7075</v>
      </c>
      <c r="S42" s="213">
        <f>SUM(E42:R42)</f>
        <v>66123</v>
      </c>
    </row>
    <row r="43" spans="2:19" ht="15.75">
      <c r="B43" s="214"/>
      <c r="C43" s="218"/>
      <c r="D43" s="219"/>
      <c r="E43" s="220">
        <f aca="true" t="shared" si="5" ref="E43:R43">E31+E32+E33+E34+E35+E36</f>
        <v>5054</v>
      </c>
      <c r="F43" s="220">
        <f t="shared" si="5"/>
        <v>3099</v>
      </c>
      <c r="G43" s="220">
        <f t="shared" si="5"/>
        <v>5171</v>
      </c>
      <c r="H43" s="220">
        <f t="shared" si="5"/>
        <v>4737</v>
      </c>
      <c r="I43" s="220">
        <f t="shared" si="5"/>
        <v>8243</v>
      </c>
      <c r="J43" s="220">
        <f t="shared" si="5"/>
        <v>3942</v>
      </c>
      <c r="K43" s="220">
        <f t="shared" si="5"/>
        <v>5005</v>
      </c>
      <c r="L43" s="220">
        <f t="shared" si="5"/>
        <v>2088</v>
      </c>
      <c r="M43" s="220">
        <f t="shared" si="5"/>
        <v>2457</v>
      </c>
      <c r="N43" s="220">
        <f t="shared" si="5"/>
        <v>2270</v>
      </c>
      <c r="O43" s="220">
        <f t="shared" si="5"/>
        <v>4982</v>
      </c>
      <c r="P43" s="220">
        <f t="shared" si="5"/>
        <v>5042</v>
      </c>
      <c r="Q43" s="220">
        <f t="shared" si="5"/>
        <v>6958</v>
      </c>
      <c r="R43" s="220">
        <f t="shared" si="5"/>
        <v>7075</v>
      </c>
      <c r="S43" s="213">
        <f>SUM(E43:R43)</f>
        <v>66123</v>
      </c>
    </row>
    <row r="44" ht="12.75">
      <c r="B44" s="221"/>
    </row>
    <row r="45" ht="12.75">
      <c r="S45" s="222">
        <f>S8+S9+S10+S11+S12</f>
        <v>66123</v>
      </c>
    </row>
    <row r="46" ht="12.75">
      <c r="S46" s="222">
        <f>S15+S16+S17+S18+S19</f>
        <v>66123</v>
      </c>
    </row>
    <row r="47" ht="12.75">
      <c r="S47" s="223">
        <f>S22+S23+S24+S25+S26+S27+S28</f>
        <v>66123</v>
      </c>
    </row>
    <row r="48" ht="12.75">
      <c r="S48" s="224">
        <f>S31+S32+S33+S34+S35+S36</f>
        <v>66123</v>
      </c>
    </row>
  </sheetData>
  <sheetProtection/>
  <mergeCells count="35"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33:D33"/>
    <mergeCell ref="C22:D22"/>
    <mergeCell ref="C23:D23"/>
    <mergeCell ref="C24:D24"/>
    <mergeCell ref="C25:D25"/>
    <mergeCell ref="C26:D26"/>
    <mergeCell ref="C27:D27"/>
    <mergeCell ref="C34:D34"/>
    <mergeCell ref="C35:D35"/>
    <mergeCell ref="C36:D36"/>
    <mergeCell ref="B37:S37"/>
    <mergeCell ref="C38:D38"/>
    <mergeCell ref="C28:D28"/>
    <mergeCell ref="B29:S29"/>
    <mergeCell ref="C30:S30"/>
    <mergeCell ref="C31:D31"/>
    <mergeCell ref="C32:D3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292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2010-04-13T12:44:59Z</dcterms:created>
  <dcterms:modified xsi:type="dcterms:W3CDTF">2010-04-16T07:38:02Z</dcterms:modified>
  <cp:category/>
  <cp:version/>
  <cp:contentType/>
  <cp:contentStatus/>
</cp:coreProperties>
</file>