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80" windowHeight="6405" activeTab="0"/>
  </bookViews>
  <sheets>
    <sheet name="Stan i struktura XI 11" sheetId="1" r:id="rId1"/>
    <sheet name="Gminy XI 11" sheetId="2" r:id="rId2"/>
    <sheet name="Wykresy XI 11" sheetId="3" r:id="rId3"/>
  </sheets>
  <externalReferences>
    <externalReference r:id="rId6"/>
    <externalReference r:id="rId7"/>
  </externalReferences>
  <definedNames>
    <definedName name="_xlnm.Print_Area" localSheetId="1">'Gminy XI 11'!$B$1:$O$46</definedName>
    <definedName name="_xlnm.Print_Area" localSheetId="0">'Stan i struktura XI 11'!$B$2:$S$68</definedName>
    <definedName name="_xlnm.Print_Area" localSheetId="2">'Wykresy XI 11'!$M$1:$AC$51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<sst xmlns="http://schemas.openxmlformats.org/spreadsheetml/2006/main" count="411" uniqueCount="236">
  <si>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LISTOPADZIE 2011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</si>
  <si>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</si>
  <si>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</si>
  <si>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</si>
  <si>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</si>
  <si>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</si>
  <si>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</si>
  <si>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</si>
  <si>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</si>
  <si>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</si>
  <si>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</si>
  <si>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</si>
  <si>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</si>
  <si>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</si>
  <si>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</si>
  <si>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</si>
  <si>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</si>
  <si>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</si>
  <si>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</si>
  <si>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</si>
  <si>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</si>
  <si>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październik 2011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</si>
  <si>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</si>
  <si>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</si>
  <si>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</si>
  <si>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</si>
  <si>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</si>
  <si>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</si>
  <si>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</si>
  <si>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</si>
  <si>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</si>
  <si>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</si>
  <si>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</si>
  <si>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</si>
  <si>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</si>
  <si>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</si>
  <si>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</si>
  <si>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</si>
  <si>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</si>
  <si>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</si>
  <si>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</si>
  <si>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</si>
  <si>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</si>
  <si>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</si>
  <si>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</si>
  <si>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</si>
  <si>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</si>
  <si>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</si>
  <si>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</si>
  <si>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</si>
  <si>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</si>
  <si>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</si>
  <si>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</si>
  <si>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</si>
  <si>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</si>
  <si>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</si>
  <si>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</si>
  <si>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</si>
  <si>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</si>
  <si>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</si>
  <si>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</si>
  <si>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</si>
  <si>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</si>
  <si>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</si>
  <si>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</si>
  <si>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</si>
  <si>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</si>
  <si>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</si>
  <si>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</si>
  <si>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</si>
  <si>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</si>
  <si>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</si>
  <si>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</si>
  <si>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</si>
  <si>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</si>
  <si>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</si>
  <si>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</si>
  <si>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</si>
  <si>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</si>
  <si>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</si>
  <si>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</si>
  <si>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</si>
  <si>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</si>
  <si>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</si>
  <si>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listopad 2011 r. jest podawany przez GUS z miesięcznym opóżnieniem</t>
  </si>
  <si>
    <t>Liczba  bezrobotnych w układzie powiatowych urzędów pracy i gmin woj. lubuskiego zarejestrowanych</t>
  </si>
  <si>
    <t>na koniec listopada 2011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</si>
  <si>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</si>
  <si>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</si>
  <si>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</si>
  <si>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</si>
  <si>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</si>
  <si>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</si>
  <si>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</si>
  <si>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</si>
  <si>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</si>
  <si>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</si>
  <si>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</si>
  <si>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</si>
  <si>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</si>
  <si>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</si>
  <si>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</si>
  <si>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</si>
  <si>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</si>
  <si>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</si>
  <si>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</si>
  <si>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</si>
  <si>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</si>
  <si>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</si>
  <si>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</si>
  <si>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</si>
  <si>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</si>
  <si>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</si>
  <si>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</si>
  <si>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</si>
  <si>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</si>
  <si>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</si>
  <si>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</si>
  <si>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</si>
  <si>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</si>
  <si>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</si>
  <si>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</si>
  <si>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</si>
  <si>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</si>
  <si>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</si>
  <si>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</si>
  <si>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</si>
  <si>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</si>
  <si>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</si>
  <si>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</si>
  <si>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</si>
  <si>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</si>
  <si>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</si>
  <si>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</si>
  <si>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</si>
  <si>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</si>
  <si>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</si>
  <si>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</si>
  <si>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</si>
  <si>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</si>
  <si>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</si>
  <si>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</si>
  <si>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</si>
  <si>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</si>
  <si>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</si>
  <si>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</si>
  <si>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</si>
  <si>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</si>
  <si>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</si>
  <si>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</si>
  <si>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</si>
  <si>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</si>
  <si>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</si>
  <si>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</si>
  <si>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</si>
  <si>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</si>
  <si>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</si>
  <si>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</si>
  <si>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</si>
  <si>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</si>
  <si>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</si>
  <si>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</si>
  <si>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</si>
  <si>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</si>
  <si>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</si>
  <si>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</si>
  <si>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</si>
  <si>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</si>
  <si>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</si>
  <si>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</si>
  <si>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</si>
  <si>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</si>
  <si>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</si>
  <si>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</si>
  <si>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</si>
  <si>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</si>
  <si>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</si>
  <si>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</si>
  <si>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</si>
  <si>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</si>
  <si>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</si>
  <si>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</si>
  <si>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</si>
  <si>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</si>
  <si>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</si>
  <si>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</si>
  <si>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</si>
  <si>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</si>
  <si>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</si>
  <si>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</si>
  <si>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</si>
  <si>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</si>
  <si>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</si>
  <si>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</si>
  <si>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</si>
  <si>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XI 2010r.</t>
  </si>
  <si>
    <t>XII 2010r.</t>
  </si>
  <si>
    <t>I 2011r.</t>
  </si>
  <si>
    <t>II 2011r.</t>
  </si>
  <si>
    <t>III 2011r.</t>
  </si>
  <si>
    <t>IV 2011r.</t>
  </si>
  <si>
    <t>wyłączenia</t>
  </si>
  <si>
    <t>rejestracje</t>
  </si>
  <si>
    <t>V 2011r.</t>
  </si>
  <si>
    <t>listopad 2011 r.</t>
  </si>
  <si>
    <t>VI 2011r.</t>
  </si>
  <si>
    <t>październik 2011 r.</t>
  </si>
  <si>
    <t>VII 2011r.</t>
  </si>
  <si>
    <t>wrzesień 2011 r.</t>
  </si>
  <si>
    <t>VIII 2011r.</t>
  </si>
  <si>
    <t>sierpień 2011 r.</t>
  </si>
  <si>
    <t>IX 2011r.</t>
  </si>
  <si>
    <t>lipiec 2011 r.</t>
  </si>
  <si>
    <t>X 2011r.</t>
  </si>
  <si>
    <t>czerwiec 2011 r.</t>
  </si>
  <si>
    <t>XI 2011r.</t>
  </si>
  <si>
    <t>oferty pracy</t>
  </si>
  <si>
    <t>VI 2010r.</t>
  </si>
  <si>
    <t>VII 2010r.</t>
  </si>
  <si>
    <t>VIII 2010r.</t>
  </si>
  <si>
    <t>IX 2010r.</t>
  </si>
  <si>
    <t>X 2010r.</t>
  </si>
  <si>
    <t>Praca niesubsydiowana</t>
  </si>
  <si>
    <t>Podjęcie działalności gospodarczej i inna praca</t>
  </si>
  <si>
    <t>Podjęcie pracy w ramach refund. kosztów w zatrud. bezrobotnego</t>
  </si>
  <si>
    <t>Prace interwencyjne</t>
  </si>
  <si>
    <t>Roboty publiczne</t>
  </si>
  <si>
    <t>Szkolenia</t>
  </si>
  <si>
    <t>Staże</t>
  </si>
  <si>
    <t>Praca społecznie użyteczna</t>
  </si>
  <si>
    <t xml:space="preserve">       Obserwatorium Rynku Pracy - tel: (68) 456 76 91, (68) 456 76 92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</si>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</sst>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77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CE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sz val="9.45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66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59" fillId="0" borderId="0">
      <alignment/>
      <protection/>
    </xf>
    <xf numFmtId="0" fontId="70" fillId="27" borderId="1" applyNumberFormat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9" fillId="31" borderId="9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31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165" fontId="4" fillId="36" borderId="62" xfId="0" applyNumberFormat="1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3" xfId="0" applyNumberFormat="1" applyFont="1" applyBorder="1" applyAlignment="1" applyProtection="1">
      <alignment/>
      <protection/>
    </xf>
    <xf numFmtId="0" fontId="4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165" fontId="4" fillId="0" borderId="65" xfId="0" applyNumberFormat="1" applyFont="1" applyBorder="1" applyAlignment="1" applyProtection="1">
      <alignment/>
      <protection/>
    </xf>
    <xf numFmtId="165" fontId="4" fillId="0" borderId="66" xfId="0" applyNumberFormat="1" applyFont="1" applyBorder="1" applyAlignment="1" applyProtection="1">
      <alignment/>
      <protection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 applyProtection="1">
      <alignment horizontal="left"/>
      <protection/>
    </xf>
    <xf numFmtId="165" fontId="4" fillId="0" borderId="68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5" fillId="37" borderId="69" xfId="0" applyFont="1" applyFill="1" applyBorder="1" applyAlignment="1">
      <alignment horizontal="center" vertical="center"/>
    </xf>
    <xf numFmtId="0" fontId="2" fillId="37" borderId="69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12" fillId="0" borderId="70" xfId="0" applyFont="1" applyBorder="1" applyAlignment="1">
      <alignment vertical="center" wrapText="1"/>
    </xf>
    <xf numFmtId="0" fontId="12" fillId="0" borderId="71" xfId="0" applyFont="1" applyBorder="1" applyAlignment="1">
      <alignment vertical="center" wrapText="1"/>
    </xf>
    <xf numFmtId="0" fontId="14" fillId="33" borderId="72" xfId="0" applyFont="1" applyFill="1" applyBorder="1" applyAlignment="1">
      <alignment vertical="center" wrapText="1"/>
    </xf>
    <xf numFmtId="0" fontId="14" fillId="33" borderId="73" xfId="0" applyFont="1" applyFill="1" applyBorder="1" applyAlignment="1">
      <alignment vertical="center" wrapText="1"/>
    </xf>
    <xf numFmtId="0" fontId="15" fillId="0" borderId="74" xfId="0" applyFont="1" applyFill="1" applyBorder="1" applyAlignment="1">
      <alignment vertical="center" wrapText="1"/>
    </xf>
    <xf numFmtId="0" fontId="15" fillId="0" borderId="75" xfId="0" applyFont="1" applyFill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76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6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23" fillId="0" borderId="76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6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6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15" fillId="0" borderId="77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8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0" fillId="38" borderId="0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4" fillId="0" borderId="67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8" borderId="57" xfId="0" applyFont="1" applyFill="1" applyBorder="1" applyAlignment="1">
      <alignment horizontal="center" vertical="center"/>
    </xf>
    <xf numFmtId="0" fontId="2" fillId="38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78" xfId="0" applyFont="1" applyFill="1" applyBorder="1" applyAlignment="1">
      <alignment horizontal="center" vertical="center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2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14" fillId="33" borderId="80" xfId="0" applyFont="1" applyFill="1" applyBorder="1" applyAlignment="1">
      <alignment horizontal="center" vertical="center" wrapText="1"/>
    </xf>
    <xf numFmtId="0" fontId="14" fillId="33" borderId="81" xfId="0" applyFont="1" applyFill="1" applyBorder="1" applyAlignment="1">
      <alignment horizontal="center" vertical="center" wrapText="1"/>
    </xf>
    <xf numFmtId="165" fontId="4" fillId="33" borderId="82" xfId="0" applyNumberFormat="1" applyFont="1" applyFill="1" applyBorder="1" applyAlignment="1" applyProtection="1">
      <alignment horizontal="center" vertical="center" wrapText="1"/>
      <protection/>
    </xf>
    <xf numFmtId="0" fontId="2" fillId="33" borderId="83" xfId="0" applyFont="1" applyFill="1" applyBorder="1" applyAlignment="1">
      <alignment horizontal="center" vertical="center" wrapText="1"/>
    </xf>
    <xf numFmtId="165" fontId="30" fillId="33" borderId="84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85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32" fillId="0" borderId="89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0" fontId="33" fillId="0" borderId="91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93" xfId="0" applyFont="1" applyBorder="1" applyAlignment="1">
      <alignment horizontal="center" vertical="center" wrapText="1"/>
    </xf>
    <xf numFmtId="165" fontId="28" fillId="0" borderId="84" xfId="0" applyNumberFormat="1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28" fillId="0" borderId="9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6" fillId="31" borderId="0" xfId="0" applyFont="1" applyFill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Bezrobotni zarejestrowani i wyłączeni z ewidencji 
w okresie od czerwca 2011 r. - do listopada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6475"/>
          <c:w val="0.936"/>
          <c:h val="0.67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XI 11'!$H$9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11'!$G$10:$G$15</c:f>
              <c:strCache/>
            </c:strRef>
          </c:cat>
          <c:val>
            <c:numRef>
              <c:f>'Wykresy XI 11'!$H$10:$H$15</c:f>
              <c:numCache/>
            </c:numRef>
          </c:val>
          <c:shape val="box"/>
        </c:ser>
        <c:ser>
          <c:idx val="1"/>
          <c:order val="1"/>
          <c:tx>
            <c:strRef>
              <c:f>'Wykresy XI 11'!$I$9</c:f>
              <c:strCache>
                <c:ptCount val="1"/>
                <c:pt idx="0">
                  <c:v>rejestracje</c:v>
                </c:pt>
              </c:strCache>
            </c:strRef>
          </c:tx>
          <c:spPr>
            <a:gradFill rotWithShape="1">
              <a:gsLst>
                <a:gs pos="0">
                  <a:srgbClr val="F6391A"/>
                </a:gs>
                <a:gs pos="39999">
                  <a:srgbClr val="F7AFA7"/>
                </a:gs>
                <a:gs pos="70000">
                  <a:srgbClr val="EE3426"/>
                </a:gs>
                <a:gs pos="100000">
                  <a:srgbClr val="C40904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11'!$G$10:$G$15</c:f>
              <c:strCache/>
            </c:strRef>
          </c:cat>
          <c:val>
            <c:numRef>
              <c:f>'Wykresy XI 11'!$I$10:$I$15</c:f>
              <c:numCache/>
            </c:numRef>
          </c:val>
          <c:shape val="box"/>
        </c:ser>
        <c:gapWidth val="75"/>
        <c:shape val="box"/>
        <c:axId val="26941647"/>
        <c:axId val="41148232"/>
      </c:bar3DChart>
      <c:catAx>
        <c:axId val="269416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48232"/>
        <c:crosses val="autoZero"/>
        <c:auto val="1"/>
        <c:lblOffset val="100"/>
        <c:tickLblSkip val="1"/>
        <c:noMultiLvlLbl val="0"/>
      </c:catAx>
      <c:valAx>
        <c:axId val="41148232"/>
        <c:scaling>
          <c:orientation val="minMax"/>
        </c:scaling>
        <c:axPos val="b"/>
        <c:delete val="1"/>
        <c:majorTickMark val="out"/>
        <c:minorTickMark val="none"/>
        <c:tickLblPos val="none"/>
        <c:crossAx val="26941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88075"/>
          <c:w val="0.419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Wolne miejsca pracy i miejsca aktywizacji zawodowej zgłoszone do PUP w województwie lubuskim w okresach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od VI 2010 r. do XI 2010 r. oraz od VI 2011 r. do XI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1675"/>
          <c:w val="0.959"/>
          <c:h val="0.82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XI 11'!$C$23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11'!$B$24:$B$36</c:f>
              <c:strCache/>
            </c:strRef>
          </c:cat>
          <c:val>
            <c:numRef>
              <c:f>'Wykresy XI 11'!$C$24:$C$36</c:f>
              <c:numCache/>
            </c:numRef>
          </c:val>
          <c:shape val="box"/>
        </c:ser>
        <c:gapWidth val="120"/>
        <c:shape val="box"/>
        <c:axId val="34789769"/>
        <c:axId val="44672466"/>
      </c:bar3D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72466"/>
        <c:crosses val="autoZero"/>
        <c:auto val="1"/>
        <c:lblOffset val="100"/>
        <c:tickLblSkip val="1"/>
        <c:noMultiLvlLbl val="0"/>
      </c:catAx>
      <c:valAx>
        <c:axId val="44672466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89769"/>
        <c:crossesAt val="1"/>
        <c:crossBetween val="between"/>
        <c:dispUnits/>
        <c:maj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listopadzie 2011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24"/>
          <c:y val="0.29275"/>
          <c:w val="0.571"/>
          <c:h val="0.4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publiczne
0,6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XI 11'!$J$38:$J$50</c:f>
              <c:strCache/>
            </c:strRef>
          </c:cat>
          <c:val>
            <c:numRef>
              <c:f>'Wykresy XI 11'!$K$38:$K$50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iczba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zarejestrowanych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bezrobotnych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województwie lubuskim od XI 2010 r. do XI 2011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365"/>
          <c:w val="0.961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XI 11'!$D$3</c:f>
              <c:strCache>
                <c:ptCount val="1"/>
                <c:pt idx="0">
                  <c:v>liczba bezrobotnych</c:v>
                </c:pt>
              </c:strCache>
            </c:strRef>
          </c:tx>
          <c:spPr>
            <a:solidFill>
              <a:srgbClr val="2F20E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XI 11'!$C$4:$C$16</c:f>
              <c:strCache/>
            </c:strRef>
          </c:cat>
          <c:val>
            <c:numRef>
              <c:f>'Wykresy XI 11'!$D$4:$D$16</c:f>
              <c:numCache/>
            </c:numRef>
          </c:val>
        </c:ser>
        <c:gapWidth val="100"/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99964"/>
        <c:crosses val="autoZero"/>
        <c:auto val="1"/>
        <c:lblOffset val="100"/>
        <c:tickLblSkip val="1"/>
        <c:noMultiLvlLbl val="0"/>
      </c:catAx>
      <c:valAx>
        <c:axId val="61699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507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2</xdr:row>
      <xdr:rowOff>0</xdr:rowOff>
    </xdr:from>
    <xdr:to>
      <xdr:col>28</xdr:col>
      <xdr:colOff>609600</xdr:colOff>
      <xdr:row>21</xdr:row>
      <xdr:rowOff>57150</xdr:rowOff>
    </xdr:to>
    <xdr:graphicFrame>
      <xdr:nvGraphicFramePr>
        <xdr:cNvPr id="1" name="Wykres 11"/>
        <xdr:cNvGraphicFramePr/>
      </xdr:nvGraphicFramePr>
      <xdr:xfrm>
        <a:off x="14230350" y="381000"/>
        <a:ext cx="54006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19</xdr:col>
      <xdr:colOff>676275</xdr:colOff>
      <xdr:row>43</xdr:row>
      <xdr:rowOff>57150</xdr:rowOff>
    </xdr:to>
    <xdr:graphicFrame>
      <xdr:nvGraphicFramePr>
        <xdr:cNvPr id="2" name="Wykres 6"/>
        <xdr:cNvGraphicFramePr/>
      </xdr:nvGraphicFramePr>
      <xdr:xfrm>
        <a:off x="8458200" y="4191000"/>
        <a:ext cx="54768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0</xdr:colOff>
      <xdr:row>21</xdr:row>
      <xdr:rowOff>190500</xdr:rowOff>
    </xdr:from>
    <xdr:to>
      <xdr:col>28</xdr:col>
      <xdr:colOff>609600</xdr:colOff>
      <xdr:row>43</xdr:row>
      <xdr:rowOff>57150</xdr:rowOff>
    </xdr:to>
    <xdr:graphicFrame>
      <xdr:nvGraphicFramePr>
        <xdr:cNvPr id="3" name="Wykres 7"/>
        <xdr:cNvGraphicFramePr/>
      </xdr:nvGraphicFramePr>
      <xdr:xfrm>
        <a:off x="14220825" y="4191000"/>
        <a:ext cx="54102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</xdr:row>
      <xdr:rowOff>180975</xdr:rowOff>
    </xdr:from>
    <xdr:to>
      <xdr:col>19</xdr:col>
      <xdr:colOff>676275</xdr:colOff>
      <xdr:row>21</xdr:row>
      <xdr:rowOff>57150</xdr:rowOff>
    </xdr:to>
    <xdr:graphicFrame>
      <xdr:nvGraphicFramePr>
        <xdr:cNvPr id="4" name="Wykres 5"/>
        <xdr:cNvGraphicFramePr/>
      </xdr:nvGraphicFramePr>
      <xdr:xfrm>
        <a:off x="8467725" y="371475"/>
        <a:ext cx="54673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1r\Arkusz%20roboczy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WYKRESY\2011r\Wykresy%20XI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1"/>
      <sheetName val="Stan i struktura II 11"/>
      <sheetName val="Stan i struktura III 11"/>
      <sheetName val="Stan i struktura IV 11"/>
      <sheetName val="Stan i struktura V 11"/>
      <sheetName val="Stan i struktura VI 11"/>
      <sheetName val="Stan i struktura VII 11"/>
      <sheetName val="Stan i struktura VIII 11"/>
      <sheetName val="Stan i struktura IX 11"/>
      <sheetName val="Stan i struktura X 11"/>
      <sheetName val="Stan i struktura XI 11"/>
    </sheetNames>
    <sheetDataSet>
      <sheetData sheetId="9">
        <row r="6">
          <cell r="E6">
            <v>4776</v>
          </cell>
          <cell r="F6">
            <v>2624</v>
          </cell>
          <cell r="G6">
            <v>4166</v>
          </cell>
          <cell r="H6">
            <v>4448</v>
          </cell>
          <cell r="I6">
            <v>6491</v>
          </cell>
          <cell r="J6">
            <v>2298</v>
          </cell>
          <cell r="K6">
            <v>4233</v>
          </cell>
          <cell r="L6">
            <v>1570</v>
          </cell>
          <cell r="M6">
            <v>2032</v>
          </cell>
          <cell r="N6">
            <v>2096</v>
          </cell>
          <cell r="O6">
            <v>4623</v>
          </cell>
          <cell r="P6">
            <v>4310</v>
          </cell>
          <cell r="Q6">
            <v>5439</v>
          </cell>
          <cell r="R6">
            <v>5632</v>
          </cell>
          <cell r="S6">
            <v>54738</v>
          </cell>
        </row>
        <row r="46">
          <cell r="E46">
            <v>2141</v>
          </cell>
          <cell r="F46">
            <v>1415</v>
          </cell>
          <cell r="G46">
            <v>1854</v>
          </cell>
          <cell r="H46">
            <v>1006</v>
          </cell>
          <cell r="I46">
            <v>1797</v>
          </cell>
          <cell r="J46">
            <v>1109</v>
          </cell>
          <cell r="K46">
            <v>1352</v>
          </cell>
          <cell r="L46">
            <v>1189</v>
          </cell>
          <cell r="M46">
            <v>497</v>
          </cell>
          <cell r="N46">
            <v>757</v>
          </cell>
          <cell r="O46">
            <v>3619</v>
          </cell>
          <cell r="P46">
            <v>1546</v>
          </cell>
          <cell r="Q46">
            <v>4435</v>
          </cell>
          <cell r="R46">
            <v>9294</v>
          </cell>
          <cell r="S46">
            <v>32011</v>
          </cell>
        </row>
        <row r="49">
          <cell r="E49">
            <v>151</v>
          </cell>
          <cell r="F49">
            <v>179</v>
          </cell>
          <cell r="G49">
            <v>0</v>
          </cell>
          <cell r="H49">
            <v>1</v>
          </cell>
          <cell r="I49">
            <v>88</v>
          </cell>
          <cell r="J49">
            <v>51</v>
          </cell>
          <cell r="K49">
            <v>4</v>
          </cell>
          <cell r="L49">
            <v>30</v>
          </cell>
          <cell r="M49">
            <v>28</v>
          </cell>
          <cell r="N49">
            <v>7</v>
          </cell>
          <cell r="O49">
            <v>131</v>
          </cell>
          <cell r="P49">
            <v>43</v>
          </cell>
          <cell r="Q49">
            <v>733</v>
          </cell>
          <cell r="R49">
            <v>195</v>
          </cell>
          <cell r="S49">
            <v>1641</v>
          </cell>
        </row>
        <row r="51">
          <cell r="E51">
            <v>43</v>
          </cell>
          <cell r="F51">
            <v>85</v>
          </cell>
          <cell r="G51">
            <v>170</v>
          </cell>
          <cell r="H51">
            <v>25</v>
          </cell>
          <cell r="I51">
            <v>97</v>
          </cell>
          <cell r="J51">
            <v>6</v>
          </cell>
          <cell r="K51">
            <v>53</v>
          </cell>
          <cell r="L51">
            <v>55</v>
          </cell>
          <cell r="M51">
            <v>0</v>
          </cell>
          <cell r="N51">
            <v>13</v>
          </cell>
          <cell r="O51">
            <v>35</v>
          </cell>
          <cell r="P51">
            <v>152</v>
          </cell>
          <cell r="Q51">
            <v>38</v>
          </cell>
          <cell r="R51">
            <v>25</v>
          </cell>
          <cell r="S51">
            <v>797</v>
          </cell>
        </row>
        <row r="53">
          <cell r="E53">
            <v>17</v>
          </cell>
          <cell r="F53">
            <v>9</v>
          </cell>
          <cell r="G53">
            <v>50</v>
          </cell>
          <cell r="H53">
            <v>72</v>
          </cell>
          <cell r="I53">
            <v>85</v>
          </cell>
          <cell r="J53">
            <v>49</v>
          </cell>
          <cell r="K53">
            <v>30</v>
          </cell>
          <cell r="L53">
            <v>38</v>
          </cell>
          <cell r="M53">
            <v>14</v>
          </cell>
          <cell r="N53">
            <v>23</v>
          </cell>
          <cell r="O53">
            <v>17</v>
          </cell>
          <cell r="P53">
            <v>13</v>
          </cell>
          <cell r="Q53">
            <v>9</v>
          </cell>
          <cell r="R53">
            <v>113</v>
          </cell>
          <cell r="S53">
            <v>539</v>
          </cell>
        </row>
        <row r="55">
          <cell r="E55">
            <v>78</v>
          </cell>
          <cell r="F55">
            <v>42</v>
          </cell>
          <cell r="G55">
            <v>19</v>
          </cell>
          <cell r="H55">
            <v>1</v>
          </cell>
          <cell r="I55">
            <v>21</v>
          </cell>
          <cell r="J55">
            <v>111</v>
          </cell>
          <cell r="K55">
            <v>36</v>
          </cell>
          <cell r="L55">
            <v>96</v>
          </cell>
          <cell r="M55">
            <v>41</v>
          </cell>
          <cell r="N55">
            <v>22</v>
          </cell>
          <cell r="O55">
            <v>61</v>
          </cell>
          <cell r="P55">
            <v>47</v>
          </cell>
          <cell r="Q55">
            <v>89</v>
          </cell>
          <cell r="R55">
            <v>188</v>
          </cell>
          <cell r="S55">
            <v>852</v>
          </cell>
        </row>
        <row r="57">
          <cell r="E57">
            <v>46</v>
          </cell>
          <cell r="F57">
            <v>39</v>
          </cell>
          <cell r="G57">
            <v>1</v>
          </cell>
          <cell r="H57">
            <v>0</v>
          </cell>
          <cell r="I57">
            <v>10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0</v>
          </cell>
          <cell r="O57">
            <v>1</v>
          </cell>
          <cell r="P57">
            <v>2</v>
          </cell>
          <cell r="Q57">
            <v>1</v>
          </cell>
          <cell r="R57">
            <v>11</v>
          </cell>
          <cell r="S57">
            <v>112</v>
          </cell>
        </row>
        <row r="59">
          <cell r="E59">
            <v>139</v>
          </cell>
          <cell r="F59">
            <v>62</v>
          </cell>
          <cell r="G59">
            <v>108</v>
          </cell>
          <cell r="H59">
            <v>157</v>
          </cell>
          <cell r="I59">
            <v>291</v>
          </cell>
          <cell r="J59">
            <v>25</v>
          </cell>
          <cell r="K59">
            <v>83</v>
          </cell>
          <cell r="L59">
            <v>43</v>
          </cell>
          <cell r="M59">
            <v>71</v>
          </cell>
          <cell r="N59">
            <v>104</v>
          </cell>
          <cell r="O59">
            <v>157</v>
          </cell>
          <cell r="P59">
            <v>183</v>
          </cell>
          <cell r="Q59">
            <v>28</v>
          </cell>
          <cell r="R59">
            <v>97</v>
          </cell>
          <cell r="S59">
            <v>1548</v>
          </cell>
        </row>
        <row r="61">
          <cell r="E61">
            <v>326</v>
          </cell>
          <cell r="F61">
            <v>164</v>
          </cell>
          <cell r="G61">
            <v>320</v>
          </cell>
          <cell r="H61">
            <v>373</v>
          </cell>
          <cell r="I61">
            <v>219</v>
          </cell>
          <cell r="J61">
            <v>158</v>
          </cell>
          <cell r="K61">
            <v>456</v>
          </cell>
          <cell r="L61">
            <v>213</v>
          </cell>
          <cell r="M61">
            <v>213</v>
          </cell>
          <cell r="N61">
            <v>141</v>
          </cell>
          <cell r="O61">
            <v>371</v>
          </cell>
          <cell r="P61">
            <v>338</v>
          </cell>
          <cell r="Q61">
            <v>523</v>
          </cell>
          <cell r="R61">
            <v>335</v>
          </cell>
          <cell r="S61">
            <v>4150</v>
          </cell>
        </row>
        <row r="63"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</v>
          </cell>
          <cell r="S63">
            <v>3</v>
          </cell>
        </row>
        <row r="65">
          <cell r="E65">
            <v>45</v>
          </cell>
          <cell r="F65">
            <v>159</v>
          </cell>
          <cell r="G65">
            <v>35</v>
          </cell>
          <cell r="H65">
            <v>72</v>
          </cell>
          <cell r="I65">
            <v>163</v>
          </cell>
          <cell r="J65">
            <v>31</v>
          </cell>
          <cell r="K65">
            <v>70</v>
          </cell>
          <cell r="L65">
            <v>14</v>
          </cell>
          <cell r="M65">
            <v>32</v>
          </cell>
          <cell r="N65">
            <v>66</v>
          </cell>
          <cell r="O65">
            <v>228</v>
          </cell>
          <cell r="P65">
            <v>83</v>
          </cell>
          <cell r="Q65">
            <v>1774</v>
          </cell>
          <cell r="R65">
            <v>6575</v>
          </cell>
          <cell r="S65">
            <v>9347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kresy XI 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7.75390625" style="1" customWidth="1"/>
    <col min="4" max="4" width="61.00390625" style="1" customWidth="1"/>
    <col min="5" max="13" width="13.375" style="4" customWidth="1"/>
    <col min="14" max="14" width="12.625" style="4" customWidth="1"/>
    <col min="15" max="16" width="13.375" style="4" customWidth="1"/>
    <col min="17" max="17" width="12.875" style="4" customWidth="1"/>
    <col min="18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160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2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163" t="s">
        <v>19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</row>
    <row r="5" spans="2:20" ht="28.5" customHeight="1" thickBot="1" thickTop="1">
      <c r="B5" s="14" t="s">
        <v>20</v>
      </c>
      <c r="C5" s="166" t="s">
        <v>21</v>
      </c>
      <c r="D5" s="167"/>
      <c r="E5" s="15">
        <v>8.4</v>
      </c>
      <c r="F5" s="15">
        <v>11</v>
      </c>
      <c r="G5" s="15">
        <v>22.8</v>
      </c>
      <c r="H5" s="15">
        <v>20.5</v>
      </c>
      <c r="I5" s="15">
        <v>22.9</v>
      </c>
      <c r="J5" s="15">
        <v>14.1</v>
      </c>
      <c r="K5" s="15">
        <v>22.6</v>
      </c>
      <c r="L5" s="15">
        <v>13.2</v>
      </c>
      <c r="M5" s="15">
        <v>8.4</v>
      </c>
      <c r="N5" s="15">
        <v>15.4</v>
      </c>
      <c r="O5" s="15">
        <v>7.7</v>
      </c>
      <c r="P5" s="15">
        <v>14.1</v>
      </c>
      <c r="Q5" s="15">
        <v>23.7</v>
      </c>
      <c r="R5" s="16">
        <v>16.5</v>
      </c>
      <c r="S5" s="17">
        <v>14.4</v>
      </c>
      <c r="T5" s="1" t="s">
        <v>22</v>
      </c>
    </row>
    <row r="6" spans="2:19" s="4" customFormat="1" ht="28.5" customHeight="1" thickBot="1" thickTop="1">
      <c r="B6" s="18" t="s">
        <v>23</v>
      </c>
      <c r="C6" s="168" t="s">
        <v>24</v>
      </c>
      <c r="D6" s="169"/>
      <c r="E6" s="19">
        <v>5066</v>
      </c>
      <c r="F6" s="20">
        <v>2841</v>
      </c>
      <c r="G6" s="20">
        <v>4206</v>
      </c>
      <c r="H6" s="20">
        <v>4472</v>
      </c>
      <c r="I6" s="20">
        <v>6575</v>
      </c>
      <c r="J6" s="20">
        <v>2276</v>
      </c>
      <c r="K6" s="20">
        <v>4355</v>
      </c>
      <c r="L6" s="20">
        <v>1636</v>
      </c>
      <c r="M6" s="20">
        <v>2162</v>
      </c>
      <c r="N6" s="20">
        <v>2168</v>
      </c>
      <c r="O6" s="20">
        <v>4705</v>
      </c>
      <c r="P6" s="20">
        <v>4399</v>
      </c>
      <c r="Q6" s="20">
        <v>5537</v>
      </c>
      <c r="R6" s="21">
        <v>5740</v>
      </c>
      <c r="S6" s="22">
        <f>SUM(E6:R6)</f>
        <v>56138</v>
      </c>
    </row>
    <row r="7" spans="2:20" s="4" customFormat="1" ht="28.5" customHeight="1" thickBot="1" thickTop="1">
      <c r="B7" s="23"/>
      <c r="C7" s="170" t="s">
        <v>25</v>
      </c>
      <c r="D7" s="171"/>
      <c r="E7" s="24">
        <f>'[1]Stan i struktura X 11'!E6</f>
        <v>4776</v>
      </c>
      <c r="F7" s="25">
        <f>'[1]Stan i struktura X 11'!F6</f>
        <v>2624</v>
      </c>
      <c r="G7" s="25">
        <f>'[1]Stan i struktura X 11'!G6</f>
        <v>4166</v>
      </c>
      <c r="H7" s="25">
        <f>'[1]Stan i struktura X 11'!H6</f>
        <v>4448</v>
      </c>
      <c r="I7" s="25">
        <f>'[1]Stan i struktura X 11'!I6</f>
        <v>6491</v>
      </c>
      <c r="J7" s="25">
        <f>'[1]Stan i struktura X 11'!J6</f>
        <v>2298</v>
      </c>
      <c r="K7" s="25">
        <f>'[1]Stan i struktura X 11'!K6</f>
        <v>4233</v>
      </c>
      <c r="L7" s="25">
        <f>'[1]Stan i struktura X 11'!L6</f>
        <v>1570</v>
      </c>
      <c r="M7" s="25">
        <f>'[1]Stan i struktura X 11'!M6</f>
        <v>2032</v>
      </c>
      <c r="N7" s="25">
        <f>'[1]Stan i struktura X 11'!N6</f>
        <v>2096</v>
      </c>
      <c r="O7" s="25">
        <f>'[1]Stan i struktura X 11'!O6</f>
        <v>4623</v>
      </c>
      <c r="P7" s="25">
        <f>'[1]Stan i struktura X 11'!P6</f>
        <v>4310</v>
      </c>
      <c r="Q7" s="25">
        <f>'[1]Stan i struktura X 11'!Q6</f>
        <v>5439</v>
      </c>
      <c r="R7" s="26">
        <f>'[1]Stan i struktura X 11'!R6</f>
        <v>5632</v>
      </c>
      <c r="S7" s="27">
        <f>'[1]Stan i struktura X 11'!S6</f>
        <v>54738</v>
      </c>
      <c r="T7" s="28"/>
    </row>
    <row r="8" spans="2:20" ht="28.5" customHeight="1" thickBot="1" thickTop="1">
      <c r="B8" s="29"/>
      <c r="C8" s="172" t="s">
        <v>26</v>
      </c>
      <c r="D8" s="173"/>
      <c r="E8" s="30">
        <f aca="true" t="shared" si="0" ref="E8:S8">E6-E7</f>
        <v>290</v>
      </c>
      <c r="F8" s="30">
        <f t="shared" si="0"/>
        <v>217</v>
      </c>
      <c r="G8" s="30">
        <f t="shared" si="0"/>
        <v>40</v>
      </c>
      <c r="H8" s="30">
        <f t="shared" si="0"/>
        <v>24</v>
      </c>
      <c r="I8" s="30">
        <f t="shared" si="0"/>
        <v>84</v>
      </c>
      <c r="J8" s="30">
        <f t="shared" si="0"/>
        <v>-22</v>
      </c>
      <c r="K8" s="30">
        <f t="shared" si="0"/>
        <v>122</v>
      </c>
      <c r="L8" s="30">
        <f t="shared" si="0"/>
        <v>66</v>
      </c>
      <c r="M8" s="30">
        <f t="shared" si="0"/>
        <v>130</v>
      </c>
      <c r="N8" s="30">
        <f t="shared" si="0"/>
        <v>72</v>
      </c>
      <c r="O8" s="30">
        <f t="shared" si="0"/>
        <v>82</v>
      </c>
      <c r="P8" s="30">
        <f t="shared" si="0"/>
        <v>89</v>
      </c>
      <c r="Q8" s="30">
        <f t="shared" si="0"/>
        <v>98</v>
      </c>
      <c r="R8" s="31">
        <f t="shared" si="0"/>
        <v>108</v>
      </c>
      <c r="S8" s="32">
        <f t="shared" si="0"/>
        <v>1400</v>
      </c>
      <c r="T8" s="33"/>
    </row>
    <row r="9" spans="2:20" ht="28.5" customHeight="1" thickBot="1" thickTop="1">
      <c r="B9" s="34"/>
      <c r="C9" s="174" t="s">
        <v>27</v>
      </c>
      <c r="D9" s="175"/>
      <c r="E9" s="35">
        <f aca="true" t="shared" si="1" ref="E9:S9">E6/E7*100</f>
        <v>106.07202680067003</v>
      </c>
      <c r="F9" s="35">
        <f t="shared" si="1"/>
        <v>108.26981707317074</v>
      </c>
      <c r="G9" s="35">
        <f t="shared" si="1"/>
        <v>100.96015362457993</v>
      </c>
      <c r="H9" s="35">
        <f t="shared" si="1"/>
        <v>100.53956834532374</v>
      </c>
      <c r="I9" s="35">
        <f t="shared" si="1"/>
        <v>101.29409952241566</v>
      </c>
      <c r="J9" s="35">
        <f t="shared" si="1"/>
        <v>99.04264577893821</v>
      </c>
      <c r="K9" s="35">
        <f t="shared" si="1"/>
        <v>102.88211670210252</v>
      </c>
      <c r="L9" s="35">
        <f t="shared" si="1"/>
        <v>104.20382165605095</v>
      </c>
      <c r="M9" s="35">
        <f t="shared" si="1"/>
        <v>106.3976377952756</v>
      </c>
      <c r="N9" s="35">
        <f t="shared" si="1"/>
        <v>103.43511450381679</v>
      </c>
      <c r="O9" s="35">
        <f t="shared" si="1"/>
        <v>101.77373999567381</v>
      </c>
      <c r="P9" s="35">
        <f t="shared" si="1"/>
        <v>102.06496519721577</v>
      </c>
      <c r="Q9" s="35">
        <f t="shared" si="1"/>
        <v>101.8018018018018</v>
      </c>
      <c r="R9" s="36">
        <f t="shared" si="1"/>
        <v>101.91761363636364</v>
      </c>
      <c r="S9" s="37">
        <f t="shared" si="1"/>
        <v>102.55763820380723</v>
      </c>
      <c r="T9" s="33"/>
    </row>
    <row r="10" spans="2:20" s="4" customFormat="1" ht="28.5" customHeight="1" thickBot="1" thickTop="1">
      <c r="B10" s="38" t="s">
        <v>28</v>
      </c>
      <c r="C10" s="176" t="s">
        <v>29</v>
      </c>
      <c r="D10" s="177"/>
      <c r="E10" s="39">
        <v>1052</v>
      </c>
      <c r="F10" s="40">
        <v>595</v>
      </c>
      <c r="G10" s="41">
        <v>483</v>
      </c>
      <c r="H10" s="41">
        <v>457</v>
      </c>
      <c r="I10" s="41">
        <v>790</v>
      </c>
      <c r="J10" s="41">
        <v>334</v>
      </c>
      <c r="K10" s="41">
        <v>563</v>
      </c>
      <c r="L10" s="41">
        <v>314</v>
      </c>
      <c r="M10" s="42">
        <v>444</v>
      </c>
      <c r="N10" s="42">
        <v>314</v>
      </c>
      <c r="O10" s="42">
        <v>742</v>
      </c>
      <c r="P10" s="42">
        <v>649</v>
      </c>
      <c r="Q10" s="42">
        <v>913</v>
      </c>
      <c r="R10" s="42">
        <v>1602</v>
      </c>
      <c r="S10" s="43">
        <f>SUM(E10:R10)</f>
        <v>9252</v>
      </c>
      <c r="T10" s="28"/>
    </row>
    <row r="11" spans="2:20" ht="28.5" customHeight="1" thickBot="1" thickTop="1">
      <c r="B11" s="44"/>
      <c r="C11" s="172" t="s">
        <v>30</v>
      </c>
      <c r="D11" s="173"/>
      <c r="E11" s="45">
        <f aca="true" t="shared" si="2" ref="E11:S11">E76/E10*100</f>
        <v>17.490494296577946</v>
      </c>
      <c r="F11" s="45">
        <f t="shared" si="2"/>
        <v>13.445378151260504</v>
      </c>
      <c r="G11" s="45">
        <f t="shared" si="2"/>
        <v>12.836438923395447</v>
      </c>
      <c r="H11" s="45">
        <f t="shared" si="2"/>
        <v>16.630196936542667</v>
      </c>
      <c r="I11" s="45">
        <f t="shared" si="2"/>
        <v>13.79746835443038</v>
      </c>
      <c r="J11" s="45">
        <f t="shared" si="2"/>
        <v>13.17365269461078</v>
      </c>
      <c r="K11" s="45">
        <f t="shared" si="2"/>
        <v>11.545293072824157</v>
      </c>
      <c r="L11" s="45">
        <f t="shared" si="2"/>
        <v>12.738853503184714</v>
      </c>
      <c r="M11" s="45">
        <f t="shared" si="2"/>
        <v>20.945945945945947</v>
      </c>
      <c r="N11" s="45">
        <f t="shared" si="2"/>
        <v>16.878980891719745</v>
      </c>
      <c r="O11" s="45">
        <f t="shared" si="2"/>
        <v>17.654986522911052</v>
      </c>
      <c r="P11" s="45">
        <f t="shared" si="2"/>
        <v>17.565485362095533</v>
      </c>
      <c r="Q11" s="45">
        <f t="shared" si="2"/>
        <v>10.624315443592552</v>
      </c>
      <c r="R11" s="46">
        <f t="shared" si="2"/>
        <v>6.803995006242197</v>
      </c>
      <c r="S11" s="47">
        <f t="shared" si="2"/>
        <v>13.586251621271076</v>
      </c>
      <c r="T11" s="33"/>
    </row>
    <row r="12" spans="2:20" ht="28.5" customHeight="1" thickBot="1" thickTop="1">
      <c r="B12" s="48" t="s">
        <v>31</v>
      </c>
      <c r="C12" s="178" t="s">
        <v>32</v>
      </c>
      <c r="D12" s="179"/>
      <c r="E12" s="39">
        <v>762</v>
      </c>
      <c r="F12" s="41">
        <v>378</v>
      </c>
      <c r="G12" s="41">
        <v>443</v>
      </c>
      <c r="H12" s="41">
        <v>433</v>
      </c>
      <c r="I12" s="41">
        <v>706</v>
      </c>
      <c r="J12" s="41">
        <v>356</v>
      </c>
      <c r="K12" s="41">
        <v>441</v>
      </c>
      <c r="L12" s="41">
        <v>248</v>
      </c>
      <c r="M12" s="42">
        <v>314</v>
      </c>
      <c r="N12" s="42">
        <v>242</v>
      </c>
      <c r="O12" s="42">
        <v>660</v>
      </c>
      <c r="P12" s="42">
        <v>560</v>
      </c>
      <c r="Q12" s="42">
        <v>815</v>
      </c>
      <c r="R12" s="42">
        <v>1494</v>
      </c>
      <c r="S12" s="43">
        <f>SUM(E12:R12)</f>
        <v>7852</v>
      </c>
      <c r="T12" s="33"/>
    </row>
    <row r="13" spans="2:20" ht="28.5" customHeight="1" thickBot="1" thickTop="1">
      <c r="B13" s="44" t="s">
        <v>22</v>
      </c>
      <c r="C13" s="180" t="s">
        <v>33</v>
      </c>
      <c r="D13" s="181"/>
      <c r="E13" s="49">
        <v>288</v>
      </c>
      <c r="F13" s="50">
        <v>191</v>
      </c>
      <c r="G13" s="50">
        <v>226</v>
      </c>
      <c r="H13" s="50">
        <v>228</v>
      </c>
      <c r="I13" s="50">
        <v>349</v>
      </c>
      <c r="J13" s="50">
        <v>164</v>
      </c>
      <c r="K13" s="50">
        <v>183</v>
      </c>
      <c r="L13" s="50">
        <v>97</v>
      </c>
      <c r="M13" s="51">
        <v>124</v>
      </c>
      <c r="N13" s="51">
        <v>83</v>
      </c>
      <c r="O13" s="51">
        <v>215</v>
      </c>
      <c r="P13" s="51">
        <v>208</v>
      </c>
      <c r="Q13" s="51">
        <v>324</v>
      </c>
      <c r="R13" s="51">
        <v>354</v>
      </c>
      <c r="S13" s="52">
        <f>SUM(E13:R13)</f>
        <v>3034</v>
      </c>
      <c r="T13" s="33"/>
    </row>
    <row r="14" spans="2:20" s="4" customFormat="1" ht="28.5" customHeight="1" thickBot="1" thickTop="1">
      <c r="B14" s="18" t="s">
        <v>22</v>
      </c>
      <c r="C14" s="182" t="s">
        <v>34</v>
      </c>
      <c r="D14" s="183"/>
      <c r="E14" s="49">
        <v>267</v>
      </c>
      <c r="F14" s="50">
        <v>165</v>
      </c>
      <c r="G14" s="50">
        <v>214</v>
      </c>
      <c r="H14" s="50">
        <v>208</v>
      </c>
      <c r="I14" s="50">
        <v>316</v>
      </c>
      <c r="J14" s="50">
        <v>128</v>
      </c>
      <c r="K14" s="50">
        <v>177</v>
      </c>
      <c r="L14" s="50">
        <v>85</v>
      </c>
      <c r="M14" s="51">
        <v>104</v>
      </c>
      <c r="N14" s="51">
        <v>79</v>
      </c>
      <c r="O14" s="51">
        <v>202</v>
      </c>
      <c r="P14" s="51">
        <v>191</v>
      </c>
      <c r="Q14" s="51">
        <v>257</v>
      </c>
      <c r="R14" s="51">
        <v>304</v>
      </c>
      <c r="S14" s="52">
        <f>SUM(E14:R14)</f>
        <v>2697</v>
      </c>
      <c r="T14" s="28"/>
    </row>
    <row r="15" spans="2:20" s="4" customFormat="1" ht="28.5" customHeight="1" thickBot="1" thickTop="1">
      <c r="B15" s="53" t="s">
        <v>22</v>
      </c>
      <c r="C15" s="184" t="s">
        <v>35</v>
      </c>
      <c r="D15" s="185"/>
      <c r="E15" s="54">
        <v>330</v>
      </c>
      <c r="F15" s="55">
        <v>113</v>
      </c>
      <c r="G15" s="55">
        <v>109</v>
      </c>
      <c r="H15" s="55">
        <v>100</v>
      </c>
      <c r="I15" s="55">
        <v>256</v>
      </c>
      <c r="J15" s="55">
        <v>146</v>
      </c>
      <c r="K15" s="55">
        <v>154</v>
      </c>
      <c r="L15" s="55">
        <v>103</v>
      </c>
      <c r="M15" s="56">
        <v>91</v>
      </c>
      <c r="N15" s="56">
        <v>94</v>
      </c>
      <c r="O15" s="56">
        <v>283</v>
      </c>
      <c r="P15" s="56">
        <v>210</v>
      </c>
      <c r="Q15" s="56">
        <v>186</v>
      </c>
      <c r="R15" s="56">
        <v>191</v>
      </c>
      <c r="S15" s="52">
        <f>SUM(E15:R15)</f>
        <v>2366</v>
      </c>
      <c r="T15" s="28"/>
    </row>
    <row r="16" spans="2:19" ht="28.5" customHeight="1" thickBot="1">
      <c r="B16" s="163" t="s">
        <v>36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86"/>
    </row>
    <row r="17" spans="2:19" ht="28.5" customHeight="1" thickBot="1" thickTop="1">
      <c r="B17" s="187" t="s">
        <v>20</v>
      </c>
      <c r="C17" s="189" t="s">
        <v>37</v>
      </c>
      <c r="D17" s="190"/>
      <c r="E17" s="57">
        <v>2795</v>
      </c>
      <c r="F17" s="58">
        <v>1713</v>
      </c>
      <c r="G17" s="58">
        <v>2402</v>
      </c>
      <c r="H17" s="58">
        <v>2456</v>
      </c>
      <c r="I17" s="58">
        <v>3837</v>
      </c>
      <c r="J17" s="58">
        <v>1205</v>
      </c>
      <c r="K17" s="58">
        <v>2352</v>
      </c>
      <c r="L17" s="58">
        <v>884</v>
      </c>
      <c r="M17" s="59">
        <v>1150</v>
      </c>
      <c r="N17" s="59">
        <v>1194</v>
      </c>
      <c r="O17" s="59">
        <v>2468</v>
      </c>
      <c r="P17" s="59">
        <v>2510</v>
      </c>
      <c r="Q17" s="59">
        <v>3175</v>
      </c>
      <c r="R17" s="59">
        <v>3237</v>
      </c>
      <c r="S17" s="52">
        <f>SUM(E17:R17)</f>
        <v>31378</v>
      </c>
    </row>
    <row r="18" spans="2:19" ht="28.5" customHeight="1" thickBot="1" thickTop="1">
      <c r="B18" s="188"/>
      <c r="C18" s="191" t="s">
        <v>38</v>
      </c>
      <c r="D18" s="192"/>
      <c r="E18" s="60">
        <f aca="true" t="shared" si="3" ref="E18:S18">E17/E6*100</f>
        <v>55.17173312277931</v>
      </c>
      <c r="F18" s="60">
        <f t="shared" si="3"/>
        <v>60.295670538542765</v>
      </c>
      <c r="G18" s="60">
        <f t="shared" si="3"/>
        <v>57.10889205896339</v>
      </c>
      <c r="H18" s="60">
        <f t="shared" si="3"/>
        <v>54.91949910554562</v>
      </c>
      <c r="I18" s="60">
        <f t="shared" si="3"/>
        <v>58.357414448669196</v>
      </c>
      <c r="J18" s="60">
        <f t="shared" si="3"/>
        <v>52.943760984182774</v>
      </c>
      <c r="K18" s="60">
        <f t="shared" si="3"/>
        <v>54.0068886337543</v>
      </c>
      <c r="L18" s="60">
        <f t="shared" si="3"/>
        <v>54.034229828850854</v>
      </c>
      <c r="M18" s="60">
        <f t="shared" si="3"/>
        <v>53.191489361702125</v>
      </c>
      <c r="N18" s="60">
        <f t="shared" si="3"/>
        <v>55.073800738007385</v>
      </c>
      <c r="O18" s="60">
        <f t="shared" si="3"/>
        <v>52.454835281615296</v>
      </c>
      <c r="P18" s="60">
        <f t="shared" si="3"/>
        <v>57.058422368720166</v>
      </c>
      <c r="Q18" s="60">
        <f t="shared" si="3"/>
        <v>57.34152067906809</v>
      </c>
      <c r="R18" s="61">
        <f t="shared" si="3"/>
        <v>56.39372822299652</v>
      </c>
      <c r="S18" s="62">
        <f t="shared" si="3"/>
        <v>55.894403078128896</v>
      </c>
    </row>
    <row r="19" spans="2:19" ht="28.5" customHeight="1" thickBot="1" thickTop="1">
      <c r="B19" s="193" t="s">
        <v>23</v>
      </c>
      <c r="C19" s="194" t="s">
        <v>39</v>
      </c>
      <c r="D19" s="173"/>
      <c r="E19" s="49">
        <v>0</v>
      </c>
      <c r="F19" s="50">
        <v>1985</v>
      </c>
      <c r="G19" s="50">
        <v>1929</v>
      </c>
      <c r="H19" s="50">
        <v>2346</v>
      </c>
      <c r="I19" s="50">
        <v>2636</v>
      </c>
      <c r="J19" s="50">
        <v>1191</v>
      </c>
      <c r="K19" s="50">
        <v>2408</v>
      </c>
      <c r="L19" s="50">
        <v>921</v>
      </c>
      <c r="M19" s="51">
        <v>1263</v>
      </c>
      <c r="N19" s="51">
        <v>1009</v>
      </c>
      <c r="O19" s="51">
        <v>0</v>
      </c>
      <c r="P19" s="51">
        <v>2867</v>
      </c>
      <c r="Q19" s="51">
        <v>2384</v>
      </c>
      <c r="R19" s="51">
        <v>2418</v>
      </c>
      <c r="S19" s="63">
        <f>SUM(E19:R19)</f>
        <v>23357</v>
      </c>
    </row>
    <row r="20" spans="2:19" ht="28.5" customHeight="1" thickBot="1" thickTop="1">
      <c r="B20" s="188"/>
      <c r="C20" s="191" t="s">
        <v>38</v>
      </c>
      <c r="D20" s="192"/>
      <c r="E20" s="60">
        <f aca="true" t="shared" si="4" ref="E20:S20">E19/E6*100</f>
        <v>0</v>
      </c>
      <c r="F20" s="60">
        <f t="shared" si="4"/>
        <v>69.86976416754663</v>
      </c>
      <c r="G20" s="60">
        <f t="shared" si="4"/>
        <v>45.86305278174037</v>
      </c>
      <c r="H20" s="60">
        <f t="shared" si="4"/>
        <v>52.459749552772806</v>
      </c>
      <c r="I20" s="60">
        <f t="shared" si="4"/>
        <v>40.09125475285171</v>
      </c>
      <c r="J20" s="60">
        <f t="shared" si="4"/>
        <v>52.3286467486819</v>
      </c>
      <c r="K20" s="60">
        <f t="shared" si="4"/>
        <v>55.29276693455798</v>
      </c>
      <c r="L20" s="60">
        <f t="shared" si="4"/>
        <v>56.2958435207824</v>
      </c>
      <c r="M20" s="60">
        <f t="shared" si="4"/>
        <v>58.41813135985199</v>
      </c>
      <c r="N20" s="60">
        <f t="shared" si="4"/>
        <v>46.540590405904055</v>
      </c>
      <c r="O20" s="60">
        <f t="shared" si="4"/>
        <v>0</v>
      </c>
      <c r="P20" s="60">
        <f t="shared" si="4"/>
        <v>65.17390315980904</v>
      </c>
      <c r="Q20" s="60">
        <f t="shared" si="4"/>
        <v>43.055806393353805</v>
      </c>
      <c r="R20" s="61">
        <f t="shared" si="4"/>
        <v>42.12543554006969</v>
      </c>
      <c r="S20" s="62">
        <f t="shared" si="4"/>
        <v>41.60639851793794</v>
      </c>
    </row>
    <row r="21" spans="2:19" s="4" customFormat="1" ht="28.5" customHeight="1" thickBot="1" thickTop="1">
      <c r="B21" s="195" t="s">
        <v>28</v>
      </c>
      <c r="C21" s="196" t="s">
        <v>40</v>
      </c>
      <c r="D21" s="197"/>
      <c r="E21" s="49">
        <v>1029</v>
      </c>
      <c r="F21" s="50">
        <v>491</v>
      </c>
      <c r="G21" s="50">
        <v>841</v>
      </c>
      <c r="H21" s="50">
        <v>872</v>
      </c>
      <c r="I21" s="50">
        <v>1312</v>
      </c>
      <c r="J21" s="50">
        <v>524</v>
      </c>
      <c r="K21" s="50">
        <v>870</v>
      </c>
      <c r="L21" s="50">
        <v>342</v>
      </c>
      <c r="M21" s="51">
        <v>394</v>
      </c>
      <c r="N21" s="51">
        <v>337</v>
      </c>
      <c r="O21" s="51">
        <v>841</v>
      </c>
      <c r="P21" s="51">
        <v>710</v>
      </c>
      <c r="Q21" s="51">
        <v>1111</v>
      </c>
      <c r="R21" s="51">
        <v>1322</v>
      </c>
      <c r="S21" s="52">
        <f>SUM(E21:R21)</f>
        <v>10996</v>
      </c>
    </row>
    <row r="22" spans="2:19" ht="28.5" customHeight="1" thickBot="1" thickTop="1">
      <c r="B22" s="188"/>
      <c r="C22" s="191" t="s">
        <v>38</v>
      </c>
      <c r="D22" s="192"/>
      <c r="E22" s="60">
        <f aca="true" t="shared" si="5" ref="E22:S22">E21/E6*100</f>
        <v>20.311883142518752</v>
      </c>
      <c r="F22" s="60">
        <f t="shared" si="5"/>
        <v>17.28264695529743</v>
      </c>
      <c r="G22" s="60">
        <f t="shared" si="5"/>
        <v>19.995244888254874</v>
      </c>
      <c r="H22" s="60">
        <f t="shared" si="5"/>
        <v>19.499105545617173</v>
      </c>
      <c r="I22" s="60">
        <f t="shared" si="5"/>
        <v>19.954372623574145</v>
      </c>
      <c r="J22" s="60">
        <f t="shared" si="5"/>
        <v>23.022847100175746</v>
      </c>
      <c r="K22" s="60">
        <f t="shared" si="5"/>
        <v>19.97703788748565</v>
      </c>
      <c r="L22" s="60">
        <f t="shared" si="5"/>
        <v>20.904645476772615</v>
      </c>
      <c r="M22" s="60">
        <f t="shared" si="5"/>
        <v>18.22386679000925</v>
      </c>
      <c r="N22" s="60">
        <f t="shared" si="5"/>
        <v>15.544280442804428</v>
      </c>
      <c r="O22" s="60">
        <f t="shared" si="5"/>
        <v>17.874601487778957</v>
      </c>
      <c r="P22" s="60">
        <f t="shared" si="5"/>
        <v>16.140031825414866</v>
      </c>
      <c r="Q22" s="60">
        <f t="shared" si="5"/>
        <v>20.0650171573054</v>
      </c>
      <c r="R22" s="61">
        <f t="shared" si="5"/>
        <v>23.031358885017422</v>
      </c>
      <c r="S22" s="62">
        <f t="shared" si="5"/>
        <v>19.587445224268766</v>
      </c>
    </row>
    <row r="23" spans="2:19" s="4" customFormat="1" ht="28.5" customHeight="1" thickBot="1" thickTop="1">
      <c r="B23" s="195" t="s">
        <v>31</v>
      </c>
      <c r="C23" s="198" t="s">
        <v>41</v>
      </c>
      <c r="D23" s="199"/>
      <c r="E23" s="49">
        <v>17</v>
      </c>
      <c r="F23" s="50">
        <v>53</v>
      </c>
      <c r="G23" s="50">
        <v>18</v>
      </c>
      <c r="H23" s="50">
        <v>188</v>
      </c>
      <c r="I23" s="50">
        <v>109</v>
      </c>
      <c r="J23" s="50">
        <v>7</v>
      </c>
      <c r="K23" s="50">
        <v>32</v>
      </c>
      <c r="L23" s="50">
        <v>36</v>
      </c>
      <c r="M23" s="51">
        <v>0</v>
      </c>
      <c r="N23" s="51">
        <v>69</v>
      </c>
      <c r="O23" s="51">
        <v>103</v>
      </c>
      <c r="P23" s="51">
        <v>50</v>
      </c>
      <c r="Q23" s="51">
        <v>118</v>
      </c>
      <c r="R23" s="51">
        <v>63</v>
      </c>
      <c r="S23" s="52">
        <f>SUM(E23:R23)</f>
        <v>863</v>
      </c>
    </row>
    <row r="24" spans="2:19" ht="28.5" customHeight="1" thickBot="1" thickTop="1">
      <c r="B24" s="188"/>
      <c r="C24" s="191" t="s">
        <v>38</v>
      </c>
      <c r="D24" s="192"/>
      <c r="E24" s="60">
        <f aca="true" t="shared" si="6" ref="E24:S24">E23/E6*100</f>
        <v>0.33557046979865773</v>
      </c>
      <c r="F24" s="60">
        <f t="shared" si="6"/>
        <v>1.8655403027103132</v>
      </c>
      <c r="G24" s="60">
        <f t="shared" si="6"/>
        <v>0.42796005706134094</v>
      </c>
      <c r="H24" s="60">
        <f t="shared" si="6"/>
        <v>4.203935599284437</v>
      </c>
      <c r="I24" s="60">
        <f t="shared" si="6"/>
        <v>1.6577946768060836</v>
      </c>
      <c r="J24" s="60">
        <f t="shared" si="6"/>
        <v>0.30755711775043937</v>
      </c>
      <c r="K24" s="60">
        <f t="shared" si="6"/>
        <v>0.7347876004592423</v>
      </c>
      <c r="L24" s="60">
        <f t="shared" si="6"/>
        <v>2.2004889975550124</v>
      </c>
      <c r="M24" s="60">
        <f t="shared" si="6"/>
        <v>0</v>
      </c>
      <c r="N24" s="60">
        <f t="shared" si="6"/>
        <v>3.1826568265682655</v>
      </c>
      <c r="O24" s="60">
        <f t="shared" si="6"/>
        <v>2.189160467587673</v>
      </c>
      <c r="P24" s="60">
        <f t="shared" si="6"/>
        <v>1.1366219595362583</v>
      </c>
      <c r="Q24" s="60">
        <f t="shared" si="6"/>
        <v>2.1311179338992234</v>
      </c>
      <c r="R24" s="61">
        <f t="shared" si="6"/>
        <v>1.097560975609756</v>
      </c>
      <c r="S24" s="62">
        <f t="shared" si="6"/>
        <v>1.5372831237308062</v>
      </c>
    </row>
    <row r="25" spans="2:19" s="4" customFormat="1" ht="28.5" customHeight="1" thickBot="1" thickTop="1">
      <c r="B25" s="195" t="s">
        <v>42</v>
      </c>
      <c r="C25" s="196" t="s">
        <v>43</v>
      </c>
      <c r="D25" s="197"/>
      <c r="E25" s="64">
        <v>266</v>
      </c>
      <c r="F25" s="51">
        <v>146</v>
      </c>
      <c r="G25" s="51">
        <v>160</v>
      </c>
      <c r="H25" s="51">
        <v>218</v>
      </c>
      <c r="I25" s="51">
        <v>290</v>
      </c>
      <c r="J25" s="51">
        <v>112</v>
      </c>
      <c r="K25" s="51">
        <v>188</v>
      </c>
      <c r="L25" s="51">
        <v>104</v>
      </c>
      <c r="M25" s="51">
        <v>116</v>
      </c>
      <c r="N25" s="51">
        <v>129</v>
      </c>
      <c r="O25" s="51">
        <v>215</v>
      </c>
      <c r="P25" s="51">
        <v>263</v>
      </c>
      <c r="Q25" s="51">
        <v>290</v>
      </c>
      <c r="R25" s="51">
        <v>321</v>
      </c>
      <c r="S25" s="52">
        <f>SUM(E25:R25)</f>
        <v>2818</v>
      </c>
    </row>
    <row r="26" spans="2:19" ht="28.5" customHeight="1" thickBot="1" thickTop="1">
      <c r="B26" s="188"/>
      <c r="C26" s="191" t="s">
        <v>38</v>
      </c>
      <c r="D26" s="192"/>
      <c r="E26" s="60">
        <f aca="true" t="shared" si="7" ref="E26:S26">E25/E6*100</f>
        <v>5.250690880378997</v>
      </c>
      <c r="F26" s="60">
        <f t="shared" si="7"/>
        <v>5.139035550862372</v>
      </c>
      <c r="G26" s="60">
        <f t="shared" si="7"/>
        <v>3.8040893961008084</v>
      </c>
      <c r="H26" s="60">
        <f t="shared" si="7"/>
        <v>4.874776386404293</v>
      </c>
      <c r="I26" s="60">
        <f t="shared" si="7"/>
        <v>4.410646387832699</v>
      </c>
      <c r="J26" s="60">
        <f t="shared" si="7"/>
        <v>4.92091388400703</v>
      </c>
      <c r="K26" s="60">
        <f t="shared" si="7"/>
        <v>4.316877152698048</v>
      </c>
      <c r="L26" s="60">
        <f t="shared" si="7"/>
        <v>6.356968215158925</v>
      </c>
      <c r="M26" s="60">
        <f t="shared" si="7"/>
        <v>5.365402405180388</v>
      </c>
      <c r="N26" s="60">
        <f t="shared" si="7"/>
        <v>5.950184501845018</v>
      </c>
      <c r="O26" s="60">
        <f t="shared" si="7"/>
        <v>4.569606801275238</v>
      </c>
      <c r="P26" s="60">
        <f t="shared" si="7"/>
        <v>5.978631507160719</v>
      </c>
      <c r="Q26" s="60">
        <f t="shared" si="7"/>
        <v>5.2374932273794474</v>
      </c>
      <c r="R26" s="61">
        <f t="shared" si="7"/>
        <v>5.592334494773519</v>
      </c>
      <c r="S26" s="62">
        <f t="shared" si="7"/>
        <v>5.019772702981937</v>
      </c>
    </row>
    <row r="27" spans="2:19" ht="28.5" customHeight="1" thickBot="1" thickTop="1">
      <c r="B27" s="163" t="s">
        <v>44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200"/>
    </row>
    <row r="28" spans="2:19" ht="28.5" customHeight="1" thickBot="1" thickTop="1">
      <c r="B28" s="193" t="s">
        <v>20</v>
      </c>
      <c r="C28" s="194" t="s">
        <v>45</v>
      </c>
      <c r="D28" s="173"/>
      <c r="E28" s="49">
        <v>875</v>
      </c>
      <c r="F28" s="50">
        <v>573</v>
      </c>
      <c r="G28" s="50">
        <v>831</v>
      </c>
      <c r="H28" s="50">
        <v>888</v>
      </c>
      <c r="I28" s="50">
        <v>1164</v>
      </c>
      <c r="J28" s="50">
        <v>693</v>
      </c>
      <c r="K28" s="50">
        <v>904</v>
      </c>
      <c r="L28" s="50">
        <v>394</v>
      </c>
      <c r="M28" s="51">
        <v>514</v>
      </c>
      <c r="N28" s="51">
        <v>480</v>
      </c>
      <c r="O28" s="51">
        <v>609</v>
      </c>
      <c r="P28" s="51">
        <v>933</v>
      </c>
      <c r="Q28" s="51">
        <v>1148</v>
      </c>
      <c r="R28" s="51">
        <v>1110</v>
      </c>
      <c r="S28" s="52">
        <f>SUM(E28:R28)</f>
        <v>11116</v>
      </c>
    </row>
    <row r="29" spans="2:19" ht="28.5" customHeight="1" thickBot="1" thickTop="1">
      <c r="B29" s="188"/>
      <c r="C29" s="191" t="s">
        <v>38</v>
      </c>
      <c r="D29" s="192"/>
      <c r="E29" s="60">
        <f aca="true" t="shared" si="8" ref="E29:S29">E28/E6*100</f>
        <v>17.272009474930915</v>
      </c>
      <c r="F29" s="60">
        <f t="shared" si="8"/>
        <v>20.16895459345301</v>
      </c>
      <c r="G29" s="60">
        <f t="shared" si="8"/>
        <v>19.757489300998575</v>
      </c>
      <c r="H29" s="60">
        <f t="shared" si="8"/>
        <v>19.856887298747765</v>
      </c>
      <c r="I29" s="60">
        <f t="shared" si="8"/>
        <v>17.70342205323194</v>
      </c>
      <c r="J29" s="60">
        <f t="shared" si="8"/>
        <v>30.448154657293497</v>
      </c>
      <c r="K29" s="60">
        <f t="shared" si="8"/>
        <v>20.757749712973595</v>
      </c>
      <c r="L29" s="60">
        <f t="shared" si="8"/>
        <v>24.08312958435208</v>
      </c>
      <c r="M29" s="60">
        <f t="shared" si="8"/>
        <v>23.774283071230343</v>
      </c>
      <c r="N29" s="60">
        <f t="shared" si="8"/>
        <v>22.14022140221402</v>
      </c>
      <c r="O29" s="60">
        <f t="shared" si="8"/>
        <v>12.943676939426144</v>
      </c>
      <c r="P29" s="60">
        <f t="shared" si="8"/>
        <v>21.20936576494658</v>
      </c>
      <c r="Q29" s="60">
        <f t="shared" si="8"/>
        <v>20.733249051833123</v>
      </c>
      <c r="R29" s="61">
        <f t="shared" si="8"/>
        <v>19.337979094076655</v>
      </c>
      <c r="S29" s="62">
        <f t="shared" si="8"/>
        <v>19.801204175424846</v>
      </c>
    </row>
    <row r="30" spans="2:19" ht="28.5" customHeight="1" thickBot="1" thickTop="1">
      <c r="B30" s="195" t="s">
        <v>23</v>
      </c>
      <c r="C30" s="196" t="s">
        <v>46</v>
      </c>
      <c r="D30" s="197"/>
      <c r="E30" s="49">
        <v>1371</v>
      </c>
      <c r="F30" s="50">
        <v>702</v>
      </c>
      <c r="G30" s="50">
        <v>997</v>
      </c>
      <c r="H30" s="50">
        <v>1068</v>
      </c>
      <c r="I30" s="50">
        <v>1526</v>
      </c>
      <c r="J30" s="50">
        <v>750</v>
      </c>
      <c r="K30" s="50">
        <v>1003</v>
      </c>
      <c r="L30" s="50">
        <v>418</v>
      </c>
      <c r="M30" s="51">
        <v>477</v>
      </c>
      <c r="N30" s="51">
        <v>493</v>
      </c>
      <c r="O30" s="51">
        <v>1294</v>
      </c>
      <c r="P30" s="51">
        <v>947</v>
      </c>
      <c r="Q30" s="51">
        <v>1053</v>
      </c>
      <c r="R30" s="51">
        <v>1311</v>
      </c>
      <c r="S30" s="52">
        <f>SUM(E30:R30)</f>
        <v>13410</v>
      </c>
    </row>
    <row r="31" spans="2:19" ht="28.5" customHeight="1" thickBot="1" thickTop="1">
      <c r="B31" s="188"/>
      <c r="C31" s="191" t="s">
        <v>38</v>
      </c>
      <c r="D31" s="192"/>
      <c r="E31" s="60">
        <f aca="true" t="shared" si="9" ref="E31:S31">E30/E6*100</f>
        <v>27.06277141729175</v>
      </c>
      <c r="F31" s="60">
        <f t="shared" si="9"/>
        <v>24.70960929250264</v>
      </c>
      <c r="G31" s="60">
        <f t="shared" si="9"/>
        <v>23.70423204945316</v>
      </c>
      <c r="H31" s="60">
        <f t="shared" si="9"/>
        <v>23.881932021466906</v>
      </c>
      <c r="I31" s="60">
        <f t="shared" si="9"/>
        <v>23.209125475285173</v>
      </c>
      <c r="J31" s="60">
        <f t="shared" si="9"/>
        <v>32.95254833040422</v>
      </c>
      <c r="K31" s="60">
        <f t="shared" si="9"/>
        <v>23.030998851894374</v>
      </c>
      <c r="L31" s="60">
        <f t="shared" si="9"/>
        <v>25.55012224938875</v>
      </c>
      <c r="M31" s="60">
        <f t="shared" si="9"/>
        <v>22.06290471785384</v>
      </c>
      <c r="N31" s="60">
        <f t="shared" si="9"/>
        <v>22.739852398523986</v>
      </c>
      <c r="O31" s="60">
        <f t="shared" si="9"/>
        <v>27.502656748140275</v>
      </c>
      <c r="P31" s="60">
        <f t="shared" si="9"/>
        <v>21.52761991361673</v>
      </c>
      <c r="Q31" s="60">
        <f t="shared" si="9"/>
        <v>19.017518511829508</v>
      </c>
      <c r="R31" s="61">
        <f t="shared" si="9"/>
        <v>22.8397212543554</v>
      </c>
      <c r="S31" s="62">
        <f t="shared" si="9"/>
        <v>23.887562791691902</v>
      </c>
    </row>
    <row r="32" spans="2:19" ht="28.5" customHeight="1" thickBot="1" thickTop="1">
      <c r="B32" s="195" t="s">
        <v>28</v>
      </c>
      <c r="C32" s="196" t="s">
        <v>47</v>
      </c>
      <c r="D32" s="197"/>
      <c r="E32" s="49">
        <v>1683</v>
      </c>
      <c r="F32" s="50">
        <v>1144</v>
      </c>
      <c r="G32" s="50">
        <v>2245</v>
      </c>
      <c r="H32" s="50">
        <v>2501</v>
      </c>
      <c r="I32" s="50">
        <v>3713</v>
      </c>
      <c r="J32" s="50">
        <v>1273</v>
      </c>
      <c r="K32" s="50">
        <v>2231</v>
      </c>
      <c r="L32" s="50">
        <v>580</v>
      </c>
      <c r="M32" s="51">
        <v>784</v>
      </c>
      <c r="N32" s="51">
        <v>966</v>
      </c>
      <c r="O32" s="51">
        <v>1961</v>
      </c>
      <c r="P32" s="51">
        <v>1843</v>
      </c>
      <c r="Q32" s="51">
        <v>2852</v>
      </c>
      <c r="R32" s="51">
        <v>2657</v>
      </c>
      <c r="S32" s="52">
        <f>SUM(E32:R32)</f>
        <v>26433</v>
      </c>
    </row>
    <row r="33" spans="2:19" ht="28.5" customHeight="1" thickBot="1" thickTop="1">
      <c r="B33" s="188"/>
      <c r="C33" s="191" t="s">
        <v>38</v>
      </c>
      <c r="D33" s="192"/>
      <c r="E33" s="60">
        <f aca="true" t="shared" si="10" ref="E33:S33">E32/E6*100</f>
        <v>33.22147651006711</v>
      </c>
      <c r="F33" s="60">
        <f t="shared" si="10"/>
        <v>40.26751143963393</v>
      </c>
      <c r="G33" s="60">
        <f t="shared" si="10"/>
        <v>53.376129339039466</v>
      </c>
      <c r="H33" s="60">
        <f t="shared" si="10"/>
        <v>55.9257602862254</v>
      </c>
      <c r="I33" s="60">
        <f t="shared" si="10"/>
        <v>56.471482889733835</v>
      </c>
      <c r="J33" s="60">
        <f t="shared" si="10"/>
        <v>55.931458699472756</v>
      </c>
      <c r="K33" s="60">
        <f t="shared" si="10"/>
        <v>51.22847301951779</v>
      </c>
      <c r="L33" s="60">
        <f t="shared" si="10"/>
        <v>35.45232273838631</v>
      </c>
      <c r="M33" s="60">
        <f t="shared" si="10"/>
        <v>36.262719703977794</v>
      </c>
      <c r="N33" s="60">
        <f t="shared" si="10"/>
        <v>44.557195571955724</v>
      </c>
      <c r="O33" s="60">
        <f t="shared" si="10"/>
        <v>41.679064824654624</v>
      </c>
      <c r="P33" s="60">
        <f t="shared" si="10"/>
        <v>41.89588542850648</v>
      </c>
      <c r="Q33" s="60">
        <f t="shared" si="10"/>
        <v>51.508036843055805</v>
      </c>
      <c r="R33" s="61">
        <f t="shared" si="10"/>
        <v>46.289198606271775</v>
      </c>
      <c r="S33" s="62">
        <f t="shared" si="10"/>
        <v>47.08575296590545</v>
      </c>
    </row>
    <row r="34" spans="2:19" ht="28.5" customHeight="1" thickBot="1" thickTop="1">
      <c r="B34" s="195" t="s">
        <v>31</v>
      </c>
      <c r="C34" s="196" t="s">
        <v>48</v>
      </c>
      <c r="D34" s="197"/>
      <c r="E34" s="64">
        <v>1392</v>
      </c>
      <c r="F34" s="51">
        <v>969</v>
      </c>
      <c r="G34" s="51">
        <v>1303</v>
      </c>
      <c r="H34" s="51">
        <v>1553</v>
      </c>
      <c r="I34" s="51">
        <v>1887</v>
      </c>
      <c r="J34" s="51">
        <v>819</v>
      </c>
      <c r="K34" s="51">
        <v>1694</v>
      </c>
      <c r="L34" s="51">
        <v>611</v>
      </c>
      <c r="M34" s="51">
        <v>798</v>
      </c>
      <c r="N34" s="51">
        <v>480</v>
      </c>
      <c r="O34" s="51">
        <v>1593</v>
      </c>
      <c r="P34" s="51">
        <v>1405</v>
      </c>
      <c r="Q34" s="51">
        <v>1721</v>
      </c>
      <c r="R34" s="51">
        <v>1381</v>
      </c>
      <c r="S34" s="52">
        <f>SUM(E34:R34)</f>
        <v>17606</v>
      </c>
    </row>
    <row r="35" spans="2:19" ht="28.5" customHeight="1" thickBot="1" thickTop="1">
      <c r="B35" s="201"/>
      <c r="C35" s="191" t="s">
        <v>38</v>
      </c>
      <c r="D35" s="192"/>
      <c r="E35" s="60">
        <f aca="true" t="shared" si="11" ref="E35:S35">E34/E6*100</f>
        <v>27.47729964469009</v>
      </c>
      <c r="F35" s="60">
        <f t="shared" si="11"/>
        <v>34.10770855332629</v>
      </c>
      <c r="G35" s="60">
        <f t="shared" si="11"/>
        <v>30.97955301949596</v>
      </c>
      <c r="H35" s="60">
        <f t="shared" si="11"/>
        <v>34.727191413237925</v>
      </c>
      <c r="I35" s="60">
        <f t="shared" si="11"/>
        <v>28.699619771863116</v>
      </c>
      <c r="J35" s="60">
        <f t="shared" si="11"/>
        <v>35.984182776801404</v>
      </c>
      <c r="K35" s="60">
        <f t="shared" si="11"/>
        <v>38.89781859931114</v>
      </c>
      <c r="L35" s="60">
        <f t="shared" si="11"/>
        <v>37.34718826405868</v>
      </c>
      <c r="M35" s="60">
        <f t="shared" si="11"/>
        <v>36.91026827012026</v>
      </c>
      <c r="N35" s="60">
        <f t="shared" si="11"/>
        <v>22.14022140221402</v>
      </c>
      <c r="O35" s="60">
        <f t="shared" si="11"/>
        <v>33.85759829968119</v>
      </c>
      <c r="P35" s="60">
        <f t="shared" si="11"/>
        <v>31.939077062968856</v>
      </c>
      <c r="Q35" s="60">
        <f t="shared" si="11"/>
        <v>31.081813256275964</v>
      </c>
      <c r="R35" s="61">
        <f t="shared" si="11"/>
        <v>24.05923344947735</v>
      </c>
      <c r="S35" s="62">
        <f t="shared" si="11"/>
        <v>31.362000783782822</v>
      </c>
    </row>
    <row r="36" spans="2:19" ht="28.5" customHeight="1" thickBot="1" thickTop="1">
      <c r="B36" s="195" t="s">
        <v>42</v>
      </c>
      <c r="C36" s="202" t="s">
        <v>49</v>
      </c>
      <c r="D36" s="203"/>
      <c r="E36" s="64">
        <v>944</v>
      </c>
      <c r="F36" s="51">
        <v>620</v>
      </c>
      <c r="G36" s="51">
        <v>1041</v>
      </c>
      <c r="H36" s="51">
        <v>952</v>
      </c>
      <c r="I36" s="51">
        <v>1542</v>
      </c>
      <c r="J36" s="51">
        <v>520</v>
      </c>
      <c r="K36" s="51">
        <v>1089</v>
      </c>
      <c r="L36" s="51">
        <v>313</v>
      </c>
      <c r="M36" s="51">
        <v>646</v>
      </c>
      <c r="N36" s="51">
        <v>443</v>
      </c>
      <c r="O36" s="51">
        <v>1452</v>
      </c>
      <c r="P36" s="51">
        <v>1381</v>
      </c>
      <c r="Q36" s="51">
        <v>1315</v>
      </c>
      <c r="R36" s="51">
        <v>1306</v>
      </c>
      <c r="S36" s="52">
        <f>SUM(E36:R36)</f>
        <v>13564</v>
      </c>
    </row>
    <row r="37" spans="2:19" ht="28.5" customHeight="1" thickBot="1" thickTop="1">
      <c r="B37" s="201"/>
      <c r="C37" s="191" t="s">
        <v>38</v>
      </c>
      <c r="D37" s="192"/>
      <c r="E37" s="60">
        <f aca="true" t="shared" si="12" ref="E37:S37">E36/E6*100</f>
        <v>18.634030793525465</v>
      </c>
      <c r="F37" s="60">
        <f t="shared" si="12"/>
        <v>21.82330165434706</v>
      </c>
      <c r="G37" s="60">
        <f t="shared" si="12"/>
        <v>24.750356633380886</v>
      </c>
      <c r="H37" s="60">
        <f t="shared" si="12"/>
        <v>21.288014311270125</v>
      </c>
      <c r="I37" s="60">
        <f t="shared" si="12"/>
        <v>23.452471482889734</v>
      </c>
      <c r="J37" s="60">
        <f t="shared" si="12"/>
        <v>22.847100175746924</v>
      </c>
      <c r="K37" s="60">
        <f t="shared" si="12"/>
        <v>25.00574052812859</v>
      </c>
      <c r="L37" s="60">
        <f t="shared" si="12"/>
        <v>19.1320293398533</v>
      </c>
      <c r="M37" s="60">
        <f t="shared" si="12"/>
        <v>29.879740980573544</v>
      </c>
      <c r="N37" s="60">
        <f t="shared" si="12"/>
        <v>20.433579335793358</v>
      </c>
      <c r="O37" s="60">
        <f t="shared" si="12"/>
        <v>30.860786397449523</v>
      </c>
      <c r="P37" s="60">
        <f t="shared" si="12"/>
        <v>31.393498522391454</v>
      </c>
      <c r="Q37" s="60">
        <f t="shared" si="12"/>
        <v>23.749322737944738</v>
      </c>
      <c r="R37" s="61">
        <f t="shared" si="12"/>
        <v>22.752613240418118</v>
      </c>
      <c r="S37" s="62">
        <f t="shared" si="12"/>
        <v>24.16188677900887</v>
      </c>
    </row>
    <row r="38" spans="2:19" s="65" customFormat="1" ht="28.5" customHeight="1" thickBot="1" thickTop="1">
      <c r="B38" s="193" t="s">
        <v>50</v>
      </c>
      <c r="C38" s="205" t="s">
        <v>51</v>
      </c>
      <c r="D38" s="206"/>
      <c r="E38" s="64">
        <v>785</v>
      </c>
      <c r="F38" s="51">
        <v>292</v>
      </c>
      <c r="G38" s="51">
        <v>256</v>
      </c>
      <c r="H38" s="51">
        <v>176</v>
      </c>
      <c r="I38" s="51">
        <v>513</v>
      </c>
      <c r="J38" s="51">
        <v>132</v>
      </c>
      <c r="K38" s="51">
        <v>290</v>
      </c>
      <c r="L38" s="51">
        <v>144</v>
      </c>
      <c r="M38" s="51">
        <v>147</v>
      </c>
      <c r="N38" s="51">
        <v>159</v>
      </c>
      <c r="O38" s="51">
        <v>432</v>
      </c>
      <c r="P38" s="51">
        <v>331</v>
      </c>
      <c r="Q38" s="51">
        <v>341</v>
      </c>
      <c r="R38" s="51">
        <v>384</v>
      </c>
      <c r="S38" s="52">
        <f>SUM(E38:R38)</f>
        <v>4382</v>
      </c>
    </row>
    <row r="39" spans="2:19" s="4" customFormat="1" ht="28.5" customHeight="1" thickBot="1" thickTop="1">
      <c r="B39" s="204"/>
      <c r="C39" s="207" t="s">
        <v>38</v>
      </c>
      <c r="D39" s="208"/>
      <c r="E39" s="66">
        <f aca="true" t="shared" si="13" ref="E39:S39">E38/E6*100</f>
        <v>15.495459928938018</v>
      </c>
      <c r="F39" s="67">
        <f t="shared" si="13"/>
        <v>10.278071101724745</v>
      </c>
      <c r="G39" s="67">
        <f t="shared" si="13"/>
        <v>6.086543033761293</v>
      </c>
      <c r="H39" s="67">
        <f t="shared" si="13"/>
        <v>3.9355992844364938</v>
      </c>
      <c r="I39" s="67">
        <f t="shared" si="13"/>
        <v>7.802281368821292</v>
      </c>
      <c r="J39" s="67">
        <f t="shared" si="13"/>
        <v>5.799648506151142</v>
      </c>
      <c r="K39" s="67">
        <f t="shared" si="13"/>
        <v>6.659012629161882</v>
      </c>
      <c r="L39" s="67">
        <f t="shared" si="13"/>
        <v>8.80195599022005</v>
      </c>
      <c r="M39" s="67">
        <f t="shared" si="13"/>
        <v>6.799259944495837</v>
      </c>
      <c r="N39" s="67">
        <f t="shared" si="13"/>
        <v>7.3339483394833955</v>
      </c>
      <c r="O39" s="66">
        <f t="shared" si="13"/>
        <v>9.181721572794899</v>
      </c>
      <c r="P39" s="67">
        <f t="shared" si="13"/>
        <v>7.52443737213003</v>
      </c>
      <c r="Q39" s="67">
        <f t="shared" si="13"/>
        <v>6.158569622539281</v>
      </c>
      <c r="R39" s="68">
        <f t="shared" si="13"/>
        <v>6.689895470383275</v>
      </c>
      <c r="S39" s="62">
        <f t="shared" si="13"/>
        <v>7.805764366382842</v>
      </c>
    </row>
    <row r="40" spans="2:19" s="4" customFormat="1" ht="24" customHeight="1">
      <c r="B40" s="69"/>
      <c r="C40" s="70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2:19" s="4" customFormat="1" ht="48.75" customHeight="1" thickBot="1">
      <c r="B41" s="209" t="s">
        <v>52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</row>
    <row r="42" spans="2:19" s="4" customFormat="1" ht="42" customHeight="1" thickBot="1" thickTop="1">
      <c r="B42" s="6" t="s">
        <v>1</v>
      </c>
      <c r="C42" s="73" t="s">
        <v>2</v>
      </c>
      <c r="D42" s="74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163" t="s">
        <v>55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1"/>
    </row>
    <row r="44" spans="2:19" s="4" customFormat="1" ht="42" customHeight="1" thickBot="1" thickTop="1">
      <c r="B44" s="75" t="s">
        <v>20</v>
      </c>
      <c r="C44" s="212" t="s">
        <v>56</v>
      </c>
      <c r="D44" s="213"/>
      <c r="E44" s="57">
        <v>113</v>
      </c>
      <c r="F44" s="57">
        <v>89</v>
      </c>
      <c r="G44" s="57">
        <v>85</v>
      </c>
      <c r="H44" s="57">
        <v>78</v>
      </c>
      <c r="I44" s="57">
        <v>98</v>
      </c>
      <c r="J44" s="57">
        <v>34</v>
      </c>
      <c r="K44" s="57">
        <v>75</v>
      </c>
      <c r="L44" s="57">
        <v>48</v>
      </c>
      <c r="M44" s="57">
        <v>33</v>
      </c>
      <c r="N44" s="57">
        <v>51</v>
      </c>
      <c r="O44" s="57">
        <v>131</v>
      </c>
      <c r="P44" s="57">
        <v>70</v>
      </c>
      <c r="Q44" s="57">
        <v>131</v>
      </c>
      <c r="R44" s="76">
        <v>1075</v>
      </c>
      <c r="S44" s="77">
        <f>SUM(E44:R44)</f>
        <v>2111</v>
      </c>
    </row>
    <row r="45" spans="2:19" s="4" customFormat="1" ht="42" customHeight="1" thickBot="1" thickTop="1">
      <c r="B45" s="78"/>
      <c r="C45" s="214" t="s">
        <v>57</v>
      </c>
      <c r="D45" s="215"/>
      <c r="E45" s="79">
        <v>24</v>
      </c>
      <c r="F45" s="50">
        <v>22</v>
      </c>
      <c r="G45" s="50">
        <v>14</v>
      </c>
      <c r="H45" s="50">
        <v>37</v>
      </c>
      <c r="I45" s="50">
        <v>23</v>
      </c>
      <c r="J45" s="50">
        <v>14</v>
      </c>
      <c r="K45" s="50">
        <v>10</v>
      </c>
      <c r="L45" s="50">
        <v>22</v>
      </c>
      <c r="M45" s="51">
        <v>20</v>
      </c>
      <c r="N45" s="51">
        <v>19</v>
      </c>
      <c r="O45" s="51">
        <v>9</v>
      </c>
      <c r="P45" s="51">
        <v>8</v>
      </c>
      <c r="Q45" s="51">
        <v>83</v>
      </c>
      <c r="R45" s="51">
        <v>855</v>
      </c>
      <c r="S45" s="77">
        <f>SUM(E45:R45)</f>
        <v>1160</v>
      </c>
    </row>
    <row r="46" spans="2:22" s="4" customFormat="1" ht="42" customHeight="1" thickBot="1" thickTop="1">
      <c r="B46" s="80" t="s">
        <v>23</v>
      </c>
      <c r="C46" s="216" t="s">
        <v>58</v>
      </c>
      <c r="D46" s="217"/>
      <c r="E46" s="81">
        <f>E44+'[1]Stan i struktura X 11'!E46</f>
        <v>2254</v>
      </c>
      <c r="F46" s="81">
        <f>F44+'[1]Stan i struktura X 11'!F46</f>
        <v>1504</v>
      </c>
      <c r="G46" s="81">
        <f>G44+'[1]Stan i struktura X 11'!G46</f>
        <v>1939</v>
      </c>
      <c r="H46" s="81">
        <f>H44+'[1]Stan i struktura X 11'!H46</f>
        <v>1084</v>
      </c>
      <c r="I46" s="81">
        <f>I44+'[1]Stan i struktura X 11'!I46</f>
        <v>1895</v>
      </c>
      <c r="J46" s="81">
        <f>J44+'[1]Stan i struktura X 11'!J46</f>
        <v>1143</v>
      </c>
      <c r="K46" s="81">
        <f>K44+'[1]Stan i struktura X 11'!K46</f>
        <v>1427</v>
      </c>
      <c r="L46" s="81">
        <f>L44+'[1]Stan i struktura X 11'!L46</f>
        <v>1237</v>
      </c>
      <c r="M46" s="81">
        <f>M44+'[1]Stan i struktura X 11'!M46</f>
        <v>530</v>
      </c>
      <c r="N46" s="81">
        <f>N44+'[1]Stan i struktura X 11'!N46</f>
        <v>808</v>
      </c>
      <c r="O46" s="81">
        <f>O44+'[1]Stan i struktura X 11'!O46</f>
        <v>3750</v>
      </c>
      <c r="P46" s="81">
        <f>P44+'[1]Stan i struktura X 11'!P46</f>
        <v>1616</v>
      </c>
      <c r="Q46" s="81">
        <f>Q44+'[1]Stan i struktura X 11'!Q46</f>
        <v>4566</v>
      </c>
      <c r="R46" s="82">
        <f>R44+'[1]Stan i struktura X 11'!R46</f>
        <v>10369</v>
      </c>
      <c r="S46" s="83">
        <f>S44+'[1]Stan i struktura X 11'!S46</f>
        <v>34122</v>
      </c>
      <c r="V46" s="4">
        <f>SUM(E46:R46)</f>
        <v>34122</v>
      </c>
    </row>
    <row r="47" spans="2:19" s="4" customFormat="1" ht="42" customHeight="1" thickBot="1">
      <c r="B47" s="218" t="s">
        <v>59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1"/>
    </row>
    <row r="48" spans="2:19" s="4" customFormat="1" ht="42" customHeight="1" thickBot="1" thickTop="1">
      <c r="B48" s="220" t="s">
        <v>20</v>
      </c>
      <c r="C48" s="221" t="s">
        <v>60</v>
      </c>
      <c r="D48" s="222"/>
      <c r="E48" s="58">
        <v>2</v>
      </c>
      <c r="F48" s="58">
        <v>1</v>
      </c>
      <c r="G48" s="58">
        <v>0</v>
      </c>
      <c r="H48" s="58">
        <v>1</v>
      </c>
      <c r="I48" s="58">
        <v>0</v>
      </c>
      <c r="J48" s="58">
        <v>4</v>
      </c>
      <c r="K48" s="58">
        <v>0</v>
      </c>
      <c r="L48" s="58">
        <v>4</v>
      </c>
      <c r="M48" s="58">
        <v>0</v>
      </c>
      <c r="N48" s="58">
        <v>2</v>
      </c>
      <c r="O48" s="58">
        <v>3</v>
      </c>
      <c r="P48" s="58">
        <v>3</v>
      </c>
      <c r="Q48" s="58">
        <v>40</v>
      </c>
      <c r="R48" s="59">
        <v>7</v>
      </c>
      <c r="S48" s="84">
        <f>SUM(E48:R48)</f>
        <v>67</v>
      </c>
    </row>
    <row r="49" spans="2:22" ht="42" customHeight="1" thickBot="1" thickTop="1">
      <c r="B49" s="188"/>
      <c r="C49" s="223" t="s">
        <v>61</v>
      </c>
      <c r="D49" s="224"/>
      <c r="E49" s="85">
        <f>E48+'[1]Stan i struktura X 11'!E49</f>
        <v>153</v>
      </c>
      <c r="F49" s="85">
        <f>F48+'[1]Stan i struktura X 11'!F49</f>
        <v>180</v>
      </c>
      <c r="G49" s="85">
        <f>G48+'[1]Stan i struktura X 11'!G49</f>
        <v>0</v>
      </c>
      <c r="H49" s="85">
        <f>H48+'[1]Stan i struktura X 11'!H49</f>
        <v>2</v>
      </c>
      <c r="I49" s="85">
        <f>I48+'[1]Stan i struktura X 11'!I49</f>
        <v>88</v>
      </c>
      <c r="J49" s="85">
        <f>J48+'[1]Stan i struktura X 11'!J49</f>
        <v>55</v>
      </c>
      <c r="K49" s="85">
        <f>K48+'[1]Stan i struktura X 11'!K49</f>
        <v>4</v>
      </c>
      <c r="L49" s="85">
        <f>L48+'[1]Stan i struktura X 11'!L49</f>
        <v>34</v>
      </c>
      <c r="M49" s="85">
        <f>M48+'[1]Stan i struktura X 11'!M49</f>
        <v>28</v>
      </c>
      <c r="N49" s="85">
        <f>N48+'[1]Stan i struktura X 11'!N49</f>
        <v>9</v>
      </c>
      <c r="O49" s="85">
        <f>O48+'[1]Stan i struktura X 11'!O49</f>
        <v>134</v>
      </c>
      <c r="P49" s="85">
        <f>P48+'[1]Stan i struktura X 11'!P49</f>
        <v>46</v>
      </c>
      <c r="Q49" s="85">
        <f>Q48+'[1]Stan i struktura X 11'!Q49</f>
        <v>773</v>
      </c>
      <c r="R49" s="86">
        <f>R48+'[1]Stan i struktura X 11'!R49</f>
        <v>202</v>
      </c>
      <c r="S49" s="83">
        <f>S48+'[1]Stan i struktura X 11'!S49</f>
        <v>1708</v>
      </c>
      <c r="V49" s="4">
        <f>SUM(E49:R49)</f>
        <v>1708</v>
      </c>
    </row>
    <row r="50" spans="2:19" s="4" customFormat="1" ht="42" customHeight="1" thickBot="1" thickTop="1">
      <c r="B50" s="225" t="s">
        <v>23</v>
      </c>
      <c r="C50" s="226" t="s">
        <v>62</v>
      </c>
      <c r="D50" s="227"/>
      <c r="E50" s="87">
        <v>6</v>
      </c>
      <c r="F50" s="87">
        <v>16</v>
      </c>
      <c r="G50" s="87">
        <v>1</v>
      </c>
      <c r="H50" s="87">
        <v>16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87">
        <v>1</v>
      </c>
      <c r="P50" s="87">
        <v>3</v>
      </c>
      <c r="Q50" s="87">
        <v>0</v>
      </c>
      <c r="R50" s="88">
        <v>4</v>
      </c>
      <c r="S50" s="84">
        <f>SUM(E50:R50)</f>
        <v>47</v>
      </c>
    </row>
    <row r="51" spans="2:22" ht="42" customHeight="1" thickBot="1" thickTop="1">
      <c r="B51" s="188"/>
      <c r="C51" s="223" t="s">
        <v>63</v>
      </c>
      <c r="D51" s="224"/>
      <c r="E51" s="85">
        <f>E50+'[1]Stan i struktura X 11'!E51</f>
        <v>49</v>
      </c>
      <c r="F51" s="85">
        <f>F50+'[1]Stan i struktura X 11'!F51</f>
        <v>101</v>
      </c>
      <c r="G51" s="85">
        <f>G50+'[1]Stan i struktura X 11'!G51</f>
        <v>171</v>
      </c>
      <c r="H51" s="85">
        <f>H50+'[1]Stan i struktura X 11'!H51</f>
        <v>41</v>
      </c>
      <c r="I51" s="85">
        <f>I50+'[1]Stan i struktura X 11'!I51</f>
        <v>97</v>
      </c>
      <c r="J51" s="85">
        <f>J50+'[1]Stan i struktura X 11'!J51</f>
        <v>6</v>
      </c>
      <c r="K51" s="85">
        <f>K50+'[1]Stan i struktura X 11'!K51</f>
        <v>53</v>
      </c>
      <c r="L51" s="85">
        <f>L50+'[1]Stan i struktura X 11'!L51</f>
        <v>55</v>
      </c>
      <c r="M51" s="85">
        <f>M50+'[1]Stan i struktura X 11'!M51</f>
        <v>0</v>
      </c>
      <c r="N51" s="85">
        <f>N50+'[1]Stan i struktura X 11'!N51</f>
        <v>13</v>
      </c>
      <c r="O51" s="85">
        <f>O50+'[1]Stan i struktura X 11'!O51</f>
        <v>36</v>
      </c>
      <c r="P51" s="85">
        <f>P50+'[1]Stan i struktura X 11'!P51</f>
        <v>155</v>
      </c>
      <c r="Q51" s="85">
        <f>Q50+'[1]Stan i struktura X 11'!Q51</f>
        <v>38</v>
      </c>
      <c r="R51" s="86">
        <f>R50+'[1]Stan i struktura X 11'!R51</f>
        <v>29</v>
      </c>
      <c r="S51" s="83">
        <f>S50+'[1]Stan i struktura X 11'!S51</f>
        <v>844</v>
      </c>
      <c r="V51" s="4">
        <f>SUM(E51:R51)</f>
        <v>844</v>
      </c>
    </row>
    <row r="52" spans="2:19" s="4" customFormat="1" ht="42" customHeight="1" thickBot="1" thickTop="1">
      <c r="B52" s="228" t="s">
        <v>28</v>
      </c>
      <c r="C52" s="229" t="s">
        <v>64</v>
      </c>
      <c r="D52" s="230"/>
      <c r="E52" s="49">
        <v>1</v>
      </c>
      <c r="F52" s="50">
        <v>1</v>
      </c>
      <c r="G52" s="50">
        <v>11</v>
      </c>
      <c r="H52" s="50">
        <v>3</v>
      </c>
      <c r="I52" s="51">
        <v>13</v>
      </c>
      <c r="J52" s="50">
        <v>9</v>
      </c>
      <c r="K52" s="51">
        <v>3</v>
      </c>
      <c r="L52" s="50">
        <v>1</v>
      </c>
      <c r="M52" s="51">
        <v>6</v>
      </c>
      <c r="N52" s="51">
        <v>1</v>
      </c>
      <c r="O52" s="51">
        <v>8</v>
      </c>
      <c r="P52" s="50">
        <v>9</v>
      </c>
      <c r="Q52" s="89">
        <v>10</v>
      </c>
      <c r="R52" s="51">
        <v>10</v>
      </c>
      <c r="S52" s="84">
        <f>SUM(E52:R52)</f>
        <v>86</v>
      </c>
    </row>
    <row r="53" spans="2:22" ht="42" customHeight="1" thickBot="1" thickTop="1">
      <c r="B53" s="188"/>
      <c r="C53" s="223" t="s">
        <v>65</v>
      </c>
      <c r="D53" s="224"/>
      <c r="E53" s="85">
        <f>E52+'[1]Stan i struktura X 11'!E53</f>
        <v>18</v>
      </c>
      <c r="F53" s="85">
        <f>F52+'[1]Stan i struktura X 11'!F53</f>
        <v>10</v>
      </c>
      <c r="G53" s="85">
        <f>G52+'[1]Stan i struktura X 11'!G53</f>
        <v>61</v>
      </c>
      <c r="H53" s="85">
        <f>H52+'[1]Stan i struktura X 11'!H53</f>
        <v>75</v>
      </c>
      <c r="I53" s="85">
        <f>I52+'[1]Stan i struktura X 11'!I53</f>
        <v>98</v>
      </c>
      <c r="J53" s="85">
        <f>J52+'[1]Stan i struktura X 11'!J53</f>
        <v>58</v>
      </c>
      <c r="K53" s="85">
        <f>K52+'[1]Stan i struktura X 11'!K53</f>
        <v>33</v>
      </c>
      <c r="L53" s="85">
        <f>L52+'[1]Stan i struktura X 11'!L53</f>
        <v>39</v>
      </c>
      <c r="M53" s="85">
        <f>M52+'[1]Stan i struktura X 11'!M53</f>
        <v>20</v>
      </c>
      <c r="N53" s="85">
        <f>N52+'[1]Stan i struktura X 11'!N53</f>
        <v>24</v>
      </c>
      <c r="O53" s="85">
        <f>O52+'[1]Stan i struktura X 11'!O53</f>
        <v>25</v>
      </c>
      <c r="P53" s="85">
        <f>P52+'[1]Stan i struktura X 11'!P53</f>
        <v>22</v>
      </c>
      <c r="Q53" s="85">
        <f>Q52+'[1]Stan i struktura X 11'!Q53</f>
        <v>19</v>
      </c>
      <c r="R53" s="86">
        <f>R52+'[1]Stan i struktura X 11'!R53</f>
        <v>123</v>
      </c>
      <c r="S53" s="83">
        <f>S52+'[1]Stan i struktura X 11'!S53</f>
        <v>625</v>
      </c>
      <c r="V53" s="4">
        <f>SUM(E53:R53)</f>
        <v>625</v>
      </c>
    </row>
    <row r="54" spans="2:19" s="4" customFormat="1" ht="42" customHeight="1" thickBot="1" thickTop="1">
      <c r="B54" s="228" t="s">
        <v>31</v>
      </c>
      <c r="C54" s="229" t="s">
        <v>66</v>
      </c>
      <c r="D54" s="230"/>
      <c r="E54" s="49">
        <v>8</v>
      </c>
      <c r="F54" s="50">
        <v>3</v>
      </c>
      <c r="G54" s="50">
        <v>0</v>
      </c>
      <c r="H54" s="50">
        <v>0</v>
      </c>
      <c r="I54" s="51">
        <v>20</v>
      </c>
      <c r="J54" s="50">
        <v>22</v>
      </c>
      <c r="K54" s="51">
        <v>3</v>
      </c>
      <c r="L54" s="50">
        <v>7</v>
      </c>
      <c r="M54" s="51">
        <v>14</v>
      </c>
      <c r="N54" s="51">
        <v>1</v>
      </c>
      <c r="O54" s="51">
        <v>1</v>
      </c>
      <c r="P54" s="50">
        <v>2</v>
      </c>
      <c r="Q54" s="89">
        <v>17</v>
      </c>
      <c r="R54" s="51">
        <v>28</v>
      </c>
      <c r="S54" s="84">
        <f>SUM(E54:R54)</f>
        <v>126</v>
      </c>
    </row>
    <row r="55" spans="2:22" s="4" customFormat="1" ht="42" customHeight="1" thickBot="1" thickTop="1">
      <c r="B55" s="188"/>
      <c r="C55" s="231" t="s">
        <v>67</v>
      </c>
      <c r="D55" s="232"/>
      <c r="E55" s="85">
        <f>E54+'[1]Stan i struktura X 11'!E55</f>
        <v>86</v>
      </c>
      <c r="F55" s="85">
        <f>F54+'[1]Stan i struktura X 11'!F55</f>
        <v>45</v>
      </c>
      <c r="G55" s="85">
        <f>G54+'[1]Stan i struktura X 11'!G55</f>
        <v>19</v>
      </c>
      <c r="H55" s="85">
        <f>H54+'[1]Stan i struktura X 11'!H55</f>
        <v>1</v>
      </c>
      <c r="I55" s="85">
        <f>I54+'[1]Stan i struktura X 11'!I55</f>
        <v>41</v>
      </c>
      <c r="J55" s="85">
        <f>J54+'[1]Stan i struktura X 11'!J55</f>
        <v>133</v>
      </c>
      <c r="K55" s="85">
        <f>K54+'[1]Stan i struktura X 11'!K55</f>
        <v>39</v>
      </c>
      <c r="L55" s="85">
        <f>L54+'[1]Stan i struktura X 11'!L55</f>
        <v>103</v>
      </c>
      <c r="M55" s="85">
        <f>M54+'[1]Stan i struktura X 11'!M55</f>
        <v>55</v>
      </c>
      <c r="N55" s="85">
        <f>N54+'[1]Stan i struktura X 11'!N55</f>
        <v>23</v>
      </c>
      <c r="O55" s="85">
        <f>O54+'[1]Stan i struktura X 11'!O55</f>
        <v>62</v>
      </c>
      <c r="P55" s="85">
        <f>P54+'[1]Stan i struktura X 11'!P55</f>
        <v>49</v>
      </c>
      <c r="Q55" s="85">
        <f>Q54+'[1]Stan i struktura X 11'!Q55</f>
        <v>106</v>
      </c>
      <c r="R55" s="86">
        <f>R54+'[1]Stan i struktura X 11'!R55</f>
        <v>216</v>
      </c>
      <c r="S55" s="83">
        <f>S54+'[1]Stan i struktura X 11'!S55</f>
        <v>978</v>
      </c>
      <c r="V55" s="4">
        <f>SUM(E55:R55)</f>
        <v>978</v>
      </c>
    </row>
    <row r="56" spans="2:19" s="4" customFormat="1" ht="42" customHeight="1" thickBot="1" thickTop="1">
      <c r="B56" s="228" t="s">
        <v>42</v>
      </c>
      <c r="C56" s="234" t="s">
        <v>68</v>
      </c>
      <c r="D56" s="235"/>
      <c r="E56" s="90">
        <v>4</v>
      </c>
      <c r="F56" s="90">
        <v>5</v>
      </c>
      <c r="G56" s="90">
        <v>0</v>
      </c>
      <c r="H56" s="90">
        <v>0</v>
      </c>
      <c r="I56" s="90">
        <v>0</v>
      </c>
      <c r="J56" s="90">
        <v>1</v>
      </c>
      <c r="K56" s="90">
        <v>0</v>
      </c>
      <c r="L56" s="90">
        <v>0</v>
      </c>
      <c r="M56" s="90">
        <v>0</v>
      </c>
      <c r="N56" s="90">
        <v>0</v>
      </c>
      <c r="O56" s="90">
        <v>0</v>
      </c>
      <c r="P56" s="90">
        <v>0</v>
      </c>
      <c r="Q56" s="90">
        <v>0</v>
      </c>
      <c r="R56" s="91">
        <v>1</v>
      </c>
      <c r="S56" s="84">
        <f>SUM(E56:R56)</f>
        <v>11</v>
      </c>
    </row>
    <row r="57" spans="2:22" s="4" customFormat="1" ht="42" customHeight="1" thickBot="1" thickTop="1">
      <c r="B57" s="233"/>
      <c r="C57" s="236" t="s">
        <v>69</v>
      </c>
      <c r="D57" s="237"/>
      <c r="E57" s="85">
        <f>E56+'[1]Stan i struktura X 11'!E57</f>
        <v>50</v>
      </c>
      <c r="F57" s="85">
        <f>F56+'[1]Stan i struktura X 11'!F57</f>
        <v>44</v>
      </c>
      <c r="G57" s="85">
        <f>G56+'[1]Stan i struktura X 11'!G57</f>
        <v>1</v>
      </c>
      <c r="H57" s="85">
        <f>H56+'[1]Stan i struktura X 11'!H57</f>
        <v>0</v>
      </c>
      <c r="I57" s="85">
        <f>I56+'[1]Stan i struktura X 11'!I57</f>
        <v>10</v>
      </c>
      <c r="J57" s="85">
        <f>J56+'[1]Stan i struktura X 11'!J57</f>
        <v>1</v>
      </c>
      <c r="K57" s="85">
        <f>K56+'[1]Stan i struktura X 11'!K57</f>
        <v>0</v>
      </c>
      <c r="L57" s="85">
        <f>L56+'[1]Stan i struktura X 11'!L57</f>
        <v>1</v>
      </c>
      <c r="M57" s="85">
        <f>M56+'[1]Stan i struktura X 11'!M57</f>
        <v>0</v>
      </c>
      <c r="N57" s="85">
        <f>N56+'[1]Stan i struktura X 11'!N57</f>
        <v>0</v>
      </c>
      <c r="O57" s="85">
        <f>O56+'[1]Stan i struktura X 11'!O57</f>
        <v>1</v>
      </c>
      <c r="P57" s="85">
        <f>P56+'[1]Stan i struktura X 11'!P57</f>
        <v>2</v>
      </c>
      <c r="Q57" s="85">
        <f>Q56+'[1]Stan i struktura X 11'!Q57</f>
        <v>1</v>
      </c>
      <c r="R57" s="86">
        <f>R56+'[1]Stan i struktura X 11'!R57</f>
        <v>12</v>
      </c>
      <c r="S57" s="83">
        <f>S56+'[1]Stan i struktura X 11'!S57</f>
        <v>123</v>
      </c>
      <c r="V57" s="4">
        <f>SUM(E57:R57)</f>
        <v>123</v>
      </c>
    </row>
    <row r="58" spans="2:19" s="4" customFormat="1" ht="42" customHeight="1" thickBot="1" thickTop="1">
      <c r="B58" s="228" t="s">
        <v>50</v>
      </c>
      <c r="C58" s="234" t="s">
        <v>70</v>
      </c>
      <c r="D58" s="235"/>
      <c r="E58" s="90">
        <v>28</v>
      </c>
      <c r="F58" s="90">
        <v>9</v>
      </c>
      <c r="G58" s="90">
        <v>11</v>
      </c>
      <c r="H58" s="90">
        <v>32</v>
      </c>
      <c r="I58" s="90">
        <v>0</v>
      </c>
      <c r="J58" s="90">
        <v>0</v>
      </c>
      <c r="K58" s="90">
        <v>14</v>
      </c>
      <c r="L58" s="90">
        <v>11</v>
      </c>
      <c r="M58" s="90">
        <v>14</v>
      </c>
      <c r="N58" s="90">
        <v>19</v>
      </c>
      <c r="O58" s="90">
        <v>39</v>
      </c>
      <c r="P58" s="90">
        <v>48</v>
      </c>
      <c r="Q58" s="90">
        <v>37</v>
      </c>
      <c r="R58" s="91">
        <v>2</v>
      </c>
      <c r="S58" s="84">
        <f>SUM(E58:R58)</f>
        <v>264</v>
      </c>
    </row>
    <row r="59" spans="2:22" s="4" customFormat="1" ht="42" customHeight="1" thickBot="1" thickTop="1">
      <c r="B59" s="225"/>
      <c r="C59" s="240" t="s">
        <v>71</v>
      </c>
      <c r="D59" s="241"/>
      <c r="E59" s="85">
        <f>E58+'[1]Stan i struktura X 11'!E59</f>
        <v>167</v>
      </c>
      <c r="F59" s="85">
        <f>F58+'[1]Stan i struktura X 11'!F59</f>
        <v>71</v>
      </c>
      <c r="G59" s="85">
        <f>G58+'[1]Stan i struktura X 11'!G59</f>
        <v>119</v>
      </c>
      <c r="H59" s="85">
        <f>H58+'[1]Stan i struktura X 11'!H59</f>
        <v>189</v>
      </c>
      <c r="I59" s="85">
        <f>I58+'[1]Stan i struktura X 11'!I59</f>
        <v>291</v>
      </c>
      <c r="J59" s="85">
        <f>J58+'[1]Stan i struktura X 11'!J59</f>
        <v>25</v>
      </c>
      <c r="K59" s="85">
        <f>K58+'[1]Stan i struktura X 11'!K59</f>
        <v>97</v>
      </c>
      <c r="L59" s="85">
        <f>L58+'[1]Stan i struktura X 11'!L59</f>
        <v>54</v>
      </c>
      <c r="M59" s="85">
        <f>M58+'[1]Stan i struktura X 11'!M59</f>
        <v>85</v>
      </c>
      <c r="N59" s="85">
        <f>N58+'[1]Stan i struktura X 11'!N59</f>
        <v>123</v>
      </c>
      <c r="O59" s="85">
        <f>O58+'[1]Stan i struktura X 11'!O59</f>
        <v>196</v>
      </c>
      <c r="P59" s="85">
        <f>P58+'[1]Stan i struktura X 11'!P59</f>
        <v>231</v>
      </c>
      <c r="Q59" s="85">
        <f>Q58+'[1]Stan i struktura X 11'!Q59</f>
        <v>65</v>
      </c>
      <c r="R59" s="86">
        <f>R58+'[1]Stan i struktura X 11'!R59</f>
        <v>99</v>
      </c>
      <c r="S59" s="83">
        <f>S58+'[1]Stan i struktura X 11'!S59</f>
        <v>1812</v>
      </c>
      <c r="V59" s="4">
        <f>SUM(E59:R59)</f>
        <v>1812</v>
      </c>
    </row>
    <row r="60" spans="2:19" s="4" customFormat="1" ht="42" customHeight="1" thickBot="1" thickTop="1">
      <c r="B60" s="242" t="s">
        <v>72</v>
      </c>
      <c r="C60" s="234" t="s">
        <v>73</v>
      </c>
      <c r="D60" s="235"/>
      <c r="E60" s="90">
        <v>0</v>
      </c>
      <c r="F60" s="90">
        <v>0</v>
      </c>
      <c r="G60" s="90">
        <v>32</v>
      </c>
      <c r="H60" s="90">
        <v>20</v>
      </c>
      <c r="I60" s="90">
        <v>1</v>
      </c>
      <c r="J60" s="90">
        <v>5</v>
      </c>
      <c r="K60" s="90">
        <v>2</v>
      </c>
      <c r="L60" s="90">
        <v>5</v>
      </c>
      <c r="M60" s="90">
        <v>6</v>
      </c>
      <c r="N60" s="90">
        <v>3</v>
      </c>
      <c r="O60" s="90">
        <v>1</v>
      </c>
      <c r="P60" s="90">
        <v>0</v>
      </c>
      <c r="Q60" s="90">
        <v>0</v>
      </c>
      <c r="R60" s="91">
        <v>10</v>
      </c>
      <c r="S60" s="84">
        <f>SUM(E60:R60)</f>
        <v>85</v>
      </c>
    </row>
    <row r="61" spans="2:22" s="4" customFormat="1" ht="42" customHeight="1" thickBot="1" thickTop="1">
      <c r="B61" s="242"/>
      <c r="C61" s="243" t="s">
        <v>74</v>
      </c>
      <c r="D61" s="244"/>
      <c r="E61" s="92">
        <f>E60+'[1]Stan i struktura X 11'!E61</f>
        <v>326</v>
      </c>
      <c r="F61" s="92">
        <f>F60+'[1]Stan i struktura X 11'!F61</f>
        <v>164</v>
      </c>
      <c r="G61" s="92">
        <f>G60+'[1]Stan i struktura X 11'!G61</f>
        <v>352</v>
      </c>
      <c r="H61" s="92">
        <f>H60+'[1]Stan i struktura X 11'!H61</f>
        <v>393</v>
      </c>
      <c r="I61" s="92">
        <f>I60+'[1]Stan i struktura X 11'!I61</f>
        <v>220</v>
      </c>
      <c r="J61" s="92">
        <f>J60+'[1]Stan i struktura X 11'!J61</f>
        <v>163</v>
      </c>
      <c r="K61" s="92">
        <f>K60+'[1]Stan i struktura X 11'!K61</f>
        <v>458</v>
      </c>
      <c r="L61" s="92">
        <f>L60+'[1]Stan i struktura X 11'!L61</f>
        <v>218</v>
      </c>
      <c r="M61" s="92">
        <f>M60+'[1]Stan i struktura X 11'!M61</f>
        <v>219</v>
      </c>
      <c r="N61" s="92">
        <f>N60+'[1]Stan i struktura X 11'!N61</f>
        <v>144</v>
      </c>
      <c r="O61" s="92">
        <f>O60+'[1]Stan i struktura X 11'!O61</f>
        <v>372</v>
      </c>
      <c r="P61" s="92">
        <f>P60+'[1]Stan i struktura X 11'!P61</f>
        <v>338</v>
      </c>
      <c r="Q61" s="92">
        <f>Q60+'[1]Stan i struktura X 11'!Q61</f>
        <v>523</v>
      </c>
      <c r="R61" s="93">
        <f>R60+'[1]Stan i struktura X 11'!R61</f>
        <v>345</v>
      </c>
      <c r="S61" s="83">
        <f>S60+'[1]Stan i struktura X 11'!S61</f>
        <v>4235</v>
      </c>
      <c r="V61" s="4">
        <f>SUM(E61:R61)</f>
        <v>4235</v>
      </c>
    </row>
    <row r="62" spans="2:19" s="4" customFormat="1" ht="42" customHeight="1" thickBot="1" thickTop="1">
      <c r="B62" s="242" t="s">
        <v>75</v>
      </c>
      <c r="C62" s="234" t="s">
        <v>76</v>
      </c>
      <c r="D62" s="235"/>
      <c r="E62" s="90">
        <v>0</v>
      </c>
      <c r="F62" s="90">
        <v>0</v>
      </c>
      <c r="G62" s="90">
        <v>0</v>
      </c>
      <c r="H62" s="90">
        <v>0</v>
      </c>
      <c r="I62" s="90">
        <v>0</v>
      </c>
      <c r="J62" s="90">
        <v>0</v>
      </c>
      <c r="K62" s="90"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0</v>
      </c>
      <c r="S62" s="84">
        <f>SUM(E62:R62)</f>
        <v>0</v>
      </c>
    </row>
    <row r="63" spans="2:22" s="4" customFormat="1" ht="42" customHeight="1" thickBot="1" thickTop="1">
      <c r="B63" s="242"/>
      <c r="C63" s="252" t="s">
        <v>77</v>
      </c>
      <c r="D63" s="253"/>
      <c r="E63" s="85">
        <f>E62+'[1]Stan i struktura X 11'!E63</f>
        <v>1</v>
      </c>
      <c r="F63" s="85">
        <f>F62+'[1]Stan i struktura X 11'!F63</f>
        <v>0</v>
      </c>
      <c r="G63" s="85">
        <f>G62+'[1]Stan i struktura X 11'!G63</f>
        <v>0</v>
      </c>
      <c r="H63" s="85">
        <f>H62+'[1]Stan i struktura X 11'!H63</f>
        <v>0</v>
      </c>
      <c r="I63" s="85">
        <f>I62+'[1]Stan i struktura X 11'!I63</f>
        <v>0</v>
      </c>
      <c r="J63" s="85">
        <f>J62+'[1]Stan i struktura X 11'!J63</f>
        <v>0</v>
      </c>
      <c r="K63" s="85">
        <f>K62+'[1]Stan i struktura X 11'!K63</f>
        <v>0</v>
      </c>
      <c r="L63" s="85">
        <f>L62+'[1]Stan i struktura X 11'!L63</f>
        <v>0</v>
      </c>
      <c r="M63" s="85">
        <f>M62+'[1]Stan i struktura X 11'!M63</f>
        <v>0</v>
      </c>
      <c r="N63" s="85">
        <f>N62+'[1]Stan i struktura X 11'!N63</f>
        <v>0</v>
      </c>
      <c r="O63" s="85">
        <f>O62+'[1]Stan i struktura X 11'!O63</f>
        <v>0</v>
      </c>
      <c r="P63" s="85">
        <f>P62+'[1]Stan i struktura X 11'!P63</f>
        <v>0</v>
      </c>
      <c r="Q63" s="85">
        <f>Q62+'[1]Stan i struktura X 11'!Q63</f>
        <v>0</v>
      </c>
      <c r="R63" s="86">
        <f>R62+'[1]Stan i struktura X 11'!R63</f>
        <v>2</v>
      </c>
      <c r="S63" s="83">
        <f>S62+'[1]Stan i struktura X 11'!S63</f>
        <v>3</v>
      </c>
      <c r="V63" s="4">
        <f>SUM(E63:R63)</f>
        <v>3</v>
      </c>
    </row>
    <row r="64" spans="2:19" s="4" customFormat="1" ht="42" customHeight="1" thickBot="1" thickTop="1">
      <c r="B64" s="242" t="s">
        <v>78</v>
      </c>
      <c r="C64" s="234" t="s">
        <v>79</v>
      </c>
      <c r="D64" s="235"/>
      <c r="E64" s="90">
        <v>0</v>
      </c>
      <c r="F64" s="90">
        <v>0</v>
      </c>
      <c r="G64" s="90">
        <v>0</v>
      </c>
      <c r="H64" s="90">
        <v>0</v>
      </c>
      <c r="I64" s="90">
        <v>2</v>
      </c>
      <c r="J64" s="90">
        <v>0</v>
      </c>
      <c r="K64" s="90">
        <v>8</v>
      </c>
      <c r="L64" s="90">
        <v>0</v>
      </c>
      <c r="M64" s="90">
        <v>0</v>
      </c>
      <c r="N64" s="90">
        <v>4</v>
      </c>
      <c r="O64" s="90">
        <v>5</v>
      </c>
      <c r="P64" s="90">
        <v>2</v>
      </c>
      <c r="Q64" s="90">
        <v>182</v>
      </c>
      <c r="R64" s="91">
        <v>824</v>
      </c>
      <c r="S64" s="84">
        <f>SUM(E64:R64)</f>
        <v>1027</v>
      </c>
    </row>
    <row r="65" spans="2:22" ht="42" customHeight="1" thickBot="1" thickTop="1">
      <c r="B65" s="254"/>
      <c r="C65" s="238" t="s">
        <v>80</v>
      </c>
      <c r="D65" s="239"/>
      <c r="E65" s="85">
        <f>E64+'[1]Stan i struktura X 11'!E65</f>
        <v>45</v>
      </c>
      <c r="F65" s="85">
        <f>F64+'[1]Stan i struktura X 11'!F65</f>
        <v>159</v>
      </c>
      <c r="G65" s="85">
        <f>G64+'[1]Stan i struktura X 11'!G65</f>
        <v>35</v>
      </c>
      <c r="H65" s="85">
        <f>H64+'[1]Stan i struktura X 11'!H65</f>
        <v>72</v>
      </c>
      <c r="I65" s="85">
        <f>I64+'[1]Stan i struktura X 11'!I65</f>
        <v>165</v>
      </c>
      <c r="J65" s="85">
        <f>J64+'[1]Stan i struktura X 11'!J65</f>
        <v>31</v>
      </c>
      <c r="K65" s="85">
        <f>K64+'[1]Stan i struktura X 11'!K65</f>
        <v>78</v>
      </c>
      <c r="L65" s="85">
        <f>L64+'[1]Stan i struktura X 11'!L65</f>
        <v>14</v>
      </c>
      <c r="M65" s="85">
        <f>M64+'[1]Stan i struktura X 11'!M65</f>
        <v>32</v>
      </c>
      <c r="N65" s="85">
        <f>N64+'[1]Stan i struktura X 11'!N65</f>
        <v>70</v>
      </c>
      <c r="O65" s="85">
        <f>O64+'[1]Stan i struktura X 11'!O65</f>
        <v>233</v>
      </c>
      <c r="P65" s="85">
        <f>P64+'[1]Stan i struktura X 11'!P65</f>
        <v>85</v>
      </c>
      <c r="Q65" s="85">
        <f>Q64+'[1]Stan i struktura X 11'!Q65</f>
        <v>1956</v>
      </c>
      <c r="R65" s="86">
        <f>R64+'[1]Stan i struktura X 11'!R65</f>
        <v>7399</v>
      </c>
      <c r="S65" s="83">
        <f>S64+'[1]Stan i struktura X 11'!S65</f>
        <v>10374</v>
      </c>
      <c r="V65" s="4">
        <f>SUM(E65:R65)</f>
        <v>10374</v>
      </c>
    </row>
    <row r="66" spans="2:22" ht="45" customHeight="1" thickBot="1" thickTop="1">
      <c r="B66" s="245" t="s">
        <v>81</v>
      </c>
      <c r="C66" s="247" t="s">
        <v>82</v>
      </c>
      <c r="D66" s="248"/>
      <c r="E66" s="94">
        <f aca="true" t="shared" si="14" ref="E66:R67">E48+E50+E52+E54+E56+E58+E60+E62+E64</f>
        <v>49</v>
      </c>
      <c r="F66" s="94">
        <f t="shared" si="14"/>
        <v>35</v>
      </c>
      <c r="G66" s="94">
        <f t="shared" si="14"/>
        <v>55</v>
      </c>
      <c r="H66" s="94">
        <f t="shared" si="14"/>
        <v>72</v>
      </c>
      <c r="I66" s="94">
        <f t="shared" si="14"/>
        <v>36</v>
      </c>
      <c r="J66" s="94">
        <f t="shared" si="14"/>
        <v>41</v>
      </c>
      <c r="K66" s="94">
        <f t="shared" si="14"/>
        <v>30</v>
      </c>
      <c r="L66" s="94">
        <f t="shared" si="14"/>
        <v>28</v>
      </c>
      <c r="M66" s="94">
        <f t="shared" si="14"/>
        <v>40</v>
      </c>
      <c r="N66" s="94">
        <f t="shared" si="14"/>
        <v>30</v>
      </c>
      <c r="O66" s="94">
        <f t="shared" si="14"/>
        <v>58</v>
      </c>
      <c r="P66" s="94">
        <f t="shared" si="14"/>
        <v>67</v>
      </c>
      <c r="Q66" s="94">
        <f t="shared" si="14"/>
        <v>286</v>
      </c>
      <c r="R66" s="95">
        <f t="shared" si="14"/>
        <v>886</v>
      </c>
      <c r="S66" s="96">
        <f>SUM(E66:R66)</f>
        <v>1713</v>
      </c>
      <c r="V66" s="4"/>
    </row>
    <row r="67" spans="2:22" ht="45" customHeight="1" thickBot="1" thickTop="1">
      <c r="B67" s="246"/>
      <c r="C67" s="247" t="s">
        <v>83</v>
      </c>
      <c r="D67" s="248"/>
      <c r="E67" s="97">
        <f t="shared" si="14"/>
        <v>895</v>
      </c>
      <c r="F67" s="97">
        <f>F49+F51+F53+F55+F57+F59+F61+F63+F65</f>
        <v>774</v>
      </c>
      <c r="G67" s="97">
        <f t="shared" si="14"/>
        <v>758</v>
      </c>
      <c r="H67" s="97">
        <f t="shared" si="14"/>
        <v>773</v>
      </c>
      <c r="I67" s="97">
        <f t="shared" si="14"/>
        <v>1010</v>
      </c>
      <c r="J67" s="97">
        <f t="shared" si="14"/>
        <v>472</v>
      </c>
      <c r="K67" s="97">
        <f t="shared" si="14"/>
        <v>762</v>
      </c>
      <c r="L67" s="97">
        <f t="shared" si="14"/>
        <v>518</v>
      </c>
      <c r="M67" s="97">
        <f t="shared" si="14"/>
        <v>439</v>
      </c>
      <c r="N67" s="97">
        <f t="shared" si="14"/>
        <v>406</v>
      </c>
      <c r="O67" s="97">
        <f t="shared" si="14"/>
        <v>1059</v>
      </c>
      <c r="P67" s="97">
        <f t="shared" si="14"/>
        <v>928</v>
      </c>
      <c r="Q67" s="97">
        <f t="shared" si="14"/>
        <v>3481</v>
      </c>
      <c r="R67" s="98">
        <f t="shared" si="14"/>
        <v>8427</v>
      </c>
      <c r="S67" s="96">
        <f>SUM(E67:R67)</f>
        <v>20702</v>
      </c>
      <c r="V67" s="4"/>
    </row>
    <row r="68" spans="2:19" ht="14.25" customHeight="1">
      <c r="B68" s="249" t="s">
        <v>84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</row>
    <row r="69" spans="2:19" ht="14.2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5" ht="13.5" thickBot="1"/>
    <row r="76" spans="5:19" ht="26.25" customHeight="1" thickBot="1" thickTop="1">
      <c r="E76" s="99">
        <v>184</v>
      </c>
      <c r="F76" s="99">
        <v>80</v>
      </c>
      <c r="G76" s="99">
        <v>62</v>
      </c>
      <c r="H76" s="99">
        <v>76</v>
      </c>
      <c r="I76" s="99">
        <v>109</v>
      </c>
      <c r="J76" s="99">
        <v>44</v>
      </c>
      <c r="K76" s="99">
        <v>65</v>
      </c>
      <c r="L76" s="99">
        <v>40</v>
      </c>
      <c r="M76" s="99">
        <v>93</v>
      </c>
      <c r="N76" s="99">
        <v>53</v>
      </c>
      <c r="O76" s="99">
        <v>131</v>
      </c>
      <c r="P76" s="99">
        <v>114</v>
      </c>
      <c r="Q76" s="99">
        <v>97</v>
      </c>
      <c r="R76" s="99">
        <v>109</v>
      </c>
      <c r="S76" s="77">
        <f>SUM(E76:R76)</f>
        <v>1257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1"/>
  <sheetViews>
    <sheetView zoomScale="80" zoomScaleNormal="80" zoomScalePageLayoutView="0" workbookViewId="0" topLeftCell="A1">
      <selection activeCell="H50" sqref="H50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82" t="s">
        <v>85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2:15" ht="24.75" customHeight="1">
      <c r="B2" s="282" t="s">
        <v>86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2:15" ht="18.75" thickBot="1">
      <c r="B3" s="1"/>
      <c r="C3" s="100"/>
      <c r="D3" s="100"/>
      <c r="E3" s="100"/>
      <c r="F3" s="100"/>
      <c r="G3" s="100"/>
      <c r="H3" s="33"/>
      <c r="I3" s="33"/>
      <c r="J3" s="33"/>
      <c r="K3" s="33"/>
      <c r="L3" s="33"/>
      <c r="M3" s="33"/>
      <c r="N3" s="1"/>
      <c r="O3" s="1"/>
    </row>
    <row r="4" spans="2:15" ht="18.75" customHeight="1" thickBot="1">
      <c r="B4" s="263" t="s">
        <v>87</v>
      </c>
      <c r="C4" s="285" t="s">
        <v>88</v>
      </c>
      <c r="D4" s="267" t="s">
        <v>89</v>
      </c>
      <c r="E4" s="269" t="s">
        <v>90</v>
      </c>
      <c r="F4" s="100"/>
      <c r="G4" s="263" t="s">
        <v>87</v>
      </c>
      <c r="H4" s="265" t="s">
        <v>91</v>
      </c>
      <c r="I4" s="267" t="s">
        <v>89</v>
      </c>
      <c r="J4" s="269" t="s">
        <v>90</v>
      </c>
      <c r="K4" s="33"/>
      <c r="L4" s="263" t="s">
        <v>87</v>
      </c>
      <c r="M4" s="277" t="s">
        <v>88</v>
      </c>
      <c r="N4" s="267" t="s">
        <v>89</v>
      </c>
      <c r="O4" s="279" t="s">
        <v>90</v>
      </c>
    </row>
    <row r="5" spans="2:15" ht="18.75" customHeight="1" thickBot="1" thickTop="1">
      <c r="B5" s="264"/>
      <c r="C5" s="286"/>
      <c r="D5" s="268"/>
      <c r="E5" s="270"/>
      <c r="F5" s="100"/>
      <c r="G5" s="264"/>
      <c r="H5" s="266"/>
      <c r="I5" s="268"/>
      <c r="J5" s="270"/>
      <c r="K5" s="33"/>
      <c r="L5" s="264"/>
      <c r="M5" s="278"/>
      <c r="N5" s="268"/>
      <c r="O5" s="280"/>
    </row>
    <row r="6" spans="2:15" ht="16.5" customHeight="1" thickTop="1">
      <c r="B6" s="271" t="s">
        <v>92</v>
      </c>
      <c r="C6" s="272"/>
      <c r="D6" s="272"/>
      <c r="E6" s="275">
        <f>SUM(E8+E19+E27+E34+E41)</f>
        <v>20646</v>
      </c>
      <c r="F6" s="100"/>
      <c r="G6" s="101">
        <v>4</v>
      </c>
      <c r="H6" s="102" t="s">
        <v>93</v>
      </c>
      <c r="I6" s="103" t="s">
        <v>94</v>
      </c>
      <c r="J6" s="104">
        <v>868</v>
      </c>
      <c r="K6" s="33"/>
      <c r="L6" s="105" t="s">
        <v>95</v>
      </c>
      <c r="M6" s="106" t="s">
        <v>96</v>
      </c>
      <c r="N6" s="106" t="s">
        <v>97</v>
      </c>
      <c r="O6" s="107">
        <f>SUM(O7:O18)</f>
        <v>9104</v>
      </c>
    </row>
    <row r="7" spans="2:15" ht="16.5" customHeight="1" thickBot="1">
      <c r="B7" s="273"/>
      <c r="C7" s="274"/>
      <c r="D7" s="274"/>
      <c r="E7" s="281"/>
      <c r="F7" s="1"/>
      <c r="G7" s="108">
        <v>5</v>
      </c>
      <c r="H7" s="109" t="s">
        <v>98</v>
      </c>
      <c r="I7" s="104" t="s">
        <v>94</v>
      </c>
      <c r="J7" s="104">
        <v>251</v>
      </c>
      <c r="K7" s="1"/>
      <c r="L7" s="108">
        <v>1</v>
      </c>
      <c r="M7" s="109" t="s">
        <v>99</v>
      </c>
      <c r="N7" s="104" t="s">
        <v>94</v>
      </c>
      <c r="O7" s="110">
        <v>157</v>
      </c>
    </row>
    <row r="8" spans="2:15" ht="16.5" customHeight="1" thickBot="1" thickTop="1">
      <c r="B8" s="105" t="s">
        <v>100</v>
      </c>
      <c r="C8" s="106" t="s">
        <v>101</v>
      </c>
      <c r="D8" s="111" t="s">
        <v>97</v>
      </c>
      <c r="E8" s="107">
        <f>SUM(E9:E17)</f>
        <v>7907</v>
      </c>
      <c r="F8" s="1"/>
      <c r="G8" s="112"/>
      <c r="H8" s="113"/>
      <c r="I8" s="114"/>
      <c r="J8" s="115"/>
      <c r="K8" s="1"/>
      <c r="L8" s="108">
        <v>2</v>
      </c>
      <c r="M8" s="109" t="s">
        <v>102</v>
      </c>
      <c r="N8" s="104" t="s">
        <v>103</v>
      </c>
      <c r="O8" s="110">
        <v>201</v>
      </c>
    </row>
    <row r="9" spans="2:15" ht="16.5" customHeight="1" thickBot="1">
      <c r="B9" s="108">
        <v>1</v>
      </c>
      <c r="C9" s="109" t="s">
        <v>104</v>
      </c>
      <c r="D9" s="104" t="s">
        <v>103</v>
      </c>
      <c r="E9" s="110">
        <v>286</v>
      </c>
      <c r="F9" s="1"/>
      <c r="G9" s="116"/>
      <c r="H9" s="117"/>
      <c r="I9" s="118"/>
      <c r="J9" s="118"/>
      <c r="K9" s="1"/>
      <c r="L9" s="108">
        <v>3</v>
      </c>
      <c r="M9" s="109" t="s">
        <v>105</v>
      </c>
      <c r="N9" s="104" t="s">
        <v>94</v>
      </c>
      <c r="O9" s="110">
        <v>602</v>
      </c>
    </row>
    <row r="10" spans="2:15" ht="16.5" customHeight="1">
      <c r="B10" s="108">
        <v>2</v>
      </c>
      <c r="C10" s="109" t="s">
        <v>106</v>
      </c>
      <c r="D10" s="104" t="s">
        <v>103</v>
      </c>
      <c r="E10" s="110">
        <v>351</v>
      </c>
      <c r="F10" s="1"/>
      <c r="G10" s="263" t="s">
        <v>87</v>
      </c>
      <c r="H10" s="265" t="s">
        <v>91</v>
      </c>
      <c r="I10" s="267" t="s">
        <v>89</v>
      </c>
      <c r="J10" s="269" t="s">
        <v>90</v>
      </c>
      <c r="K10" s="1"/>
      <c r="L10" s="108">
        <v>4</v>
      </c>
      <c r="M10" s="109" t="s">
        <v>107</v>
      </c>
      <c r="N10" s="104" t="s">
        <v>94</v>
      </c>
      <c r="O10" s="110">
        <v>228</v>
      </c>
    </row>
    <row r="11" spans="2:15" ht="16.5" customHeight="1" thickBot="1">
      <c r="B11" s="108">
        <v>3</v>
      </c>
      <c r="C11" s="109" t="s">
        <v>108</v>
      </c>
      <c r="D11" s="104" t="s">
        <v>103</v>
      </c>
      <c r="E11" s="110">
        <v>275</v>
      </c>
      <c r="F11" s="1"/>
      <c r="G11" s="264"/>
      <c r="H11" s="266"/>
      <c r="I11" s="268"/>
      <c r="J11" s="270"/>
      <c r="K11" s="1"/>
      <c r="L11" s="108">
        <v>5</v>
      </c>
      <c r="M11" s="109" t="s">
        <v>109</v>
      </c>
      <c r="N11" s="104" t="s">
        <v>94</v>
      </c>
      <c r="O11" s="110">
        <v>539</v>
      </c>
    </row>
    <row r="12" spans="2:15" ht="16.5" customHeight="1" thickTop="1">
      <c r="B12" s="108">
        <v>4</v>
      </c>
      <c r="C12" s="109" t="s">
        <v>110</v>
      </c>
      <c r="D12" s="104" t="s">
        <v>111</v>
      </c>
      <c r="E12" s="110">
        <v>417</v>
      </c>
      <c r="F12" s="1"/>
      <c r="G12" s="271" t="s">
        <v>112</v>
      </c>
      <c r="H12" s="272"/>
      <c r="I12" s="272"/>
      <c r="J12" s="275">
        <f>SUM(J14+J23+J33+J41+O6+O20+O31)</f>
        <v>35492</v>
      </c>
      <c r="K12" s="1"/>
      <c r="L12" s="108" t="s">
        <v>50</v>
      </c>
      <c r="M12" s="109" t="s">
        <v>113</v>
      </c>
      <c r="N12" s="104" t="s">
        <v>94</v>
      </c>
      <c r="O12" s="110">
        <v>1256</v>
      </c>
    </row>
    <row r="13" spans="2:15" ht="16.5" customHeight="1" thickBot="1">
      <c r="B13" s="108">
        <v>5</v>
      </c>
      <c r="C13" s="109" t="s">
        <v>114</v>
      </c>
      <c r="D13" s="104" t="s">
        <v>103</v>
      </c>
      <c r="E13" s="110">
        <v>314</v>
      </c>
      <c r="F13" s="119"/>
      <c r="G13" s="273"/>
      <c r="H13" s="274"/>
      <c r="I13" s="274"/>
      <c r="J13" s="276"/>
      <c r="K13" s="119"/>
      <c r="L13" s="108">
        <v>7</v>
      </c>
      <c r="M13" s="109" t="s">
        <v>115</v>
      </c>
      <c r="N13" s="104" t="s">
        <v>103</v>
      </c>
      <c r="O13" s="110">
        <v>244</v>
      </c>
    </row>
    <row r="14" spans="2:15" ht="16.5" customHeight="1" thickTop="1">
      <c r="B14" s="108">
        <v>6</v>
      </c>
      <c r="C14" s="109" t="s">
        <v>116</v>
      </c>
      <c r="D14" s="104" t="s">
        <v>103</v>
      </c>
      <c r="E14" s="110">
        <v>417</v>
      </c>
      <c r="F14" s="120"/>
      <c r="G14" s="105" t="s">
        <v>100</v>
      </c>
      <c r="H14" s="106" t="s">
        <v>117</v>
      </c>
      <c r="I14" s="121" t="s">
        <v>97</v>
      </c>
      <c r="J14" s="122">
        <f>SUM(J15:J21)</f>
        <v>4206</v>
      </c>
      <c r="K14" s="1"/>
      <c r="L14" s="108">
        <v>8</v>
      </c>
      <c r="M14" s="109" t="s">
        <v>118</v>
      </c>
      <c r="N14" s="104" t="s">
        <v>103</v>
      </c>
      <c r="O14" s="110">
        <v>152</v>
      </c>
    </row>
    <row r="15" spans="2:15" ht="16.5" customHeight="1">
      <c r="B15" s="108">
        <v>7</v>
      </c>
      <c r="C15" s="109" t="s">
        <v>119</v>
      </c>
      <c r="D15" s="104" t="s">
        <v>94</v>
      </c>
      <c r="E15" s="110">
        <v>781</v>
      </c>
      <c r="F15" s="120"/>
      <c r="G15" s="108">
        <v>1</v>
      </c>
      <c r="H15" s="109" t="s">
        <v>120</v>
      </c>
      <c r="I15" s="104" t="s">
        <v>103</v>
      </c>
      <c r="J15" s="110">
        <v>157</v>
      </c>
      <c r="K15" s="1"/>
      <c r="L15" s="108">
        <v>9</v>
      </c>
      <c r="M15" s="109" t="s">
        <v>121</v>
      </c>
      <c r="N15" s="104" t="s">
        <v>103</v>
      </c>
      <c r="O15" s="110">
        <v>198</v>
      </c>
    </row>
    <row r="16" spans="2:15" ht="16.5" customHeight="1" thickBot="1">
      <c r="B16" s="123"/>
      <c r="C16" s="124"/>
      <c r="D16" s="125"/>
      <c r="E16" s="126"/>
      <c r="F16" s="120"/>
      <c r="G16" s="108">
        <v>2</v>
      </c>
      <c r="H16" s="109" t="s">
        <v>122</v>
      </c>
      <c r="I16" s="104" t="s">
        <v>103</v>
      </c>
      <c r="J16" s="110">
        <v>122</v>
      </c>
      <c r="K16" s="1"/>
      <c r="L16" s="108">
        <v>10</v>
      </c>
      <c r="M16" s="109" t="s">
        <v>123</v>
      </c>
      <c r="N16" s="104" t="s">
        <v>103</v>
      </c>
      <c r="O16" s="110">
        <v>822</v>
      </c>
    </row>
    <row r="17" spans="2:15" ht="16.5" customHeight="1" thickBot="1" thickTop="1">
      <c r="B17" s="127">
        <v>8</v>
      </c>
      <c r="C17" s="128" t="s">
        <v>124</v>
      </c>
      <c r="D17" s="129" t="s">
        <v>125</v>
      </c>
      <c r="E17" s="130">
        <v>5066</v>
      </c>
      <c r="F17" s="120"/>
      <c r="G17" s="108">
        <v>3</v>
      </c>
      <c r="H17" s="109" t="s">
        <v>126</v>
      </c>
      <c r="I17" s="104" t="s">
        <v>103</v>
      </c>
      <c r="J17" s="110">
        <v>328</v>
      </c>
      <c r="K17" s="1"/>
      <c r="L17" s="123"/>
      <c r="M17" s="124"/>
      <c r="N17" s="125"/>
      <c r="O17" s="126"/>
    </row>
    <row r="18" spans="2:16" ht="16.5" customHeight="1" thickBot="1" thickTop="1">
      <c r="B18" s="101"/>
      <c r="C18" s="102"/>
      <c r="D18" s="103"/>
      <c r="E18" s="131" t="s">
        <v>22</v>
      </c>
      <c r="F18" s="132"/>
      <c r="G18" s="108">
        <v>4</v>
      </c>
      <c r="H18" s="109" t="s">
        <v>127</v>
      </c>
      <c r="I18" s="104" t="s">
        <v>103</v>
      </c>
      <c r="J18" s="110">
        <v>776</v>
      </c>
      <c r="K18" s="1"/>
      <c r="L18" s="127">
        <v>11</v>
      </c>
      <c r="M18" s="128" t="s">
        <v>123</v>
      </c>
      <c r="N18" s="129" t="s">
        <v>125</v>
      </c>
      <c r="O18" s="133">
        <v>4705</v>
      </c>
      <c r="P18" s="134"/>
    </row>
    <row r="19" spans="2:15" ht="16.5" customHeight="1" thickTop="1">
      <c r="B19" s="135" t="s">
        <v>128</v>
      </c>
      <c r="C19" s="136" t="s">
        <v>7</v>
      </c>
      <c r="D19" s="137" t="s">
        <v>97</v>
      </c>
      <c r="E19" s="138">
        <f>SUM(E20:E25)</f>
        <v>4472</v>
      </c>
      <c r="F19" s="120"/>
      <c r="G19" s="108">
        <v>5</v>
      </c>
      <c r="H19" s="109" t="s">
        <v>127</v>
      </c>
      <c r="I19" s="104" t="s">
        <v>111</v>
      </c>
      <c r="J19" s="110">
        <v>1764</v>
      </c>
      <c r="K19" s="1"/>
      <c r="L19" s="101"/>
      <c r="M19" s="102"/>
      <c r="N19" s="103"/>
      <c r="O19" s="131" t="s">
        <v>22</v>
      </c>
    </row>
    <row r="20" spans="2:15" ht="16.5" customHeight="1">
      <c r="B20" s="108">
        <v>1</v>
      </c>
      <c r="C20" s="109" t="s">
        <v>129</v>
      </c>
      <c r="D20" s="139" t="s">
        <v>103</v>
      </c>
      <c r="E20" s="110">
        <v>379</v>
      </c>
      <c r="F20" s="120"/>
      <c r="G20" s="108">
        <v>6</v>
      </c>
      <c r="H20" s="109" t="s">
        <v>130</v>
      </c>
      <c r="I20" s="104" t="s">
        <v>94</v>
      </c>
      <c r="J20" s="110">
        <v>884</v>
      </c>
      <c r="K20" s="1"/>
      <c r="L20" s="135" t="s">
        <v>131</v>
      </c>
      <c r="M20" s="136" t="s">
        <v>16</v>
      </c>
      <c r="N20" s="137" t="s">
        <v>97</v>
      </c>
      <c r="O20" s="140">
        <f>SUM(O21:O29)</f>
        <v>5537</v>
      </c>
    </row>
    <row r="21" spans="2:15" ht="16.5" customHeight="1">
      <c r="B21" s="108">
        <v>2</v>
      </c>
      <c r="C21" s="109" t="s">
        <v>132</v>
      </c>
      <c r="D21" s="139" t="s">
        <v>94</v>
      </c>
      <c r="E21" s="110">
        <v>1874</v>
      </c>
      <c r="F21" s="120"/>
      <c r="G21" s="108">
        <v>7</v>
      </c>
      <c r="H21" s="109" t="s">
        <v>133</v>
      </c>
      <c r="I21" s="104" t="s">
        <v>103</v>
      </c>
      <c r="J21" s="110">
        <v>175</v>
      </c>
      <c r="K21" s="1"/>
      <c r="L21" s="108">
        <v>1</v>
      </c>
      <c r="M21" s="109" t="s">
        <v>134</v>
      </c>
      <c r="N21" s="104" t="s">
        <v>103</v>
      </c>
      <c r="O21" s="110">
        <v>302</v>
      </c>
    </row>
    <row r="22" spans="2:15" ht="16.5" customHeight="1">
      <c r="B22" s="108">
        <v>3</v>
      </c>
      <c r="C22" s="109" t="s">
        <v>135</v>
      </c>
      <c r="D22" s="139" t="s">
        <v>103</v>
      </c>
      <c r="E22" s="110">
        <v>499</v>
      </c>
      <c r="F22" s="120"/>
      <c r="G22" s="108"/>
      <c r="H22" s="109"/>
      <c r="I22" s="104"/>
      <c r="J22" s="110" t="s">
        <v>136</v>
      </c>
      <c r="K22" s="1"/>
      <c r="L22" s="108">
        <v>2</v>
      </c>
      <c r="M22" s="109" t="s">
        <v>137</v>
      </c>
      <c r="N22" s="104" t="s">
        <v>111</v>
      </c>
      <c r="O22" s="110">
        <v>248</v>
      </c>
    </row>
    <row r="23" spans="2:15" ht="16.5" customHeight="1">
      <c r="B23" s="108">
        <v>4</v>
      </c>
      <c r="C23" s="109" t="s">
        <v>138</v>
      </c>
      <c r="D23" s="139" t="s">
        <v>103</v>
      </c>
      <c r="E23" s="110">
        <v>349</v>
      </c>
      <c r="F23" s="120"/>
      <c r="G23" s="135" t="s">
        <v>128</v>
      </c>
      <c r="H23" s="136" t="s">
        <v>139</v>
      </c>
      <c r="I23" s="137" t="s">
        <v>97</v>
      </c>
      <c r="J23" s="140">
        <f>SUM(J24:J31)</f>
        <v>6575</v>
      </c>
      <c r="K23" s="1"/>
      <c r="L23" s="108">
        <v>3</v>
      </c>
      <c r="M23" s="109" t="s">
        <v>140</v>
      </c>
      <c r="N23" s="104" t="s">
        <v>94</v>
      </c>
      <c r="O23" s="110">
        <v>531</v>
      </c>
    </row>
    <row r="24" spans="2:15" ht="16.5" customHeight="1">
      <c r="B24" s="108">
        <v>5</v>
      </c>
      <c r="C24" s="109" t="s">
        <v>141</v>
      </c>
      <c r="D24" s="139" t="s">
        <v>94</v>
      </c>
      <c r="E24" s="110">
        <v>879</v>
      </c>
      <c r="F24" s="120"/>
      <c r="G24" s="108">
        <v>1</v>
      </c>
      <c r="H24" s="109" t="s">
        <v>142</v>
      </c>
      <c r="I24" s="104" t="s">
        <v>94</v>
      </c>
      <c r="J24" s="110">
        <v>328</v>
      </c>
      <c r="K24" s="1"/>
      <c r="L24" s="108">
        <v>4</v>
      </c>
      <c r="M24" s="109" t="s">
        <v>143</v>
      </c>
      <c r="N24" s="104" t="s">
        <v>94</v>
      </c>
      <c r="O24" s="110">
        <v>429</v>
      </c>
    </row>
    <row r="25" spans="2:15" ht="16.5" customHeight="1">
      <c r="B25" s="108">
        <v>6</v>
      </c>
      <c r="C25" s="109" t="s">
        <v>144</v>
      </c>
      <c r="D25" s="139" t="s">
        <v>94</v>
      </c>
      <c r="E25" s="110">
        <v>492</v>
      </c>
      <c r="F25" s="120"/>
      <c r="G25" s="108">
        <v>2</v>
      </c>
      <c r="H25" s="109" t="s">
        <v>145</v>
      </c>
      <c r="I25" s="104" t="s">
        <v>103</v>
      </c>
      <c r="J25" s="110">
        <v>242</v>
      </c>
      <c r="K25" s="1"/>
      <c r="L25" s="108">
        <v>5</v>
      </c>
      <c r="M25" s="109" t="s">
        <v>146</v>
      </c>
      <c r="N25" s="104" t="s">
        <v>103</v>
      </c>
      <c r="O25" s="110">
        <v>385</v>
      </c>
    </row>
    <row r="26" spans="2:15" ht="16.5" customHeight="1">
      <c r="B26" s="108"/>
      <c r="C26" s="109"/>
      <c r="D26" s="104"/>
      <c r="E26" s="131"/>
      <c r="F26" s="132"/>
      <c r="G26" s="108" t="s">
        <v>28</v>
      </c>
      <c r="H26" s="109" t="s">
        <v>147</v>
      </c>
      <c r="I26" s="104" t="s">
        <v>94</v>
      </c>
      <c r="J26" s="110">
        <v>1681</v>
      </c>
      <c r="K26" s="1"/>
      <c r="L26" s="108">
        <v>6</v>
      </c>
      <c r="M26" s="109" t="s">
        <v>148</v>
      </c>
      <c r="N26" s="104" t="s">
        <v>94</v>
      </c>
      <c r="O26" s="110">
        <v>1556</v>
      </c>
    </row>
    <row r="27" spans="2:15" ht="16.5" customHeight="1">
      <c r="B27" s="135" t="s">
        <v>149</v>
      </c>
      <c r="C27" s="136" t="s">
        <v>9</v>
      </c>
      <c r="D27" s="137" t="s">
        <v>97</v>
      </c>
      <c r="E27" s="140">
        <f>SUM(E28:E32)</f>
        <v>2276</v>
      </c>
      <c r="F27" s="120"/>
      <c r="G27" s="108">
        <v>4</v>
      </c>
      <c r="H27" s="109" t="s">
        <v>150</v>
      </c>
      <c r="I27" s="104" t="s">
        <v>103</v>
      </c>
      <c r="J27" s="110">
        <v>526</v>
      </c>
      <c r="K27" s="1"/>
      <c r="L27" s="108">
        <v>7</v>
      </c>
      <c r="M27" s="109" t="s">
        <v>151</v>
      </c>
      <c r="N27" s="104" t="s">
        <v>103</v>
      </c>
      <c r="O27" s="110">
        <v>159</v>
      </c>
    </row>
    <row r="28" spans="2:15" ht="16.5" customHeight="1">
      <c r="B28" s="108">
        <v>1</v>
      </c>
      <c r="C28" s="109" t="s">
        <v>152</v>
      </c>
      <c r="D28" s="104" t="s">
        <v>94</v>
      </c>
      <c r="E28" s="110">
        <v>371</v>
      </c>
      <c r="F28" s="120"/>
      <c r="G28" s="108">
        <v>5</v>
      </c>
      <c r="H28" s="109" t="s">
        <v>150</v>
      </c>
      <c r="I28" s="104" t="s">
        <v>111</v>
      </c>
      <c r="J28" s="110">
        <v>2555</v>
      </c>
      <c r="K28" s="1"/>
      <c r="L28" s="108">
        <v>8</v>
      </c>
      <c r="M28" s="109" t="s">
        <v>153</v>
      </c>
      <c r="N28" s="104" t="s">
        <v>103</v>
      </c>
      <c r="O28" s="110">
        <v>469</v>
      </c>
    </row>
    <row r="29" spans="2:15" ht="16.5" customHeight="1">
      <c r="B29" s="108">
        <v>2</v>
      </c>
      <c r="C29" s="109" t="s">
        <v>154</v>
      </c>
      <c r="D29" s="104" t="s">
        <v>103</v>
      </c>
      <c r="E29" s="110">
        <v>204</v>
      </c>
      <c r="F29" s="120"/>
      <c r="G29" s="108">
        <v>6</v>
      </c>
      <c r="H29" s="109" t="s">
        <v>155</v>
      </c>
      <c r="I29" s="104" t="s">
        <v>94</v>
      </c>
      <c r="J29" s="110">
        <v>446</v>
      </c>
      <c r="K29" s="1"/>
      <c r="L29" s="108">
        <v>9</v>
      </c>
      <c r="M29" s="109" t="s">
        <v>153</v>
      </c>
      <c r="N29" s="104" t="s">
        <v>111</v>
      </c>
      <c r="O29" s="110">
        <v>1458</v>
      </c>
    </row>
    <row r="30" spans="2:15" ht="16.5" customHeight="1">
      <c r="B30" s="108">
        <v>3</v>
      </c>
      <c r="C30" s="109" t="s">
        <v>156</v>
      </c>
      <c r="D30" s="104" t="s">
        <v>94</v>
      </c>
      <c r="E30" s="110">
        <v>245</v>
      </c>
      <c r="F30" s="120"/>
      <c r="G30" s="108">
        <v>7</v>
      </c>
      <c r="H30" s="109" t="s">
        <v>157</v>
      </c>
      <c r="I30" s="104" t="s">
        <v>103</v>
      </c>
      <c r="J30" s="110">
        <v>456</v>
      </c>
      <c r="K30" s="1"/>
      <c r="L30" s="108"/>
      <c r="M30" s="109"/>
      <c r="N30" s="104"/>
      <c r="O30" s="110"/>
    </row>
    <row r="31" spans="2:15" ht="16.5" customHeight="1">
      <c r="B31" s="108">
        <v>4</v>
      </c>
      <c r="C31" s="109" t="s">
        <v>158</v>
      </c>
      <c r="D31" s="104" t="s">
        <v>94</v>
      </c>
      <c r="E31" s="110">
        <v>479</v>
      </c>
      <c r="F31" s="120"/>
      <c r="G31" s="108">
        <v>8</v>
      </c>
      <c r="H31" s="109" t="s">
        <v>159</v>
      </c>
      <c r="I31" s="104" t="s">
        <v>103</v>
      </c>
      <c r="J31" s="110">
        <v>341</v>
      </c>
      <c r="K31" s="1"/>
      <c r="L31" s="135" t="s">
        <v>160</v>
      </c>
      <c r="M31" s="136" t="s">
        <v>17</v>
      </c>
      <c r="N31" s="137" t="s">
        <v>97</v>
      </c>
      <c r="O31" s="140">
        <f>SUM(O32:O41)</f>
        <v>5740</v>
      </c>
    </row>
    <row r="32" spans="2:15" ht="16.5" customHeight="1">
      <c r="B32" s="108">
        <v>5</v>
      </c>
      <c r="C32" s="109" t="s">
        <v>161</v>
      </c>
      <c r="D32" s="104" t="s">
        <v>94</v>
      </c>
      <c r="E32" s="110">
        <v>977</v>
      </c>
      <c r="F32" s="132"/>
      <c r="G32" s="108"/>
      <c r="H32" s="109"/>
      <c r="I32" s="104"/>
      <c r="J32" s="110"/>
      <c r="K32" s="1"/>
      <c r="L32" s="108">
        <v>1</v>
      </c>
      <c r="M32" s="109" t="s">
        <v>162</v>
      </c>
      <c r="N32" s="104" t="s">
        <v>103</v>
      </c>
      <c r="O32" s="110">
        <v>317</v>
      </c>
    </row>
    <row r="33" spans="2:15" ht="16.5" customHeight="1">
      <c r="B33" s="108"/>
      <c r="C33" s="109"/>
      <c r="D33" s="104"/>
      <c r="E33" s="110"/>
      <c r="F33" s="120"/>
      <c r="G33" s="135" t="s">
        <v>149</v>
      </c>
      <c r="H33" s="136" t="s">
        <v>12</v>
      </c>
      <c r="I33" s="137" t="s">
        <v>97</v>
      </c>
      <c r="J33" s="140">
        <f>SUM(J34:J39)</f>
        <v>2162</v>
      </c>
      <c r="K33" s="1"/>
      <c r="L33" s="108">
        <v>2</v>
      </c>
      <c r="M33" s="109" t="s">
        <v>163</v>
      </c>
      <c r="N33" s="104" t="s">
        <v>94</v>
      </c>
      <c r="O33" s="110">
        <v>580</v>
      </c>
    </row>
    <row r="34" spans="2:15" ht="16.5" customHeight="1">
      <c r="B34" s="135" t="s">
        <v>164</v>
      </c>
      <c r="C34" s="136" t="s">
        <v>165</v>
      </c>
      <c r="D34" s="137" t="s">
        <v>97</v>
      </c>
      <c r="E34" s="140">
        <f>SUM(E35:E39)</f>
        <v>4355</v>
      </c>
      <c r="F34" s="120"/>
      <c r="G34" s="108">
        <v>1</v>
      </c>
      <c r="H34" s="109" t="s">
        <v>166</v>
      </c>
      <c r="I34" s="104" t="s">
        <v>103</v>
      </c>
      <c r="J34" s="110">
        <v>152</v>
      </c>
      <c r="K34" s="1"/>
      <c r="L34" s="108">
        <v>3</v>
      </c>
      <c r="M34" s="109" t="s">
        <v>167</v>
      </c>
      <c r="N34" s="104" t="s">
        <v>103</v>
      </c>
      <c r="O34" s="110">
        <v>176</v>
      </c>
    </row>
    <row r="35" spans="2:15" ht="16.5" customHeight="1">
      <c r="B35" s="108">
        <v>1</v>
      </c>
      <c r="C35" s="109" t="s">
        <v>168</v>
      </c>
      <c r="D35" s="104" t="s">
        <v>94</v>
      </c>
      <c r="E35" s="110">
        <v>822</v>
      </c>
      <c r="F35" s="120"/>
      <c r="G35" s="108">
        <v>2</v>
      </c>
      <c r="H35" s="109" t="s">
        <v>169</v>
      </c>
      <c r="I35" s="104" t="s">
        <v>103</v>
      </c>
      <c r="J35" s="110">
        <v>276</v>
      </c>
      <c r="K35" s="1"/>
      <c r="L35" s="108">
        <v>4</v>
      </c>
      <c r="M35" s="109" t="s">
        <v>170</v>
      </c>
      <c r="N35" s="104" t="s">
        <v>94</v>
      </c>
      <c r="O35" s="110">
        <v>1524</v>
      </c>
    </row>
    <row r="36" spans="2:15" ht="16.5" customHeight="1">
      <c r="B36" s="108">
        <v>2</v>
      </c>
      <c r="C36" s="109" t="s">
        <v>171</v>
      </c>
      <c r="D36" s="104" t="s">
        <v>94</v>
      </c>
      <c r="E36" s="110">
        <v>1391</v>
      </c>
      <c r="F36" s="120"/>
      <c r="G36" s="108">
        <v>3</v>
      </c>
      <c r="H36" s="109" t="s">
        <v>172</v>
      </c>
      <c r="I36" s="104" t="s">
        <v>103</v>
      </c>
      <c r="J36" s="110">
        <v>210</v>
      </c>
      <c r="K36" s="1"/>
      <c r="L36" s="108">
        <v>5</v>
      </c>
      <c r="M36" s="109" t="s">
        <v>173</v>
      </c>
      <c r="N36" s="104" t="s">
        <v>111</v>
      </c>
      <c r="O36" s="110">
        <v>111</v>
      </c>
    </row>
    <row r="37" spans="2:15" ht="16.5" customHeight="1">
      <c r="B37" s="108">
        <v>3</v>
      </c>
      <c r="C37" s="109" t="s">
        <v>174</v>
      </c>
      <c r="D37" s="104" t="s">
        <v>103</v>
      </c>
      <c r="E37" s="110">
        <v>356</v>
      </c>
      <c r="F37" s="120"/>
      <c r="G37" s="108">
        <v>4</v>
      </c>
      <c r="H37" s="109" t="s">
        <v>175</v>
      </c>
      <c r="I37" s="104" t="s">
        <v>103</v>
      </c>
      <c r="J37" s="110">
        <v>176</v>
      </c>
      <c r="K37" s="1"/>
      <c r="L37" s="108">
        <v>6</v>
      </c>
      <c r="M37" s="109" t="s">
        <v>176</v>
      </c>
      <c r="N37" s="104" t="s">
        <v>103</v>
      </c>
      <c r="O37" s="110">
        <v>186</v>
      </c>
    </row>
    <row r="38" spans="2:15" ht="16.5" customHeight="1">
      <c r="B38" s="108">
        <v>4</v>
      </c>
      <c r="C38" s="109" t="s">
        <v>177</v>
      </c>
      <c r="D38" s="104" t="s">
        <v>94</v>
      </c>
      <c r="E38" s="110">
        <v>1460</v>
      </c>
      <c r="F38" s="120"/>
      <c r="G38" s="108">
        <v>5</v>
      </c>
      <c r="H38" s="109" t="s">
        <v>178</v>
      </c>
      <c r="I38" s="104" t="s">
        <v>94</v>
      </c>
      <c r="J38" s="110">
        <v>1150</v>
      </c>
      <c r="K38" s="1"/>
      <c r="L38" s="108">
        <v>7</v>
      </c>
      <c r="M38" s="109" t="s">
        <v>179</v>
      </c>
      <c r="N38" s="104" t="s">
        <v>103</v>
      </c>
      <c r="O38" s="110">
        <v>314</v>
      </c>
    </row>
    <row r="39" spans="2:15" ht="16.5" customHeight="1">
      <c r="B39" s="108">
        <v>5</v>
      </c>
      <c r="C39" s="109" t="s">
        <v>180</v>
      </c>
      <c r="D39" s="104" t="s">
        <v>103</v>
      </c>
      <c r="E39" s="110">
        <v>326</v>
      </c>
      <c r="F39" s="120"/>
      <c r="G39" s="108">
        <v>6</v>
      </c>
      <c r="H39" s="109" t="s">
        <v>181</v>
      </c>
      <c r="I39" s="104" t="s">
        <v>94</v>
      </c>
      <c r="J39" s="110">
        <v>198</v>
      </c>
      <c r="K39" s="1"/>
      <c r="L39" s="108">
        <v>8</v>
      </c>
      <c r="M39" s="109" t="s">
        <v>182</v>
      </c>
      <c r="N39" s="104" t="s">
        <v>103</v>
      </c>
      <c r="O39" s="110">
        <v>290</v>
      </c>
    </row>
    <row r="40" spans="2:15" ht="16.5" customHeight="1">
      <c r="B40" s="108"/>
      <c r="C40" s="109"/>
      <c r="D40" s="104"/>
      <c r="E40" s="110"/>
      <c r="F40" s="120"/>
      <c r="G40" s="108"/>
      <c r="H40" s="109"/>
      <c r="I40" s="104"/>
      <c r="J40" s="110"/>
      <c r="K40" s="1"/>
      <c r="L40" s="108">
        <v>9</v>
      </c>
      <c r="M40" s="109" t="s">
        <v>183</v>
      </c>
      <c r="N40" s="104" t="s">
        <v>103</v>
      </c>
      <c r="O40" s="110">
        <v>509</v>
      </c>
    </row>
    <row r="41" spans="2:15" ht="16.5" customHeight="1">
      <c r="B41" s="135" t="s">
        <v>95</v>
      </c>
      <c r="C41" s="136" t="s">
        <v>11</v>
      </c>
      <c r="D41" s="137" t="s">
        <v>97</v>
      </c>
      <c r="E41" s="140">
        <f>SUM(E42+E43+E44+J6+J7)</f>
        <v>1636</v>
      </c>
      <c r="F41" s="120"/>
      <c r="G41" s="105" t="s">
        <v>164</v>
      </c>
      <c r="H41" s="106" t="s">
        <v>13</v>
      </c>
      <c r="I41" s="121" t="s">
        <v>97</v>
      </c>
      <c r="J41" s="140">
        <f>SUM(J42:J44)</f>
        <v>2168</v>
      </c>
      <c r="K41" s="1"/>
      <c r="L41" s="141">
        <v>10</v>
      </c>
      <c r="M41" s="125" t="s">
        <v>183</v>
      </c>
      <c r="N41" s="142" t="s">
        <v>111</v>
      </c>
      <c r="O41" s="126">
        <v>1733</v>
      </c>
    </row>
    <row r="42" spans="2:15" ht="16.5" customHeight="1" thickBot="1">
      <c r="B42" s="108">
        <v>1</v>
      </c>
      <c r="C42" s="109" t="s">
        <v>184</v>
      </c>
      <c r="D42" s="104" t="s">
        <v>103</v>
      </c>
      <c r="E42" s="110">
        <v>210</v>
      </c>
      <c r="F42" s="120"/>
      <c r="G42" s="108">
        <v>1</v>
      </c>
      <c r="H42" s="109" t="s">
        <v>185</v>
      </c>
      <c r="I42" s="104" t="s">
        <v>94</v>
      </c>
      <c r="J42" s="110">
        <v>537</v>
      </c>
      <c r="K42" s="1"/>
      <c r="L42" s="143"/>
      <c r="M42" s="144"/>
      <c r="N42" s="145"/>
      <c r="O42" s="146"/>
    </row>
    <row r="43" spans="2:15" ht="16.5" customHeight="1" thickBot="1" thickTop="1">
      <c r="B43" s="108">
        <v>2</v>
      </c>
      <c r="C43" s="109" t="s">
        <v>186</v>
      </c>
      <c r="D43" s="104" t="s">
        <v>94</v>
      </c>
      <c r="E43" s="110">
        <v>177</v>
      </c>
      <c r="F43" s="120"/>
      <c r="G43" s="108">
        <v>2</v>
      </c>
      <c r="H43" s="109" t="s">
        <v>187</v>
      </c>
      <c r="I43" s="104" t="s">
        <v>94</v>
      </c>
      <c r="J43" s="110">
        <v>321</v>
      </c>
      <c r="K43" s="1"/>
      <c r="L43" s="255" t="s">
        <v>188</v>
      </c>
      <c r="M43" s="256"/>
      <c r="N43" s="259" t="s">
        <v>189</v>
      </c>
      <c r="O43" s="261">
        <f>SUM(E8+E19+E27+E34+E41+J14+J23+J33+J41+O6+O20+O31)</f>
        <v>56138</v>
      </c>
    </row>
    <row r="44" spans="2:15" ht="16.5" customHeight="1" thickBot="1" thickTop="1">
      <c r="B44" s="112">
        <v>3</v>
      </c>
      <c r="C44" s="113" t="s">
        <v>190</v>
      </c>
      <c r="D44" s="114" t="s">
        <v>103</v>
      </c>
      <c r="E44" s="115">
        <v>130</v>
      </c>
      <c r="F44" s="120"/>
      <c r="G44" s="147">
        <v>3</v>
      </c>
      <c r="H44" s="148" t="s">
        <v>191</v>
      </c>
      <c r="I44" s="149" t="s">
        <v>94</v>
      </c>
      <c r="J44" s="115">
        <v>1310</v>
      </c>
      <c r="K44" s="1"/>
      <c r="L44" s="257"/>
      <c r="M44" s="258"/>
      <c r="N44" s="260"/>
      <c r="O44" s="262"/>
    </row>
    <row r="45" spans="2:15" ht="15" customHeight="1">
      <c r="B45" s="120"/>
      <c r="C45" s="150"/>
      <c r="D45" s="151"/>
      <c r="E45" s="152"/>
      <c r="F45" s="153"/>
      <c r="G45" s="150"/>
      <c r="H45" s="153"/>
      <c r="I45" s="154"/>
      <c r="J45" s="1"/>
      <c r="K45" s="1"/>
      <c r="L45" s="155"/>
      <c r="M45" s="155"/>
      <c r="N45" s="155"/>
      <c r="O45" s="155"/>
    </row>
    <row r="46" spans="2:15" ht="15" customHeight="1">
      <c r="B46" s="120"/>
      <c r="C46" s="150" t="s">
        <v>192</v>
      </c>
      <c r="D46" s="151"/>
      <c r="E46" s="152"/>
      <c r="F46" s="153"/>
      <c r="G46" s="150"/>
      <c r="H46" s="153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7"/>
      <c r="M50" s="158"/>
      <c r="N50" s="159"/>
      <c r="O50" s="159"/>
    </row>
    <row r="51" spans="2:15" ht="15" customHeight="1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7"/>
      <c r="M51" s="158"/>
      <c r="N51" s="159"/>
      <c r="O51" s="159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5"/>
  <sheetViews>
    <sheetView zoomScale="84" zoomScaleNormal="84" zoomScalePageLayoutView="0" workbookViewId="0" topLeftCell="L14">
      <selection activeCell="U22" sqref="U2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spans="13:30" ht="15"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</row>
    <row r="2" spans="13:30" ht="15"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</row>
    <row r="3" spans="3:30" ht="15">
      <c r="C3" t="s">
        <v>193</v>
      </c>
      <c r="D3" t="s">
        <v>194</v>
      </c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</row>
    <row r="4" spans="3:30" ht="15">
      <c r="C4" t="s">
        <v>195</v>
      </c>
      <c r="D4">
        <v>55984</v>
      </c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</row>
    <row r="5" spans="3:30" ht="15">
      <c r="C5" t="s">
        <v>196</v>
      </c>
      <c r="D5">
        <v>59225</v>
      </c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</row>
    <row r="6" spans="3:30" ht="15">
      <c r="C6" t="s">
        <v>197</v>
      </c>
      <c r="D6">
        <v>65041</v>
      </c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</row>
    <row r="7" spans="3:30" ht="15">
      <c r="C7" t="s">
        <v>198</v>
      </c>
      <c r="D7">
        <v>64991</v>
      </c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</row>
    <row r="8" spans="3:30" ht="15">
      <c r="C8" t="s">
        <v>199</v>
      </c>
      <c r="D8">
        <v>63476</v>
      </c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</row>
    <row r="9" spans="3:30" ht="15">
      <c r="C9" t="s">
        <v>200</v>
      </c>
      <c r="D9">
        <v>60954</v>
      </c>
      <c r="H9" t="s">
        <v>201</v>
      </c>
      <c r="I9" t="s">
        <v>202</v>
      </c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</row>
    <row r="10" spans="3:30" ht="15">
      <c r="C10" t="s">
        <v>203</v>
      </c>
      <c r="D10">
        <v>58451</v>
      </c>
      <c r="G10" t="s">
        <v>204</v>
      </c>
      <c r="H10">
        <v>7852</v>
      </c>
      <c r="I10">
        <v>9252</v>
      </c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</row>
    <row r="11" spans="3:30" ht="15">
      <c r="C11" t="s">
        <v>205</v>
      </c>
      <c r="D11">
        <v>56044</v>
      </c>
      <c r="G11" t="s">
        <v>206</v>
      </c>
      <c r="H11">
        <v>8632</v>
      </c>
      <c r="I11">
        <v>8657</v>
      </c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</row>
    <row r="12" spans="3:30" ht="15">
      <c r="C12" t="s">
        <v>207</v>
      </c>
      <c r="D12">
        <v>55403</v>
      </c>
      <c r="G12" t="s">
        <v>208</v>
      </c>
      <c r="H12">
        <v>9506</v>
      </c>
      <c r="I12">
        <v>9212</v>
      </c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</row>
    <row r="13" spans="3:30" ht="15">
      <c r="C13" t="s">
        <v>209</v>
      </c>
      <c r="D13">
        <v>55007</v>
      </c>
      <c r="G13" t="s">
        <v>210</v>
      </c>
      <c r="H13">
        <v>8651</v>
      </c>
      <c r="I13">
        <v>8255</v>
      </c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</row>
    <row r="14" spans="3:30" ht="15">
      <c r="C14" t="s">
        <v>211</v>
      </c>
      <c r="D14">
        <v>54713</v>
      </c>
      <c r="G14" t="s">
        <v>212</v>
      </c>
      <c r="H14">
        <v>8565</v>
      </c>
      <c r="I14">
        <v>7924</v>
      </c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</row>
    <row r="15" spans="3:30" ht="15">
      <c r="C15" t="s">
        <v>213</v>
      </c>
      <c r="D15">
        <v>54738</v>
      </c>
      <c r="G15" t="s">
        <v>214</v>
      </c>
      <c r="H15">
        <v>9267</v>
      </c>
      <c r="I15">
        <v>6860</v>
      </c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</row>
    <row r="16" spans="3:30" ht="15">
      <c r="C16" t="s">
        <v>215</v>
      </c>
      <c r="D16">
        <v>56138</v>
      </c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</row>
    <row r="17" spans="13:30" ht="15"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</row>
    <row r="18" spans="13:30" ht="15"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</row>
    <row r="19" spans="13:30" ht="15"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</row>
    <row r="20" spans="13:30" ht="15"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</row>
    <row r="21" spans="13:30" ht="15"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</row>
    <row r="22" spans="13:30" ht="15"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7"/>
    </row>
    <row r="23" spans="3:30" ht="15">
      <c r="C23" t="s">
        <v>216</v>
      </c>
      <c r="AD23" s="287"/>
    </row>
    <row r="24" spans="2:3" ht="12.75">
      <c r="B24" t="s">
        <v>217</v>
      </c>
      <c r="C24">
        <v>4371</v>
      </c>
    </row>
    <row r="25" spans="2:29" ht="15">
      <c r="B25" t="s">
        <v>218</v>
      </c>
      <c r="C25">
        <v>4031</v>
      </c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</row>
    <row r="26" spans="2:29" ht="15">
      <c r="B26" t="s">
        <v>219</v>
      </c>
      <c r="C26">
        <v>4545</v>
      </c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</row>
    <row r="27" spans="2:29" ht="15">
      <c r="B27" t="s">
        <v>220</v>
      </c>
      <c r="C27">
        <v>5396</v>
      </c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</row>
    <row r="28" spans="2:3" ht="12.75">
      <c r="B28" t="s">
        <v>221</v>
      </c>
      <c r="C28">
        <v>4281</v>
      </c>
    </row>
    <row r="29" spans="2:3" ht="12.75">
      <c r="B29" t="s">
        <v>195</v>
      </c>
      <c r="C29">
        <v>3488</v>
      </c>
    </row>
    <row r="30" spans="13:29" ht="15"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</row>
    <row r="31" spans="2:29" ht="15">
      <c r="B31" t="s">
        <v>205</v>
      </c>
      <c r="C31">
        <v>3295</v>
      </c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</row>
    <row r="32" spans="2:29" ht="15">
      <c r="B32" t="s">
        <v>207</v>
      </c>
      <c r="C32">
        <v>3071</v>
      </c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</row>
    <row r="33" spans="2:29" ht="15">
      <c r="B33" t="s">
        <v>209</v>
      </c>
      <c r="C33">
        <v>3681</v>
      </c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</row>
    <row r="34" spans="2:29" ht="15">
      <c r="B34" t="s">
        <v>211</v>
      </c>
      <c r="C34">
        <v>3419</v>
      </c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</row>
    <row r="35" spans="2:29" ht="15">
      <c r="B35" t="s">
        <v>213</v>
      </c>
      <c r="C35">
        <v>3197</v>
      </c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</row>
    <row r="36" spans="2:29" ht="15">
      <c r="B36" t="s">
        <v>215</v>
      </c>
      <c r="C36">
        <v>2111</v>
      </c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</row>
    <row r="38" spans="2:11" ht="12.75">
      <c r="B38">
        <v>2697</v>
      </c>
      <c r="J38" s="289" t="s">
        <v>222</v>
      </c>
      <c r="K38" s="290">
        <f>B38/B$51</f>
        <v>0.3434793683138054</v>
      </c>
    </row>
    <row r="39" spans="2:11" ht="12.75">
      <c r="B39">
        <v>97</v>
      </c>
      <c r="J39" s="289" t="s">
        <v>223</v>
      </c>
      <c r="K39" s="290">
        <f aca="true" t="shared" si="0" ref="K39:K50">B39/B$51</f>
        <v>0.012353540499235864</v>
      </c>
    </row>
    <row r="40" spans="2:11" ht="12.75">
      <c r="B40">
        <v>126</v>
      </c>
      <c r="J40" s="289" t="s">
        <v>224</v>
      </c>
      <c r="K40" s="290">
        <f t="shared" si="0"/>
        <v>0.016046867040244522</v>
      </c>
    </row>
    <row r="41" spans="2:11" ht="12.75">
      <c r="B41">
        <v>67</v>
      </c>
      <c r="J41" s="291" t="s">
        <v>225</v>
      </c>
      <c r="K41" s="290">
        <f t="shared" si="0"/>
        <v>0.008532857870606215</v>
      </c>
    </row>
    <row r="42" spans="2:11" ht="12.75">
      <c r="B42">
        <v>47</v>
      </c>
      <c r="J42" s="289" t="s">
        <v>226</v>
      </c>
      <c r="K42" s="290">
        <f t="shared" si="0"/>
        <v>0.0059857361181864495</v>
      </c>
    </row>
    <row r="43" spans="2:11" ht="12.75">
      <c r="B43">
        <v>264</v>
      </c>
      <c r="J43" s="291" t="s">
        <v>227</v>
      </c>
      <c r="K43" s="290">
        <f t="shared" si="0"/>
        <v>0.033622007131940905</v>
      </c>
    </row>
    <row r="44" spans="2:11" ht="12.75">
      <c r="B44">
        <v>85</v>
      </c>
      <c r="J44" s="291" t="s">
        <v>228</v>
      </c>
      <c r="K44" s="290">
        <f t="shared" si="0"/>
        <v>0.010825267447784004</v>
      </c>
    </row>
    <row r="45" spans="2:29" ht="12.75">
      <c r="B45">
        <v>1027</v>
      </c>
      <c r="J45" s="291" t="s">
        <v>229</v>
      </c>
      <c r="K45" s="290">
        <f t="shared" si="0"/>
        <v>0.13079470198675497</v>
      </c>
      <c r="M45" s="292" t="s">
        <v>230</v>
      </c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</row>
    <row r="46" spans="2:29" ht="12.75">
      <c r="B46">
        <v>231</v>
      </c>
      <c r="J46" s="291" t="s">
        <v>231</v>
      </c>
      <c r="K46" s="290">
        <f t="shared" si="0"/>
        <v>0.029419256240448294</v>
      </c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</row>
    <row r="47" spans="2:11" ht="12.75">
      <c r="B47">
        <v>2366</v>
      </c>
      <c r="J47" s="291" t="s">
        <v>232</v>
      </c>
      <c r="K47" s="290">
        <f t="shared" si="0"/>
        <v>0.30132450331125826</v>
      </c>
    </row>
    <row r="48" spans="2:11" ht="12.75">
      <c r="B48">
        <v>450</v>
      </c>
      <c r="J48" s="291" t="s">
        <v>233</v>
      </c>
      <c r="K48" s="290">
        <f t="shared" si="0"/>
        <v>0.05731023942944473</v>
      </c>
    </row>
    <row r="49" spans="2:11" ht="12.75">
      <c r="B49">
        <v>45</v>
      </c>
      <c r="J49" s="291" t="s">
        <v>234</v>
      </c>
      <c r="K49" s="290">
        <f t="shared" si="0"/>
        <v>0.0057310239429444725</v>
      </c>
    </row>
    <row r="50" spans="2:11" ht="12.75">
      <c r="B50">
        <v>350</v>
      </c>
      <c r="J50" s="291" t="s">
        <v>235</v>
      </c>
      <c r="K50" s="290">
        <f t="shared" si="0"/>
        <v>0.0445746306673459</v>
      </c>
    </row>
    <row r="51" spans="2:11" ht="12.75">
      <c r="B51">
        <f>SUM(B38:B50)</f>
        <v>7852</v>
      </c>
      <c r="K51" s="294">
        <f>SUM(K38:K50)</f>
        <v>0.9999999999999999</v>
      </c>
    </row>
    <row r="55" ht="12.75">
      <c r="B55">
        <v>7852</v>
      </c>
    </row>
  </sheetData>
  <sheetProtection/>
  <mergeCells count="1">
    <mergeCell ref="M45:AC4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2011-12-08T11:07:59Z</dcterms:created>
  <dcterms:modified xsi:type="dcterms:W3CDTF">2011-12-08T11:43:03Z</dcterms:modified>
  <cp:category/>
  <cp:version/>
  <cp:contentType/>
  <cp:contentStatus/>
</cp:coreProperties>
</file>