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80" windowHeight="6405" activeTab="0"/>
  </bookViews>
  <sheets>
    <sheet name="Stan i struktura V 11" sheetId="1" r:id="rId1"/>
    <sheet name="Gminy V 11" sheetId="2" r:id="rId2"/>
    <sheet name="Wykresy V 11" sheetId="3" r:id="rId3"/>
  </sheets>
  <externalReferences>
    <externalReference r:id="rId6"/>
  </externalReferences>
  <definedNames>
    <definedName name="_xlnm.Print_Area" localSheetId="1">'Gminy V 11'!$B$1:$O$46</definedName>
    <definedName name="_xlnm.Print_Area" localSheetId="0">'Stan i struktura V 11'!$B$2:$S$68</definedName>
    <definedName name="_xlnm.Print_Area" localSheetId="2">'Wykresy V 11'!$M$1:$AC$52</definedName>
  </definedNames>
  <calcPr fullCalcOnLoad="1"/>
</workbook>
</file>

<file path=xl/sharedStrings.xml><?xml version="1.0" encoding="utf-8"?>
<sst xmlns="http://schemas.openxmlformats.org/spreadsheetml/2006/main" count="411" uniqueCount="236">
  <si>
    <t xml:space="preserve">INFORMACJA O STANIE I STRUKTURZE BEZROBOCIA W WOJ. LUBUSKIM W MAJU 2011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</si>
  <si>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</si>
  <si>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</si>
  <si>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</si>
  <si>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</si>
  <si>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</si>
  <si>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</si>
  <si>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</si>
  <si>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</si>
  <si>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</si>
  <si>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</si>
  <si>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</si>
  <si>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</si>
  <si>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</si>
  <si>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</si>
  <si>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</si>
  <si>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</si>
  <si>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</si>
  <si>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</si>
  <si>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</si>
  <si>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</si>
  <si>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kwiecień 2011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</si>
  <si>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</si>
  <si>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</si>
  <si>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</si>
  <si>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</si>
  <si>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</si>
  <si>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</si>
  <si>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</si>
  <si>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</si>
  <si>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</si>
  <si>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</si>
  <si>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</si>
  <si>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</si>
  <si>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</si>
  <si>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</si>
  <si>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</si>
  <si>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</si>
  <si>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</si>
  <si>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</si>
  <si>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</si>
  <si>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</si>
  <si>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</si>
  <si>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</si>
  <si>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</si>
  <si>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</si>
  <si>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</si>
  <si>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</si>
  <si>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</si>
  <si>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</si>
  <si>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</si>
  <si>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</si>
  <si>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</si>
  <si>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</si>
  <si>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</si>
  <si>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</si>
  <si>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</si>
  <si>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</si>
  <si>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</si>
  <si>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</si>
  <si>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</si>
  <si>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</si>
  <si>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</si>
  <si>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</si>
  <si>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</si>
  <si>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</si>
  <si>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</si>
  <si>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</si>
  <si>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</si>
  <si>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</si>
  <si>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</si>
  <si>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</si>
  <si>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</si>
  <si>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</si>
  <si>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</si>
  <si>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</si>
  <si>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</si>
  <si>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</si>
  <si>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</si>
  <si>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</si>
  <si>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</si>
  <si>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</si>
  <si>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</si>
  <si>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</si>
  <si>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maj 2011 r. jest podawany przez GUS z miesięcznym opóżnieniem</t>
  </si>
  <si>
    <t>Liczba  bezrobotnych w układzie powiatowych urzędów pracy i gmin woj. lubuskiego zarejestrowanych</t>
  </si>
  <si>
    <t>na koniec maja 2011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</si>
  <si>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</si>
  <si>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</si>
  <si>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</si>
  <si>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</si>
  <si>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</si>
  <si>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</si>
  <si>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</si>
  <si>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</si>
  <si>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</si>
  <si>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</si>
  <si>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</si>
  <si>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</si>
  <si>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</si>
  <si>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</si>
  <si>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</si>
  <si>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</si>
  <si>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</si>
  <si>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</si>
  <si>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</si>
  <si>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</si>
  <si>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</si>
  <si>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</si>
  <si>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</si>
  <si>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</si>
  <si>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</si>
  <si>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</si>
  <si>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</si>
  <si>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</si>
  <si>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</si>
  <si>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</si>
  <si>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</si>
  <si>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</si>
  <si>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</si>
  <si>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</si>
  <si>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</si>
  <si>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</si>
  <si>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</si>
  <si>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</si>
  <si>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</si>
  <si>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</si>
  <si>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</si>
  <si>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</si>
  <si>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</si>
  <si>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</si>
  <si>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</si>
  <si>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</si>
  <si>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</si>
  <si>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</si>
  <si>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</si>
  <si>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</si>
  <si>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</si>
  <si>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</si>
  <si>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</si>
  <si>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</si>
  <si>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</si>
  <si>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</si>
  <si>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</si>
  <si>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</si>
  <si>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</si>
  <si>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</si>
  <si>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</si>
  <si>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</si>
  <si>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</si>
  <si>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</si>
  <si>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</si>
  <si>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</si>
  <si>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</si>
  <si>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</si>
  <si>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</si>
  <si>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</si>
  <si>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</si>
  <si>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</si>
  <si>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</si>
  <si>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</si>
  <si>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</si>
  <si>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</si>
  <si>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</si>
  <si>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</si>
  <si>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</si>
  <si>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</si>
  <si>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</si>
  <si>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</si>
  <si>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</si>
  <si>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</si>
  <si>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</si>
  <si>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</si>
  <si>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</si>
  <si>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</si>
  <si>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</si>
  <si>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</si>
  <si>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</si>
  <si>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</si>
  <si>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</si>
  <si>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</si>
  <si>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</si>
  <si>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</si>
  <si>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</si>
  <si>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</si>
  <si>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</si>
  <si>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</si>
  <si>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</si>
  <si>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</si>
  <si>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</si>
  <si>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</si>
  <si>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</si>
  <si>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</si>
  <si>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</si>
  <si>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</si>
  <si>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V 2010r.</t>
  </si>
  <si>
    <t>VI 2010r.</t>
  </si>
  <si>
    <t>VII 2010r.</t>
  </si>
  <si>
    <t>VIII 2010r.</t>
  </si>
  <si>
    <t>IX 2010r.</t>
  </si>
  <si>
    <t>X 2010r.</t>
  </si>
  <si>
    <t>wyłączenia</t>
  </si>
  <si>
    <t>rejestracje</t>
  </si>
  <si>
    <t>XI 2010r.</t>
  </si>
  <si>
    <t>maj 2011 r.</t>
  </si>
  <si>
    <t>XII 2010r.</t>
  </si>
  <si>
    <t>kwiecień 2011 r.</t>
  </si>
  <si>
    <t>I 2011r.</t>
  </si>
  <si>
    <t>marzec 2011 r.</t>
  </si>
  <si>
    <t>II 2011r.</t>
  </si>
  <si>
    <t>luty 2011 r.</t>
  </si>
  <si>
    <t>III 2011r.</t>
  </si>
  <si>
    <t>styczeń 2011 r.</t>
  </si>
  <si>
    <t>IV 2011r.</t>
  </si>
  <si>
    <t>grudzień 2010 r.</t>
  </si>
  <si>
    <t>V 2011r.</t>
  </si>
  <si>
    <t>oferty pracy</t>
  </si>
  <si>
    <t>XII 2009r.</t>
  </si>
  <si>
    <t>I 2010r.</t>
  </si>
  <si>
    <t>II 2010r.</t>
  </si>
  <si>
    <t>III 2010r.</t>
  </si>
  <si>
    <t>IV 2010r.</t>
  </si>
  <si>
    <t>Praca niesubsydiowana</t>
  </si>
  <si>
    <t>Podjęcie działalności gospodarczej i inna praca</t>
  </si>
  <si>
    <t>Podjęcie pracy w ramach refund. kosztów w zatrud. bezrobotnego</t>
  </si>
  <si>
    <t>Prace interwencyjne</t>
  </si>
  <si>
    <t>Roboty publiczne</t>
  </si>
  <si>
    <t>Szkolenia</t>
  </si>
  <si>
    <t>Staże</t>
  </si>
  <si>
    <t>Praca społecznie użyteczna</t>
  </si>
  <si>
    <t xml:space="preserve">       Obserwatorium Rynku Pracy - tel: (68) 456 76 91, (68) 456 76 92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</si>
  <si>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</si>
  <si>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</si>
  <si>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</si>
  <si>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emerytalnycu lub rentowych</t>
  </si>
  <si>
    <t>Inne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</si>
</sst>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7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9.45"/>
      <color indexed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7"/>
      <name val="Arial CE"/>
      <family val="0"/>
    </font>
    <font>
      <b/>
      <sz val="11"/>
      <color indexed="8"/>
      <name val="Arial"/>
      <family val="0"/>
    </font>
    <font>
      <b/>
      <i/>
      <sz val="11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66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59" fillId="0" borderId="0">
      <alignment/>
      <protection/>
    </xf>
    <xf numFmtId="0" fontId="70" fillId="27" borderId="1" applyNumberFormat="0" applyAlignment="0" applyProtection="0"/>
    <xf numFmtId="9" fontId="5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9" fillId="31" borderId="9" applyNumberFormat="0" applyFon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31" xfId="0" applyNumberFormat="1" applyFont="1" applyBorder="1" applyAlignment="1" applyProtection="1">
      <alignment/>
      <protection/>
    </xf>
    <xf numFmtId="165" fontId="4" fillId="0" borderId="55" xfId="0" applyNumberFormat="1" applyFont="1" applyBorder="1" applyAlignment="1" applyProtection="1">
      <alignment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/>
    </xf>
    <xf numFmtId="165" fontId="4" fillId="0" borderId="57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36" borderId="60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1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9" xfId="0" applyNumberFormat="1" applyFont="1" applyFill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/>
      <protection/>
    </xf>
    <xf numFmtId="165" fontId="3" fillId="35" borderId="55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2" xfId="0" applyNumberFormat="1" applyFont="1" applyBorder="1" applyAlignment="1" applyProtection="1">
      <alignment/>
      <protection/>
    </xf>
    <xf numFmtId="0" fontId="4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5" fontId="4" fillId="0" borderId="64" xfId="0" applyNumberFormat="1" applyFont="1" applyBorder="1" applyAlignment="1" applyProtection="1">
      <alignment/>
      <protection/>
    </xf>
    <xf numFmtId="165" fontId="4" fillId="0" borderId="65" xfId="0" applyNumberFormat="1" applyFont="1" applyBorder="1" applyAlignment="1" applyProtection="1">
      <alignment/>
      <protection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 applyProtection="1">
      <alignment horizontal="left"/>
      <protection/>
    </xf>
    <xf numFmtId="165" fontId="4" fillId="0" borderId="67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165" fontId="35" fillId="0" borderId="0" xfId="0" applyNumberFormat="1" applyFont="1" applyBorder="1" applyAlignment="1" applyProtection="1">
      <alignment/>
      <protection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10" fontId="0" fillId="0" borderId="0" xfId="54" applyNumberFormat="1" applyBorder="1" applyAlignment="1">
      <alignment horizontal="right"/>
    </xf>
    <xf numFmtId="0" fontId="5" fillId="37" borderId="68" xfId="0" applyFont="1" applyFill="1" applyBorder="1" applyAlignment="1">
      <alignment horizontal="center" vertical="center"/>
    </xf>
    <xf numFmtId="0" fontId="2" fillId="37" borderId="68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12" fillId="0" borderId="69" xfId="0" applyFont="1" applyBorder="1" applyAlignment="1">
      <alignment vertical="center" wrapText="1"/>
    </xf>
    <xf numFmtId="0" fontId="12" fillId="0" borderId="70" xfId="0" applyFont="1" applyBorder="1" applyAlignment="1">
      <alignment vertical="center" wrapText="1"/>
    </xf>
    <xf numFmtId="0" fontId="14" fillId="33" borderId="71" xfId="0" applyFont="1" applyFill="1" applyBorder="1" applyAlignment="1">
      <alignment vertical="center" wrapText="1"/>
    </xf>
    <xf numFmtId="0" fontId="14" fillId="33" borderId="72" xfId="0" applyFont="1" applyFill="1" applyBorder="1" applyAlignment="1">
      <alignment vertical="center" wrapText="1"/>
    </xf>
    <xf numFmtId="0" fontId="15" fillId="0" borderId="73" xfId="0" applyFont="1" applyFill="1" applyBorder="1" applyAlignment="1">
      <alignment vertical="center" wrapText="1"/>
    </xf>
    <xf numFmtId="0" fontId="15" fillId="0" borderId="74" xfId="0" applyFont="1" applyFill="1" applyBorder="1" applyAlignment="1">
      <alignment vertical="center" wrapText="1"/>
    </xf>
    <xf numFmtId="0" fontId="15" fillId="0" borderId="75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5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3" fillId="0" borderId="75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5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5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15" fillId="0" borderId="76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8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4" fillId="0" borderId="58" xfId="0" applyFont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0" fillId="38" borderId="0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24" fillId="0" borderId="66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8" borderId="57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77" xfId="0" applyFont="1" applyFill="1" applyBorder="1" applyAlignment="1">
      <alignment horizontal="center" vertical="center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0" borderId="78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2" xfId="0" applyFont="1" applyBorder="1" applyAlignment="1">
      <alignment vertical="center" wrapText="1"/>
    </xf>
    <xf numFmtId="0" fontId="3" fillId="0" borderId="78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14" fillId="33" borderId="71" xfId="0" applyFont="1" applyFill="1" applyBorder="1" applyAlignment="1">
      <alignment horizontal="center" vertical="center" wrapText="1"/>
    </xf>
    <xf numFmtId="0" fontId="14" fillId="33" borderId="72" xfId="0" applyFont="1" applyFill="1" applyBorder="1" applyAlignment="1">
      <alignment horizontal="center" vertical="center" wrapText="1"/>
    </xf>
    <xf numFmtId="0" fontId="14" fillId="33" borderId="79" xfId="0" applyFont="1" applyFill="1" applyBorder="1" applyAlignment="1">
      <alignment horizontal="center" vertical="center" wrapText="1"/>
    </xf>
    <xf numFmtId="0" fontId="14" fillId="33" borderId="80" xfId="0" applyFont="1" applyFill="1" applyBorder="1" applyAlignment="1">
      <alignment horizontal="center" vertical="center" wrapText="1"/>
    </xf>
    <xf numFmtId="165" fontId="4" fillId="33" borderId="81" xfId="0" applyNumberFormat="1" applyFont="1" applyFill="1" applyBorder="1" applyAlignment="1" applyProtection="1">
      <alignment horizontal="center" vertical="center" wrapText="1"/>
      <protection/>
    </xf>
    <xf numFmtId="0" fontId="2" fillId="33" borderId="82" xfId="0" applyFont="1" applyFill="1" applyBorder="1" applyAlignment="1">
      <alignment horizontal="center" vertical="center" wrapText="1"/>
    </xf>
    <xf numFmtId="165" fontId="30" fillId="33" borderId="83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84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wrapText="1"/>
    </xf>
    <xf numFmtId="0" fontId="32" fillId="0" borderId="86" xfId="0" applyFont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  <xf numFmtId="0" fontId="32" fillId="0" borderId="88" xfId="0" applyFont="1" applyBorder="1" applyAlignment="1">
      <alignment horizontal="center" vertical="center" wrapText="1"/>
    </xf>
    <xf numFmtId="0" fontId="32" fillId="0" borderId="89" xfId="0" applyFont="1" applyBorder="1" applyAlignment="1">
      <alignment horizontal="center" vertical="center" wrapText="1"/>
    </xf>
    <xf numFmtId="0" fontId="33" fillId="0" borderId="90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165" fontId="28" fillId="0" borderId="83" xfId="0" applyNumberFormat="1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2" fillId="0" borderId="94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28" fillId="0" borderId="9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76" fillId="31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Bezrobotni zarejestrowani i wyłączeni z ewidencji 
w okresie od grudnia 2010 r. - do maja 2011 r.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16475"/>
          <c:w val="0.921"/>
          <c:h val="0.677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V 11'!$H$9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6062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11'!$G$10:$G$15</c:f>
              <c:strCache/>
            </c:strRef>
          </c:cat>
          <c:val>
            <c:numRef>
              <c:f>'Wykresy V 11'!$H$10:$H$15</c:f>
              <c:numCache/>
            </c:numRef>
          </c:val>
          <c:shape val="box"/>
        </c:ser>
        <c:ser>
          <c:idx val="1"/>
          <c:order val="1"/>
          <c:tx>
            <c:strRef>
              <c:f>'Wykresy V 11'!$I$9</c:f>
              <c:strCache>
                <c:ptCount val="1"/>
                <c:pt idx="0">
                  <c:v>rejestracje</c:v>
                </c:pt>
              </c:strCache>
            </c:strRef>
          </c:tx>
          <c:spPr>
            <a:gradFill rotWithShape="1">
              <a:gsLst>
                <a:gs pos="0">
                  <a:srgbClr val="F6391A"/>
                </a:gs>
                <a:gs pos="39999">
                  <a:srgbClr val="F7AFA7"/>
                </a:gs>
                <a:gs pos="70000">
                  <a:srgbClr val="EE3426"/>
                </a:gs>
                <a:gs pos="100000">
                  <a:srgbClr val="C40904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11'!$G$10:$G$15</c:f>
              <c:strCache/>
            </c:strRef>
          </c:cat>
          <c:val>
            <c:numRef>
              <c:f>'Wykresy V 11'!$I$10:$I$15</c:f>
              <c:numCache/>
            </c:numRef>
          </c:val>
          <c:shape val="box"/>
        </c:ser>
        <c:gapWidth val="75"/>
        <c:shape val="box"/>
        <c:axId val="48339076"/>
        <c:axId val="32398501"/>
      </c:bar3DChart>
      <c:catAx>
        <c:axId val="483390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98501"/>
        <c:crosses val="autoZero"/>
        <c:auto val="1"/>
        <c:lblOffset val="100"/>
        <c:tickLblSkip val="1"/>
        <c:noMultiLvlLbl val="0"/>
      </c:catAx>
      <c:valAx>
        <c:axId val="32398501"/>
        <c:scaling>
          <c:orientation val="minMax"/>
        </c:scaling>
        <c:axPos val="b"/>
        <c:delete val="1"/>
        <c:majorTickMark val="out"/>
        <c:minorTickMark val="none"/>
        <c:tickLblPos val="none"/>
        <c:crossAx val="483390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55"/>
          <c:y val="0.88075"/>
          <c:w val="0.419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Wolne miejsca pracy i miejsca aktywizacji zawodowej zgłoszone do PUP w województwie lubuskim w okresach 
</a:t>
            </a:r>
            <a:r>
              <a:rPr lang="en-US" cap="none" sz="1100" b="1" i="1" u="none" baseline="0">
                <a:solidFill>
                  <a:srgbClr val="000000"/>
                </a:solidFill>
              </a:rPr>
              <a:t>od XII 2009 r. do V 2010 r. oraz od XII 2010 r. do V 2011 r.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0475"/>
          <c:y val="0.1675"/>
          <c:w val="0.9735"/>
          <c:h val="0.8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'Wykresy V 11'!$C$23</c:f>
              <c:strCache>
                <c:ptCount val="1"/>
                <c:pt idx="0">
                  <c:v>oferty pracy</c:v>
                </c:pt>
              </c:strCache>
            </c:strRef>
          </c:tx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11'!$B$24:$B$36</c:f>
              <c:strCache/>
            </c:strRef>
          </c:cat>
          <c:val>
            <c:numRef>
              <c:f>'Wykresy V 11'!$C$24:$C$36</c:f>
              <c:numCache/>
            </c:numRef>
          </c:val>
          <c:shape val="box"/>
        </c:ser>
        <c:gapWidth val="120"/>
        <c:shape val="box"/>
        <c:axId val="23151054"/>
        <c:axId val="7032895"/>
      </c:bar3DChart>
      <c:catAx>
        <c:axId val="23151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32895"/>
        <c:crosses val="autoZero"/>
        <c:auto val="1"/>
        <c:lblOffset val="100"/>
        <c:tickLblSkip val="1"/>
        <c:noMultiLvlLbl val="0"/>
      </c:catAx>
      <c:valAx>
        <c:axId val="7032895"/>
        <c:scaling>
          <c:orientation val="minMax"/>
          <c:max val="5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51054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w maju 2011 r.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224"/>
          <c:y val="0.29275"/>
          <c:w val="0.571"/>
          <c:h val="0.4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Roboty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publiczne
0,96%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V 11'!$J$38:$J$50</c:f>
              <c:strCache/>
            </c:strRef>
          </c:cat>
          <c:val>
            <c:numRef>
              <c:f>'Wykresy V 11'!$K$38:$K$50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L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iczba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zarejestrowanych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bezrobotnych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w województwie lubuskim od V 2010 r. do V 2011 r.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365"/>
          <c:w val="0.96225"/>
          <c:h val="0.8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V 11'!$D$3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2F20E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11'!$C$4:$C$16</c:f>
              <c:strCache/>
            </c:strRef>
          </c:cat>
          <c:val>
            <c:numRef>
              <c:f>'Wykresy V 11'!$D$4:$D$16</c:f>
              <c:numCache/>
            </c:numRef>
          </c:val>
        </c:ser>
        <c:gapWidth val="100"/>
        <c:axId val="63296056"/>
        <c:axId val="32793593"/>
      </c:barChart>
      <c:catAx>
        <c:axId val="6329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93593"/>
        <c:crosses val="autoZero"/>
        <c:auto val="1"/>
        <c:lblOffset val="100"/>
        <c:tickLblSkip val="1"/>
        <c:noMultiLvlLbl val="0"/>
      </c:catAx>
      <c:valAx>
        <c:axId val="32793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96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2</xdr:row>
      <xdr:rowOff>0</xdr:rowOff>
    </xdr:from>
    <xdr:to>
      <xdr:col>28</xdr:col>
      <xdr:colOff>609600</xdr:colOff>
      <xdr:row>21</xdr:row>
      <xdr:rowOff>57150</xdr:rowOff>
    </xdr:to>
    <xdr:graphicFrame>
      <xdr:nvGraphicFramePr>
        <xdr:cNvPr id="1" name="Wykres 11"/>
        <xdr:cNvGraphicFramePr/>
      </xdr:nvGraphicFramePr>
      <xdr:xfrm>
        <a:off x="14230350" y="381000"/>
        <a:ext cx="54006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22</xdr:row>
      <xdr:rowOff>0</xdr:rowOff>
    </xdr:from>
    <xdr:to>
      <xdr:col>19</xdr:col>
      <xdr:colOff>676275</xdr:colOff>
      <xdr:row>43</xdr:row>
      <xdr:rowOff>57150</xdr:rowOff>
    </xdr:to>
    <xdr:graphicFrame>
      <xdr:nvGraphicFramePr>
        <xdr:cNvPr id="2" name="Wykres 6"/>
        <xdr:cNvGraphicFramePr/>
      </xdr:nvGraphicFramePr>
      <xdr:xfrm>
        <a:off x="8458200" y="4191000"/>
        <a:ext cx="54768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21</xdr:row>
      <xdr:rowOff>190500</xdr:rowOff>
    </xdr:from>
    <xdr:to>
      <xdr:col>28</xdr:col>
      <xdr:colOff>609600</xdr:colOff>
      <xdr:row>43</xdr:row>
      <xdr:rowOff>57150</xdr:rowOff>
    </xdr:to>
    <xdr:graphicFrame>
      <xdr:nvGraphicFramePr>
        <xdr:cNvPr id="3" name="Wykres 7"/>
        <xdr:cNvGraphicFramePr/>
      </xdr:nvGraphicFramePr>
      <xdr:xfrm>
        <a:off x="14220825" y="4191000"/>
        <a:ext cx="54102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</xdr:row>
      <xdr:rowOff>180975</xdr:rowOff>
    </xdr:from>
    <xdr:to>
      <xdr:col>19</xdr:col>
      <xdr:colOff>676275</xdr:colOff>
      <xdr:row>21</xdr:row>
      <xdr:rowOff>57150</xdr:rowOff>
    </xdr:to>
    <xdr:graphicFrame>
      <xdr:nvGraphicFramePr>
        <xdr:cNvPr id="4" name="Wykres 5"/>
        <xdr:cNvGraphicFramePr/>
      </xdr:nvGraphicFramePr>
      <xdr:xfrm>
        <a:off x="8467725" y="371475"/>
        <a:ext cx="546735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1r\Arkusz%20roboczy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1"/>
      <sheetName val="Stan i struktura II 11"/>
      <sheetName val="Stan i struktura III 11"/>
      <sheetName val="Stan i struktura IV 11"/>
      <sheetName val="Stan i struktura V 11"/>
    </sheetNames>
    <sheetDataSet>
      <sheetData sheetId="3">
        <row r="6">
          <cell r="E6">
            <v>5289</v>
          </cell>
          <cell r="F6">
            <v>3142</v>
          </cell>
          <cell r="G6">
            <v>4573</v>
          </cell>
          <cell r="H6">
            <v>4729</v>
          </cell>
          <cell r="I6">
            <v>7525</v>
          </cell>
          <cell r="J6">
            <v>2805</v>
          </cell>
          <cell r="K6">
            <v>4431</v>
          </cell>
          <cell r="L6">
            <v>1733</v>
          </cell>
          <cell r="M6">
            <v>2268</v>
          </cell>
          <cell r="N6">
            <v>2238</v>
          </cell>
          <cell r="O6">
            <v>5061</v>
          </cell>
          <cell r="P6">
            <v>4659</v>
          </cell>
          <cell r="Q6">
            <v>6284</v>
          </cell>
          <cell r="R6">
            <v>6217</v>
          </cell>
          <cell r="S6">
            <v>60954</v>
          </cell>
        </row>
        <row r="46">
          <cell r="E46">
            <v>939</v>
          </cell>
          <cell r="F46">
            <v>583</v>
          </cell>
          <cell r="G46">
            <v>538</v>
          </cell>
          <cell r="H46">
            <v>442</v>
          </cell>
          <cell r="I46">
            <v>632</v>
          </cell>
          <cell r="J46">
            <v>510</v>
          </cell>
          <cell r="K46">
            <v>630</v>
          </cell>
          <cell r="L46">
            <v>428</v>
          </cell>
          <cell r="M46">
            <v>191</v>
          </cell>
          <cell r="N46">
            <v>357</v>
          </cell>
          <cell r="O46">
            <v>1494</v>
          </cell>
          <cell r="P46">
            <v>505</v>
          </cell>
          <cell r="Q46">
            <v>1801</v>
          </cell>
          <cell r="R46">
            <v>3347</v>
          </cell>
          <cell r="S46">
            <v>12397</v>
          </cell>
        </row>
        <row r="49">
          <cell r="E49">
            <v>77</v>
          </cell>
          <cell r="F49">
            <v>106</v>
          </cell>
          <cell r="G49">
            <v>0</v>
          </cell>
          <cell r="H49">
            <v>0</v>
          </cell>
          <cell r="I49">
            <v>20</v>
          </cell>
          <cell r="J49">
            <v>18</v>
          </cell>
          <cell r="K49">
            <v>2</v>
          </cell>
          <cell r="L49">
            <v>15</v>
          </cell>
          <cell r="M49">
            <v>10</v>
          </cell>
          <cell r="N49">
            <v>4</v>
          </cell>
          <cell r="O49">
            <v>100</v>
          </cell>
          <cell r="P49">
            <v>12</v>
          </cell>
          <cell r="Q49">
            <v>295</v>
          </cell>
          <cell r="R49">
            <v>30</v>
          </cell>
          <cell r="S49">
            <v>689</v>
          </cell>
        </row>
        <row r="51">
          <cell r="E51">
            <v>24</v>
          </cell>
          <cell r="F51">
            <v>37</v>
          </cell>
          <cell r="G51">
            <v>59</v>
          </cell>
          <cell r="H51">
            <v>0</v>
          </cell>
          <cell r="I51">
            <v>27</v>
          </cell>
          <cell r="J51">
            <v>0</v>
          </cell>
          <cell r="K51">
            <v>24</v>
          </cell>
          <cell r="L51">
            <v>24</v>
          </cell>
          <cell r="M51">
            <v>0</v>
          </cell>
          <cell r="N51">
            <v>3</v>
          </cell>
          <cell r="O51">
            <v>17</v>
          </cell>
          <cell r="P51">
            <v>64</v>
          </cell>
          <cell r="Q51">
            <v>7</v>
          </cell>
          <cell r="R51">
            <v>0</v>
          </cell>
          <cell r="S51">
            <v>286</v>
          </cell>
        </row>
        <row r="53">
          <cell r="E53">
            <v>10</v>
          </cell>
          <cell r="F53">
            <v>6</v>
          </cell>
          <cell r="G53">
            <v>0</v>
          </cell>
          <cell r="H53">
            <v>11</v>
          </cell>
          <cell r="I53">
            <v>0</v>
          </cell>
          <cell r="J53">
            <v>13</v>
          </cell>
          <cell r="K53">
            <v>0</v>
          </cell>
          <cell r="L53">
            <v>18</v>
          </cell>
          <cell r="M53">
            <v>0</v>
          </cell>
          <cell r="N53">
            <v>15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74</v>
          </cell>
        </row>
        <row r="55">
          <cell r="E55">
            <v>32</v>
          </cell>
          <cell r="F55">
            <v>14</v>
          </cell>
          <cell r="G55">
            <v>0</v>
          </cell>
          <cell r="H55">
            <v>0</v>
          </cell>
          <cell r="I55">
            <v>0</v>
          </cell>
          <cell r="J55">
            <v>46</v>
          </cell>
          <cell r="K55">
            <v>20</v>
          </cell>
          <cell r="L55">
            <v>40</v>
          </cell>
          <cell r="M55">
            <v>17</v>
          </cell>
          <cell r="N55">
            <v>16</v>
          </cell>
          <cell r="O55">
            <v>16</v>
          </cell>
          <cell r="P55">
            <v>15</v>
          </cell>
          <cell r="Q55">
            <v>45</v>
          </cell>
          <cell r="R55">
            <v>53</v>
          </cell>
          <cell r="S55">
            <v>314</v>
          </cell>
        </row>
        <row r="57">
          <cell r="E57">
            <v>4</v>
          </cell>
          <cell r="F57">
            <v>1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</v>
          </cell>
          <cell r="P57">
            <v>1</v>
          </cell>
          <cell r="Q57">
            <v>0</v>
          </cell>
          <cell r="R57">
            <v>2</v>
          </cell>
          <cell r="S57">
            <v>9</v>
          </cell>
        </row>
        <row r="59">
          <cell r="E59">
            <v>16</v>
          </cell>
          <cell r="F59">
            <v>0</v>
          </cell>
          <cell r="G59">
            <v>12</v>
          </cell>
          <cell r="H59">
            <v>31</v>
          </cell>
          <cell r="I59">
            <v>7</v>
          </cell>
          <cell r="J59">
            <v>0</v>
          </cell>
          <cell r="K59">
            <v>19</v>
          </cell>
          <cell r="L59">
            <v>25</v>
          </cell>
          <cell r="M59">
            <v>14</v>
          </cell>
          <cell r="N59">
            <v>23</v>
          </cell>
          <cell r="O59">
            <v>32</v>
          </cell>
          <cell r="P59">
            <v>27</v>
          </cell>
          <cell r="Q59">
            <v>12</v>
          </cell>
          <cell r="R59">
            <v>5</v>
          </cell>
          <cell r="S59">
            <v>223</v>
          </cell>
        </row>
        <row r="61">
          <cell r="E61">
            <v>101</v>
          </cell>
          <cell r="F61">
            <v>54</v>
          </cell>
          <cell r="G61">
            <v>105</v>
          </cell>
          <cell r="H61">
            <v>257</v>
          </cell>
          <cell r="I61">
            <v>51</v>
          </cell>
          <cell r="J61">
            <v>83</v>
          </cell>
          <cell r="K61">
            <v>182</v>
          </cell>
          <cell r="L61">
            <v>98</v>
          </cell>
          <cell r="M61">
            <v>52</v>
          </cell>
          <cell r="N61">
            <v>45</v>
          </cell>
          <cell r="O61">
            <v>157</v>
          </cell>
          <cell r="P61">
            <v>153</v>
          </cell>
          <cell r="Q61">
            <v>228</v>
          </cell>
          <cell r="R61">
            <v>12</v>
          </cell>
          <cell r="S61">
            <v>1578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5">
          <cell r="E65">
            <v>36</v>
          </cell>
          <cell r="F65">
            <v>130</v>
          </cell>
          <cell r="G65">
            <v>8</v>
          </cell>
          <cell r="H65">
            <v>51</v>
          </cell>
          <cell r="I65">
            <v>74</v>
          </cell>
          <cell r="J65">
            <v>0</v>
          </cell>
          <cell r="K65">
            <v>31</v>
          </cell>
          <cell r="L65">
            <v>6</v>
          </cell>
          <cell r="M65">
            <v>0</v>
          </cell>
          <cell r="N65">
            <v>52</v>
          </cell>
          <cell r="O65">
            <v>76</v>
          </cell>
          <cell r="P65">
            <v>26</v>
          </cell>
          <cell r="Q65">
            <v>578</v>
          </cell>
          <cell r="R65">
            <v>2495</v>
          </cell>
          <cell r="S65">
            <v>3563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7.75390625" style="1" customWidth="1"/>
    <col min="4" max="4" width="61.00390625" style="1" customWidth="1"/>
    <col min="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165" t="s">
        <v>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168" t="s">
        <v>19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70"/>
    </row>
    <row r="5" spans="2:20" ht="28.5" customHeight="1" thickBot="1" thickTop="1">
      <c r="B5" s="14" t="s">
        <v>20</v>
      </c>
      <c r="C5" s="171" t="s">
        <v>21</v>
      </c>
      <c r="D5" s="172"/>
      <c r="E5" s="15">
        <v>8.8</v>
      </c>
      <c r="F5" s="15">
        <v>13.1</v>
      </c>
      <c r="G5" s="15">
        <v>26.8</v>
      </c>
      <c r="H5" s="15">
        <v>21.4</v>
      </c>
      <c r="I5" s="15">
        <v>26</v>
      </c>
      <c r="J5" s="15">
        <v>16.5</v>
      </c>
      <c r="K5" s="15">
        <v>25</v>
      </c>
      <c r="L5" s="15">
        <v>14.2</v>
      </c>
      <c r="M5" s="15">
        <v>9.8</v>
      </c>
      <c r="N5" s="15">
        <v>15.9</v>
      </c>
      <c r="O5" s="15">
        <v>8.3</v>
      </c>
      <c r="P5" s="15">
        <v>16.1</v>
      </c>
      <c r="Q5" s="15">
        <v>25.2</v>
      </c>
      <c r="R5" s="16">
        <v>18.3</v>
      </c>
      <c r="S5" s="17">
        <v>15.8</v>
      </c>
      <c r="T5" s="1" t="s">
        <v>22</v>
      </c>
    </row>
    <row r="6" spans="2:19" s="4" customFormat="1" ht="28.5" customHeight="1" thickBot="1" thickTop="1">
      <c r="B6" s="18" t="s">
        <v>23</v>
      </c>
      <c r="C6" s="173" t="s">
        <v>24</v>
      </c>
      <c r="D6" s="174"/>
      <c r="E6" s="19">
        <v>4968</v>
      </c>
      <c r="F6" s="20">
        <v>3021</v>
      </c>
      <c r="G6" s="20">
        <v>4395</v>
      </c>
      <c r="H6" s="20">
        <v>4544</v>
      </c>
      <c r="I6" s="20">
        <v>7121</v>
      </c>
      <c r="J6" s="20">
        <v>2601</v>
      </c>
      <c r="K6" s="20">
        <v>4181</v>
      </c>
      <c r="L6" s="20">
        <v>1620</v>
      </c>
      <c r="M6" s="20">
        <v>2129</v>
      </c>
      <c r="N6" s="20">
        <v>2192</v>
      </c>
      <c r="O6" s="20">
        <v>4999</v>
      </c>
      <c r="P6" s="20">
        <v>4611</v>
      </c>
      <c r="Q6" s="20">
        <v>6143</v>
      </c>
      <c r="R6" s="21">
        <v>5926</v>
      </c>
      <c r="S6" s="22">
        <f>SUM(E6:R6)</f>
        <v>58451</v>
      </c>
    </row>
    <row r="7" spans="2:20" s="4" customFormat="1" ht="28.5" customHeight="1" thickBot="1" thickTop="1">
      <c r="B7" s="23"/>
      <c r="C7" s="175" t="s">
        <v>25</v>
      </c>
      <c r="D7" s="176"/>
      <c r="E7" s="24">
        <f>'[1]Stan i struktura IV 11'!E6</f>
        <v>5289</v>
      </c>
      <c r="F7" s="25">
        <f>'[1]Stan i struktura IV 11'!F6</f>
        <v>3142</v>
      </c>
      <c r="G7" s="25">
        <f>'[1]Stan i struktura IV 11'!G6</f>
        <v>4573</v>
      </c>
      <c r="H7" s="25">
        <f>'[1]Stan i struktura IV 11'!H6</f>
        <v>4729</v>
      </c>
      <c r="I7" s="25">
        <f>'[1]Stan i struktura IV 11'!I6</f>
        <v>7525</v>
      </c>
      <c r="J7" s="25">
        <f>'[1]Stan i struktura IV 11'!J6</f>
        <v>2805</v>
      </c>
      <c r="K7" s="25">
        <f>'[1]Stan i struktura IV 11'!K6</f>
        <v>4431</v>
      </c>
      <c r="L7" s="25">
        <f>'[1]Stan i struktura IV 11'!L6</f>
        <v>1733</v>
      </c>
      <c r="M7" s="25">
        <f>'[1]Stan i struktura IV 11'!M6</f>
        <v>2268</v>
      </c>
      <c r="N7" s="25">
        <f>'[1]Stan i struktura IV 11'!N6</f>
        <v>2238</v>
      </c>
      <c r="O7" s="25">
        <f>'[1]Stan i struktura IV 11'!O6</f>
        <v>5061</v>
      </c>
      <c r="P7" s="25">
        <f>'[1]Stan i struktura IV 11'!P6</f>
        <v>4659</v>
      </c>
      <c r="Q7" s="25">
        <f>'[1]Stan i struktura IV 11'!Q6</f>
        <v>6284</v>
      </c>
      <c r="R7" s="26">
        <f>'[1]Stan i struktura IV 11'!R6</f>
        <v>6217</v>
      </c>
      <c r="S7" s="27">
        <f>'[1]Stan i struktura IV 11'!S6</f>
        <v>60954</v>
      </c>
      <c r="T7" s="28"/>
    </row>
    <row r="8" spans="2:20" ht="28.5" customHeight="1" thickBot="1" thickTop="1">
      <c r="B8" s="29"/>
      <c r="C8" s="177" t="s">
        <v>26</v>
      </c>
      <c r="D8" s="178"/>
      <c r="E8" s="30">
        <f aca="true" t="shared" si="0" ref="E8:S8">E6-E7</f>
        <v>-321</v>
      </c>
      <c r="F8" s="30">
        <f t="shared" si="0"/>
        <v>-121</v>
      </c>
      <c r="G8" s="30">
        <f t="shared" si="0"/>
        <v>-178</v>
      </c>
      <c r="H8" s="30">
        <f t="shared" si="0"/>
        <v>-185</v>
      </c>
      <c r="I8" s="30">
        <f t="shared" si="0"/>
        <v>-404</v>
      </c>
      <c r="J8" s="30">
        <f t="shared" si="0"/>
        <v>-204</v>
      </c>
      <c r="K8" s="30">
        <f t="shared" si="0"/>
        <v>-250</v>
      </c>
      <c r="L8" s="30">
        <f t="shared" si="0"/>
        <v>-113</v>
      </c>
      <c r="M8" s="30">
        <f t="shared" si="0"/>
        <v>-139</v>
      </c>
      <c r="N8" s="30">
        <f t="shared" si="0"/>
        <v>-46</v>
      </c>
      <c r="O8" s="30">
        <f t="shared" si="0"/>
        <v>-62</v>
      </c>
      <c r="P8" s="30">
        <f t="shared" si="0"/>
        <v>-48</v>
      </c>
      <c r="Q8" s="30">
        <f t="shared" si="0"/>
        <v>-141</v>
      </c>
      <c r="R8" s="31">
        <f t="shared" si="0"/>
        <v>-291</v>
      </c>
      <c r="S8" s="32">
        <f t="shared" si="0"/>
        <v>-2503</v>
      </c>
      <c r="T8" s="33"/>
    </row>
    <row r="9" spans="2:20" ht="28.5" customHeight="1" thickBot="1" thickTop="1">
      <c r="B9" s="34"/>
      <c r="C9" s="179" t="s">
        <v>27</v>
      </c>
      <c r="D9" s="180"/>
      <c r="E9" s="35">
        <f aca="true" t="shared" si="1" ref="E9:S9">E6/E7*100</f>
        <v>93.93079977311402</v>
      </c>
      <c r="F9" s="35">
        <f t="shared" si="1"/>
        <v>96.14894971355824</v>
      </c>
      <c r="G9" s="35">
        <f t="shared" si="1"/>
        <v>96.10758801661929</v>
      </c>
      <c r="H9" s="35">
        <f t="shared" si="1"/>
        <v>96.08796785789806</v>
      </c>
      <c r="I9" s="35">
        <f t="shared" si="1"/>
        <v>94.6312292358804</v>
      </c>
      <c r="J9" s="35">
        <f t="shared" si="1"/>
        <v>92.72727272727272</v>
      </c>
      <c r="K9" s="35">
        <f t="shared" si="1"/>
        <v>94.35793274655833</v>
      </c>
      <c r="L9" s="35">
        <f t="shared" si="1"/>
        <v>93.4795152914022</v>
      </c>
      <c r="M9" s="35">
        <f t="shared" si="1"/>
        <v>93.87125220458555</v>
      </c>
      <c r="N9" s="35">
        <f t="shared" si="1"/>
        <v>97.94459338695263</v>
      </c>
      <c r="O9" s="35">
        <f t="shared" si="1"/>
        <v>98.77494566291247</v>
      </c>
      <c r="P9" s="35">
        <f t="shared" si="1"/>
        <v>98.96973599484869</v>
      </c>
      <c r="Q9" s="35">
        <f t="shared" si="1"/>
        <v>97.75620623806492</v>
      </c>
      <c r="R9" s="36">
        <f t="shared" si="1"/>
        <v>95.31928582917806</v>
      </c>
      <c r="S9" s="37">
        <f t="shared" si="1"/>
        <v>95.89362470059389</v>
      </c>
      <c r="T9" s="33"/>
    </row>
    <row r="10" spans="2:20" s="4" customFormat="1" ht="28.5" customHeight="1" thickBot="1" thickTop="1">
      <c r="B10" s="38" t="s">
        <v>28</v>
      </c>
      <c r="C10" s="181" t="s">
        <v>29</v>
      </c>
      <c r="D10" s="182"/>
      <c r="E10" s="39">
        <v>595</v>
      </c>
      <c r="F10" s="40">
        <v>328</v>
      </c>
      <c r="G10" s="41">
        <v>379</v>
      </c>
      <c r="H10" s="41">
        <v>202</v>
      </c>
      <c r="I10" s="41">
        <v>591</v>
      </c>
      <c r="J10" s="41">
        <v>325</v>
      </c>
      <c r="K10" s="41">
        <v>369</v>
      </c>
      <c r="L10" s="41">
        <v>265</v>
      </c>
      <c r="M10" s="42">
        <v>284</v>
      </c>
      <c r="N10" s="42">
        <v>237</v>
      </c>
      <c r="O10" s="42">
        <v>590</v>
      </c>
      <c r="P10" s="42">
        <v>536</v>
      </c>
      <c r="Q10" s="42">
        <v>818</v>
      </c>
      <c r="R10" s="42">
        <v>1338</v>
      </c>
      <c r="S10" s="43">
        <f>SUM(E10:R10)</f>
        <v>6857</v>
      </c>
      <c r="T10" s="28"/>
    </row>
    <row r="11" spans="2:20" ht="28.5" customHeight="1" thickBot="1" thickTop="1">
      <c r="B11" s="44"/>
      <c r="C11" s="177" t="s">
        <v>30</v>
      </c>
      <c r="D11" s="178"/>
      <c r="E11" s="45">
        <f aca="true" t="shared" si="2" ref="E11:S11">E76/E10*100</f>
        <v>17.647058823529413</v>
      </c>
      <c r="F11" s="45">
        <f t="shared" si="2"/>
        <v>20.426829268292682</v>
      </c>
      <c r="G11" s="45">
        <f t="shared" si="2"/>
        <v>26.649076517150394</v>
      </c>
      <c r="H11" s="45">
        <f t="shared" si="2"/>
        <v>32.17821782178218</v>
      </c>
      <c r="I11" s="45">
        <f t="shared" si="2"/>
        <v>14.890016920473773</v>
      </c>
      <c r="J11" s="45">
        <f t="shared" si="2"/>
        <v>24.615384615384617</v>
      </c>
      <c r="K11" s="45">
        <f t="shared" si="2"/>
        <v>13.821138211382115</v>
      </c>
      <c r="L11" s="45">
        <f t="shared" si="2"/>
        <v>28.30188679245283</v>
      </c>
      <c r="M11" s="45">
        <f t="shared" si="2"/>
        <v>28.169014084507044</v>
      </c>
      <c r="N11" s="45">
        <f t="shared" si="2"/>
        <v>23.20675105485232</v>
      </c>
      <c r="O11" s="45">
        <f t="shared" si="2"/>
        <v>14.745762711864408</v>
      </c>
      <c r="P11" s="45">
        <f t="shared" si="2"/>
        <v>14.55223880597015</v>
      </c>
      <c r="Q11" s="45">
        <f t="shared" si="2"/>
        <v>15.158924205378973</v>
      </c>
      <c r="R11" s="46">
        <f t="shared" si="2"/>
        <v>11.80866965620329</v>
      </c>
      <c r="S11" s="47">
        <f t="shared" si="2"/>
        <v>17.704535511156482</v>
      </c>
      <c r="T11" s="33"/>
    </row>
    <row r="12" spans="2:20" ht="28.5" customHeight="1" thickBot="1" thickTop="1">
      <c r="B12" s="48" t="s">
        <v>31</v>
      </c>
      <c r="C12" s="183" t="s">
        <v>32</v>
      </c>
      <c r="D12" s="184"/>
      <c r="E12" s="39">
        <v>916</v>
      </c>
      <c r="F12" s="41">
        <v>449</v>
      </c>
      <c r="G12" s="41">
        <v>557</v>
      </c>
      <c r="H12" s="41">
        <v>387</v>
      </c>
      <c r="I12" s="41">
        <v>995</v>
      </c>
      <c r="J12" s="41">
        <v>529</v>
      </c>
      <c r="K12" s="41">
        <v>619</v>
      </c>
      <c r="L12" s="41">
        <v>378</v>
      </c>
      <c r="M12" s="42">
        <v>423</v>
      </c>
      <c r="N12" s="42">
        <v>283</v>
      </c>
      <c r="O12" s="42">
        <v>652</v>
      </c>
      <c r="P12" s="42">
        <v>584</v>
      </c>
      <c r="Q12" s="42">
        <v>959</v>
      </c>
      <c r="R12" s="42">
        <v>1629</v>
      </c>
      <c r="S12" s="43">
        <f>SUM(E12:R12)</f>
        <v>9360</v>
      </c>
      <c r="T12" s="33"/>
    </row>
    <row r="13" spans="2:20" ht="28.5" customHeight="1" thickBot="1" thickTop="1">
      <c r="B13" s="44" t="s">
        <v>22</v>
      </c>
      <c r="C13" s="185" t="s">
        <v>33</v>
      </c>
      <c r="D13" s="186"/>
      <c r="E13" s="49">
        <v>328</v>
      </c>
      <c r="F13" s="50">
        <v>224</v>
      </c>
      <c r="G13" s="50">
        <v>249</v>
      </c>
      <c r="H13" s="50">
        <v>224</v>
      </c>
      <c r="I13" s="50">
        <v>504</v>
      </c>
      <c r="J13" s="50">
        <v>195</v>
      </c>
      <c r="K13" s="50">
        <v>269</v>
      </c>
      <c r="L13" s="50">
        <v>157</v>
      </c>
      <c r="M13" s="51">
        <v>175</v>
      </c>
      <c r="N13" s="51">
        <v>130</v>
      </c>
      <c r="O13" s="51">
        <v>238</v>
      </c>
      <c r="P13" s="51">
        <v>239</v>
      </c>
      <c r="Q13" s="51">
        <v>412</v>
      </c>
      <c r="R13" s="51">
        <v>417</v>
      </c>
      <c r="S13" s="52">
        <f>SUM(E13:R13)</f>
        <v>3761</v>
      </c>
      <c r="T13" s="33"/>
    </row>
    <row r="14" spans="2:20" s="4" customFormat="1" ht="28.5" customHeight="1" thickBot="1" thickTop="1">
      <c r="B14" s="18" t="s">
        <v>22</v>
      </c>
      <c r="C14" s="187" t="s">
        <v>34</v>
      </c>
      <c r="D14" s="188"/>
      <c r="E14" s="49">
        <v>306</v>
      </c>
      <c r="F14" s="50">
        <v>204</v>
      </c>
      <c r="G14" s="50">
        <v>231</v>
      </c>
      <c r="H14" s="50">
        <v>217</v>
      </c>
      <c r="I14" s="50">
        <v>444</v>
      </c>
      <c r="J14" s="50">
        <v>162</v>
      </c>
      <c r="K14" s="50">
        <v>258</v>
      </c>
      <c r="L14" s="50">
        <v>116</v>
      </c>
      <c r="M14" s="51">
        <v>158</v>
      </c>
      <c r="N14" s="51">
        <v>109</v>
      </c>
      <c r="O14" s="51">
        <v>219</v>
      </c>
      <c r="P14" s="51">
        <v>227</v>
      </c>
      <c r="Q14" s="51">
        <v>329</v>
      </c>
      <c r="R14" s="51">
        <v>355</v>
      </c>
      <c r="S14" s="52">
        <f>SUM(E14:R14)</f>
        <v>3335</v>
      </c>
      <c r="T14" s="28"/>
    </row>
    <row r="15" spans="2:20" s="4" customFormat="1" ht="28.5" customHeight="1" thickBot="1" thickTop="1">
      <c r="B15" s="53" t="s">
        <v>22</v>
      </c>
      <c r="C15" s="189" t="s">
        <v>35</v>
      </c>
      <c r="D15" s="190"/>
      <c r="E15" s="54">
        <v>415</v>
      </c>
      <c r="F15" s="55">
        <v>140</v>
      </c>
      <c r="G15" s="55">
        <v>136</v>
      </c>
      <c r="H15" s="55">
        <v>41</v>
      </c>
      <c r="I15" s="55">
        <v>299</v>
      </c>
      <c r="J15" s="55">
        <v>230</v>
      </c>
      <c r="K15" s="55">
        <v>185</v>
      </c>
      <c r="L15" s="55">
        <v>94</v>
      </c>
      <c r="M15" s="56">
        <v>92</v>
      </c>
      <c r="N15" s="56">
        <v>74</v>
      </c>
      <c r="O15" s="56">
        <v>236</v>
      </c>
      <c r="P15" s="56">
        <v>219</v>
      </c>
      <c r="Q15" s="56">
        <v>174</v>
      </c>
      <c r="R15" s="56">
        <v>301</v>
      </c>
      <c r="S15" s="52">
        <f>SUM(E15:R15)</f>
        <v>2636</v>
      </c>
      <c r="T15" s="28"/>
    </row>
    <row r="16" spans="2:19" ht="28.5" customHeight="1" thickBot="1">
      <c r="B16" s="168" t="s">
        <v>36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91"/>
    </row>
    <row r="17" spans="2:19" ht="28.5" customHeight="1" thickBot="1" thickTop="1">
      <c r="B17" s="192" t="s">
        <v>20</v>
      </c>
      <c r="C17" s="194" t="s">
        <v>37</v>
      </c>
      <c r="D17" s="195"/>
      <c r="E17" s="57">
        <v>2625</v>
      </c>
      <c r="F17" s="58">
        <v>1724</v>
      </c>
      <c r="G17" s="58">
        <v>2464</v>
      </c>
      <c r="H17" s="58">
        <v>2404</v>
      </c>
      <c r="I17" s="58">
        <v>3985</v>
      </c>
      <c r="J17" s="58">
        <v>1338</v>
      </c>
      <c r="K17" s="58">
        <v>2245</v>
      </c>
      <c r="L17" s="58">
        <v>825</v>
      </c>
      <c r="M17" s="59">
        <v>1122</v>
      </c>
      <c r="N17" s="59">
        <v>1210</v>
      </c>
      <c r="O17" s="59">
        <v>2550</v>
      </c>
      <c r="P17" s="59">
        <v>2533</v>
      </c>
      <c r="Q17" s="59">
        <v>3386</v>
      </c>
      <c r="R17" s="59">
        <v>3222</v>
      </c>
      <c r="S17" s="52">
        <f>SUM(E17:R17)</f>
        <v>31633</v>
      </c>
    </row>
    <row r="18" spans="2:19" ht="28.5" customHeight="1" thickBot="1" thickTop="1">
      <c r="B18" s="193"/>
      <c r="C18" s="196" t="s">
        <v>38</v>
      </c>
      <c r="D18" s="197"/>
      <c r="E18" s="60">
        <f aca="true" t="shared" si="3" ref="E18:S18">E17/E6*100</f>
        <v>52.83816425120773</v>
      </c>
      <c r="F18" s="60">
        <f t="shared" si="3"/>
        <v>57.06719629261834</v>
      </c>
      <c r="G18" s="60">
        <f t="shared" si="3"/>
        <v>56.06370875995449</v>
      </c>
      <c r="H18" s="60">
        <f t="shared" si="3"/>
        <v>52.904929577464785</v>
      </c>
      <c r="I18" s="60">
        <f t="shared" si="3"/>
        <v>55.96124139867996</v>
      </c>
      <c r="J18" s="60">
        <f t="shared" si="3"/>
        <v>51.44175317185697</v>
      </c>
      <c r="K18" s="60">
        <f t="shared" si="3"/>
        <v>53.695288208562545</v>
      </c>
      <c r="L18" s="60">
        <f t="shared" si="3"/>
        <v>50.92592592592593</v>
      </c>
      <c r="M18" s="60">
        <f t="shared" si="3"/>
        <v>52.70079849694692</v>
      </c>
      <c r="N18" s="60">
        <f t="shared" si="3"/>
        <v>55.200729927007295</v>
      </c>
      <c r="O18" s="60">
        <f t="shared" si="3"/>
        <v>51.01020204040808</v>
      </c>
      <c r="P18" s="60">
        <f t="shared" si="3"/>
        <v>54.933853827803084</v>
      </c>
      <c r="Q18" s="60">
        <f t="shared" si="3"/>
        <v>55.11964838027023</v>
      </c>
      <c r="R18" s="61">
        <f t="shared" si="3"/>
        <v>54.3705703678704</v>
      </c>
      <c r="S18" s="62">
        <f t="shared" si="3"/>
        <v>54.11883457939128</v>
      </c>
    </row>
    <row r="19" spans="2:19" ht="28.5" customHeight="1" thickBot="1" thickTop="1">
      <c r="B19" s="198" t="s">
        <v>23</v>
      </c>
      <c r="C19" s="199" t="s">
        <v>39</v>
      </c>
      <c r="D19" s="178"/>
      <c r="E19" s="49">
        <v>0</v>
      </c>
      <c r="F19" s="50">
        <v>2016</v>
      </c>
      <c r="G19" s="50">
        <v>2023</v>
      </c>
      <c r="H19" s="50">
        <v>2317</v>
      </c>
      <c r="I19" s="50">
        <v>2786</v>
      </c>
      <c r="J19" s="50">
        <v>1288</v>
      </c>
      <c r="K19" s="50">
        <v>2297</v>
      </c>
      <c r="L19" s="50">
        <v>883</v>
      </c>
      <c r="M19" s="51">
        <v>1213</v>
      </c>
      <c r="N19" s="51">
        <v>1012</v>
      </c>
      <c r="O19" s="51">
        <v>0</v>
      </c>
      <c r="P19" s="51">
        <v>3003</v>
      </c>
      <c r="Q19" s="51">
        <v>2487</v>
      </c>
      <c r="R19" s="51">
        <v>2492</v>
      </c>
      <c r="S19" s="63">
        <f>SUM(E19:R19)</f>
        <v>23817</v>
      </c>
    </row>
    <row r="20" spans="2:19" ht="28.5" customHeight="1" thickBot="1" thickTop="1">
      <c r="B20" s="193"/>
      <c r="C20" s="196" t="s">
        <v>38</v>
      </c>
      <c r="D20" s="197"/>
      <c r="E20" s="60">
        <f aca="true" t="shared" si="4" ref="E20:S20">E19/E6*100</f>
        <v>0</v>
      </c>
      <c r="F20" s="60">
        <f t="shared" si="4"/>
        <v>66.73286991062562</v>
      </c>
      <c r="G20" s="60">
        <f t="shared" si="4"/>
        <v>46.02957906712173</v>
      </c>
      <c r="H20" s="60">
        <f t="shared" si="4"/>
        <v>50.99031690140845</v>
      </c>
      <c r="I20" s="60">
        <f t="shared" si="4"/>
        <v>39.12371857885128</v>
      </c>
      <c r="J20" s="60">
        <f t="shared" si="4"/>
        <v>49.51941560938101</v>
      </c>
      <c r="K20" s="60">
        <f t="shared" si="4"/>
        <v>54.93900980626645</v>
      </c>
      <c r="L20" s="60">
        <f t="shared" si="4"/>
        <v>54.50617283950617</v>
      </c>
      <c r="M20" s="60">
        <f t="shared" si="4"/>
        <v>56.97510568341945</v>
      </c>
      <c r="N20" s="60">
        <f t="shared" si="4"/>
        <v>46.167883211678834</v>
      </c>
      <c r="O20" s="60">
        <f t="shared" si="4"/>
        <v>0</v>
      </c>
      <c r="P20" s="60">
        <f t="shared" si="4"/>
        <v>65.12687052700065</v>
      </c>
      <c r="Q20" s="60">
        <f t="shared" si="4"/>
        <v>40.485104997558196</v>
      </c>
      <c r="R20" s="61">
        <f t="shared" si="4"/>
        <v>42.05197435032062</v>
      </c>
      <c r="S20" s="62">
        <f t="shared" si="4"/>
        <v>40.746950437118265</v>
      </c>
    </row>
    <row r="21" spans="2:19" s="4" customFormat="1" ht="28.5" customHeight="1" thickBot="1" thickTop="1">
      <c r="B21" s="200" t="s">
        <v>28</v>
      </c>
      <c r="C21" s="201" t="s">
        <v>40</v>
      </c>
      <c r="D21" s="202"/>
      <c r="E21" s="49">
        <v>949</v>
      </c>
      <c r="F21" s="50">
        <v>547</v>
      </c>
      <c r="G21" s="50">
        <v>800</v>
      </c>
      <c r="H21" s="50">
        <v>926</v>
      </c>
      <c r="I21" s="50">
        <v>1326</v>
      </c>
      <c r="J21" s="50">
        <v>513</v>
      </c>
      <c r="K21" s="50">
        <v>916</v>
      </c>
      <c r="L21" s="50">
        <v>298</v>
      </c>
      <c r="M21" s="51">
        <v>362</v>
      </c>
      <c r="N21" s="51">
        <v>316</v>
      </c>
      <c r="O21" s="51">
        <v>880</v>
      </c>
      <c r="P21" s="51">
        <v>746</v>
      </c>
      <c r="Q21" s="51">
        <v>1124</v>
      </c>
      <c r="R21" s="51">
        <v>1280</v>
      </c>
      <c r="S21" s="52">
        <f>SUM(E21:R21)</f>
        <v>10983</v>
      </c>
    </row>
    <row r="22" spans="2:19" ht="28.5" customHeight="1" thickBot="1" thickTop="1">
      <c r="B22" s="193"/>
      <c r="C22" s="196" t="s">
        <v>38</v>
      </c>
      <c r="D22" s="197"/>
      <c r="E22" s="60">
        <f aca="true" t="shared" si="5" ref="E22:S22">E21/E6*100</f>
        <v>19.102254428341382</v>
      </c>
      <c r="F22" s="60">
        <f t="shared" si="5"/>
        <v>18.106587222773914</v>
      </c>
      <c r="G22" s="60">
        <f t="shared" si="5"/>
        <v>18.20250284414107</v>
      </c>
      <c r="H22" s="60">
        <f t="shared" si="5"/>
        <v>20.378521126760564</v>
      </c>
      <c r="I22" s="60">
        <f t="shared" si="5"/>
        <v>18.620980199410194</v>
      </c>
      <c r="J22" s="60">
        <f t="shared" si="5"/>
        <v>19.72318339100346</v>
      </c>
      <c r="K22" s="60">
        <f t="shared" si="5"/>
        <v>21.908634298014828</v>
      </c>
      <c r="L22" s="60">
        <f t="shared" si="5"/>
        <v>18.395061728395063</v>
      </c>
      <c r="M22" s="60">
        <f t="shared" si="5"/>
        <v>17.00328792860498</v>
      </c>
      <c r="N22" s="60">
        <f t="shared" si="5"/>
        <v>14.416058394160583</v>
      </c>
      <c r="O22" s="60">
        <f t="shared" si="5"/>
        <v>17.60352070414083</v>
      </c>
      <c r="P22" s="60">
        <f t="shared" si="5"/>
        <v>16.17870310127955</v>
      </c>
      <c r="Q22" s="60">
        <f t="shared" si="5"/>
        <v>18.297248901188347</v>
      </c>
      <c r="R22" s="61">
        <f t="shared" si="5"/>
        <v>21.599730003374958</v>
      </c>
      <c r="S22" s="62">
        <f t="shared" si="5"/>
        <v>18.7900976886623</v>
      </c>
    </row>
    <row r="23" spans="2:19" s="4" customFormat="1" ht="28.5" customHeight="1" thickBot="1" thickTop="1">
      <c r="B23" s="200" t="s">
        <v>31</v>
      </c>
      <c r="C23" s="203" t="s">
        <v>41</v>
      </c>
      <c r="D23" s="204"/>
      <c r="E23" s="49">
        <v>20</v>
      </c>
      <c r="F23" s="50">
        <v>46</v>
      </c>
      <c r="G23" s="50">
        <v>24</v>
      </c>
      <c r="H23" s="50">
        <v>165</v>
      </c>
      <c r="I23" s="50">
        <v>160</v>
      </c>
      <c r="J23" s="50">
        <v>6</v>
      </c>
      <c r="K23" s="50">
        <v>112</v>
      </c>
      <c r="L23" s="50">
        <v>40</v>
      </c>
      <c r="M23" s="51">
        <v>1</v>
      </c>
      <c r="N23" s="51">
        <v>57</v>
      </c>
      <c r="O23" s="51">
        <v>94</v>
      </c>
      <c r="P23" s="51">
        <v>60</v>
      </c>
      <c r="Q23" s="51">
        <v>189</v>
      </c>
      <c r="R23" s="51">
        <v>64</v>
      </c>
      <c r="S23" s="52">
        <f>SUM(E23:R23)</f>
        <v>1038</v>
      </c>
    </row>
    <row r="24" spans="2:19" ht="28.5" customHeight="1" thickBot="1" thickTop="1">
      <c r="B24" s="193"/>
      <c r="C24" s="196" t="s">
        <v>38</v>
      </c>
      <c r="D24" s="197"/>
      <c r="E24" s="60">
        <f aca="true" t="shared" si="6" ref="E24:S24">E23/E6*100</f>
        <v>0.40257648953301123</v>
      </c>
      <c r="F24" s="60">
        <f t="shared" si="6"/>
        <v>1.5226746110559417</v>
      </c>
      <c r="G24" s="60">
        <f t="shared" si="6"/>
        <v>0.5460750853242321</v>
      </c>
      <c r="H24" s="60">
        <f t="shared" si="6"/>
        <v>3.631161971830986</v>
      </c>
      <c r="I24" s="60">
        <f t="shared" si="6"/>
        <v>2.246875438842859</v>
      </c>
      <c r="J24" s="60">
        <f t="shared" si="6"/>
        <v>0.2306805074971165</v>
      </c>
      <c r="K24" s="60">
        <f t="shared" si="6"/>
        <v>2.6787849796699357</v>
      </c>
      <c r="L24" s="60">
        <f t="shared" si="6"/>
        <v>2.4691358024691357</v>
      </c>
      <c r="M24" s="60">
        <f t="shared" si="6"/>
        <v>0.046970408642555195</v>
      </c>
      <c r="N24" s="60">
        <f t="shared" si="6"/>
        <v>2.6003649635036497</v>
      </c>
      <c r="O24" s="60">
        <f t="shared" si="6"/>
        <v>1.8803760752150431</v>
      </c>
      <c r="P24" s="60">
        <f t="shared" si="6"/>
        <v>1.3012361743656473</v>
      </c>
      <c r="Q24" s="60">
        <f t="shared" si="6"/>
        <v>3.0766726355201044</v>
      </c>
      <c r="R24" s="61">
        <f t="shared" si="6"/>
        <v>1.0799865001687479</v>
      </c>
      <c r="S24" s="62">
        <f t="shared" si="6"/>
        <v>1.7758464354758685</v>
      </c>
    </row>
    <row r="25" spans="2:19" s="4" customFormat="1" ht="28.5" customHeight="1" thickBot="1" thickTop="1">
      <c r="B25" s="200" t="s">
        <v>42</v>
      </c>
      <c r="C25" s="201" t="s">
        <v>43</v>
      </c>
      <c r="D25" s="202"/>
      <c r="E25" s="64">
        <v>234</v>
      </c>
      <c r="F25" s="51">
        <v>140</v>
      </c>
      <c r="G25" s="51">
        <v>177</v>
      </c>
      <c r="H25" s="51">
        <v>182</v>
      </c>
      <c r="I25" s="51">
        <v>223</v>
      </c>
      <c r="J25" s="51">
        <v>102</v>
      </c>
      <c r="K25" s="51">
        <v>153</v>
      </c>
      <c r="L25" s="51">
        <v>85</v>
      </c>
      <c r="M25" s="51">
        <v>89</v>
      </c>
      <c r="N25" s="51">
        <v>141</v>
      </c>
      <c r="O25" s="51">
        <v>194</v>
      </c>
      <c r="P25" s="51">
        <v>198</v>
      </c>
      <c r="Q25" s="51">
        <v>253</v>
      </c>
      <c r="R25" s="51">
        <v>261</v>
      </c>
      <c r="S25" s="52">
        <f>SUM(E25:R25)</f>
        <v>2432</v>
      </c>
    </row>
    <row r="26" spans="2:19" ht="28.5" customHeight="1" thickBot="1" thickTop="1">
      <c r="B26" s="193"/>
      <c r="C26" s="196" t="s">
        <v>38</v>
      </c>
      <c r="D26" s="197"/>
      <c r="E26" s="60">
        <f aca="true" t="shared" si="7" ref="E26:S26">E25/E6*100</f>
        <v>4.710144927536232</v>
      </c>
      <c r="F26" s="60">
        <f t="shared" si="7"/>
        <v>4.634227077126779</v>
      </c>
      <c r="G26" s="60">
        <f t="shared" si="7"/>
        <v>4.027303754266211</v>
      </c>
      <c r="H26" s="60">
        <f t="shared" si="7"/>
        <v>4.005281690140845</v>
      </c>
      <c r="I26" s="60">
        <f t="shared" si="7"/>
        <v>3.1315826428872353</v>
      </c>
      <c r="J26" s="60">
        <f t="shared" si="7"/>
        <v>3.9215686274509802</v>
      </c>
      <c r="K26" s="60">
        <f t="shared" si="7"/>
        <v>3.659411624013394</v>
      </c>
      <c r="L26" s="60">
        <f t="shared" si="7"/>
        <v>5.246913580246913</v>
      </c>
      <c r="M26" s="60">
        <f t="shared" si="7"/>
        <v>4.180366369187412</v>
      </c>
      <c r="N26" s="60">
        <f t="shared" si="7"/>
        <v>6.432481751824818</v>
      </c>
      <c r="O26" s="60">
        <f t="shared" si="7"/>
        <v>3.8807761552310462</v>
      </c>
      <c r="P26" s="60">
        <f t="shared" si="7"/>
        <v>4.294079375406636</v>
      </c>
      <c r="Q26" s="60">
        <f t="shared" si="7"/>
        <v>4.1185088718867</v>
      </c>
      <c r="R26" s="61">
        <f t="shared" si="7"/>
        <v>4.404319946000675</v>
      </c>
      <c r="S26" s="62">
        <f t="shared" si="7"/>
        <v>4.160750029939607</v>
      </c>
    </row>
    <row r="27" spans="2:19" ht="28.5" customHeight="1" thickBot="1" thickTop="1">
      <c r="B27" s="168" t="s">
        <v>44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205"/>
    </row>
    <row r="28" spans="2:19" ht="28.5" customHeight="1" thickBot="1" thickTop="1">
      <c r="B28" s="198" t="s">
        <v>20</v>
      </c>
      <c r="C28" s="199" t="s">
        <v>45</v>
      </c>
      <c r="D28" s="178"/>
      <c r="E28" s="49">
        <v>856</v>
      </c>
      <c r="F28" s="50">
        <v>637</v>
      </c>
      <c r="G28" s="50">
        <v>909</v>
      </c>
      <c r="H28" s="50">
        <v>970</v>
      </c>
      <c r="I28" s="50">
        <v>1348</v>
      </c>
      <c r="J28" s="50">
        <v>771</v>
      </c>
      <c r="K28" s="50">
        <v>850</v>
      </c>
      <c r="L28" s="50">
        <v>356</v>
      </c>
      <c r="M28" s="51">
        <v>490</v>
      </c>
      <c r="N28" s="51">
        <v>553</v>
      </c>
      <c r="O28" s="51">
        <v>700</v>
      </c>
      <c r="P28" s="51">
        <v>969</v>
      </c>
      <c r="Q28" s="51">
        <v>1216</v>
      </c>
      <c r="R28" s="51">
        <v>1148</v>
      </c>
      <c r="S28" s="52">
        <f>SUM(E28:R28)</f>
        <v>11773</v>
      </c>
    </row>
    <row r="29" spans="2:19" ht="28.5" customHeight="1" thickBot="1" thickTop="1">
      <c r="B29" s="193"/>
      <c r="C29" s="196" t="s">
        <v>38</v>
      </c>
      <c r="D29" s="197"/>
      <c r="E29" s="60">
        <f aca="true" t="shared" si="8" ref="E29:S29">E28/E6*100</f>
        <v>17.23027375201288</v>
      </c>
      <c r="F29" s="60">
        <f t="shared" si="8"/>
        <v>21.085733200926846</v>
      </c>
      <c r="G29" s="60">
        <f t="shared" si="8"/>
        <v>20.68259385665529</v>
      </c>
      <c r="H29" s="60">
        <f t="shared" si="8"/>
        <v>21.346830985915492</v>
      </c>
      <c r="I29" s="60">
        <f t="shared" si="8"/>
        <v>18.92992557225109</v>
      </c>
      <c r="J29" s="60">
        <f t="shared" si="8"/>
        <v>29.64244521337947</v>
      </c>
      <c r="K29" s="60">
        <f t="shared" si="8"/>
        <v>20.330064577852188</v>
      </c>
      <c r="L29" s="60">
        <f t="shared" si="8"/>
        <v>21.975308641975307</v>
      </c>
      <c r="M29" s="60">
        <f t="shared" si="8"/>
        <v>23.015500234852045</v>
      </c>
      <c r="N29" s="60">
        <f t="shared" si="8"/>
        <v>25.22810218978102</v>
      </c>
      <c r="O29" s="60">
        <f t="shared" si="8"/>
        <v>14.002800560112021</v>
      </c>
      <c r="P29" s="60">
        <f t="shared" si="8"/>
        <v>21.014964216005204</v>
      </c>
      <c r="Q29" s="60">
        <f t="shared" si="8"/>
        <v>19.794888490965327</v>
      </c>
      <c r="R29" s="61">
        <f t="shared" si="8"/>
        <v>19.372257846776915</v>
      </c>
      <c r="S29" s="62">
        <f t="shared" si="8"/>
        <v>20.141657114506167</v>
      </c>
    </row>
    <row r="30" spans="2:19" ht="28.5" customHeight="1" thickBot="1" thickTop="1">
      <c r="B30" s="200" t="s">
        <v>23</v>
      </c>
      <c r="C30" s="201" t="s">
        <v>46</v>
      </c>
      <c r="D30" s="202"/>
      <c r="E30" s="49">
        <v>1373</v>
      </c>
      <c r="F30" s="50">
        <v>772</v>
      </c>
      <c r="G30" s="50">
        <v>972</v>
      </c>
      <c r="H30" s="50">
        <v>1100</v>
      </c>
      <c r="I30" s="50">
        <v>1621</v>
      </c>
      <c r="J30" s="50">
        <v>774</v>
      </c>
      <c r="K30" s="50">
        <v>992</v>
      </c>
      <c r="L30" s="50">
        <v>412</v>
      </c>
      <c r="M30" s="51">
        <v>459</v>
      </c>
      <c r="N30" s="51">
        <v>459</v>
      </c>
      <c r="O30" s="51">
        <v>1307</v>
      </c>
      <c r="P30" s="51">
        <v>969</v>
      </c>
      <c r="Q30" s="51">
        <v>1303</v>
      </c>
      <c r="R30" s="51">
        <v>1388</v>
      </c>
      <c r="S30" s="52">
        <f>SUM(E30:R30)</f>
        <v>13901</v>
      </c>
    </row>
    <row r="31" spans="2:19" ht="28.5" customHeight="1" thickBot="1" thickTop="1">
      <c r="B31" s="193"/>
      <c r="C31" s="196" t="s">
        <v>38</v>
      </c>
      <c r="D31" s="197"/>
      <c r="E31" s="60">
        <f aca="true" t="shared" si="9" ref="E31:S31">E30/E6*100</f>
        <v>27.636876006441224</v>
      </c>
      <c r="F31" s="60">
        <f t="shared" si="9"/>
        <v>25.55445216815624</v>
      </c>
      <c r="G31" s="60">
        <f t="shared" si="9"/>
        <v>22.116040955631398</v>
      </c>
      <c r="H31" s="60">
        <f t="shared" si="9"/>
        <v>24.20774647887324</v>
      </c>
      <c r="I31" s="60">
        <f t="shared" si="9"/>
        <v>22.763656789776718</v>
      </c>
      <c r="J31" s="60">
        <f t="shared" si="9"/>
        <v>29.757785467128027</v>
      </c>
      <c r="K31" s="60">
        <f t="shared" si="9"/>
        <v>23.72638124850514</v>
      </c>
      <c r="L31" s="60">
        <f t="shared" si="9"/>
        <v>25.432098765432098</v>
      </c>
      <c r="M31" s="60">
        <f t="shared" si="9"/>
        <v>21.559417566932833</v>
      </c>
      <c r="N31" s="60">
        <f t="shared" si="9"/>
        <v>20.93978102189781</v>
      </c>
      <c r="O31" s="60">
        <f t="shared" si="9"/>
        <v>26.14522904580916</v>
      </c>
      <c r="P31" s="60">
        <f t="shared" si="9"/>
        <v>21.014964216005204</v>
      </c>
      <c r="Q31" s="60">
        <f t="shared" si="9"/>
        <v>21.211134624776168</v>
      </c>
      <c r="R31" s="61">
        <f t="shared" si="9"/>
        <v>23.422207222409718</v>
      </c>
      <c r="S31" s="62">
        <f t="shared" si="9"/>
        <v>23.782313390703326</v>
      </c>
    </row>
    <row r="32" spans="2:19" ht="28.5" customHeight="1" thickBot="1" thickTop="1">
      <c r="B32" s="200" t="s">
        <v>28</v>
      </c>
      <c r="C32" s="201" t="s">
        <v>47</v>
      </c>
      <c r="D32" s="202"/>
      <c r="E32" s="49">
        <v>1600</v>
      </c>
      <c r="F32" s="50">
        <v>1109</v>
      </c>
      <c r="G32" s="50">
        <v>2381</v>
      </c>
      <c r="H32" s="50">
        <v>2481</v>
      </c>
      <c r="I32" s="50">
        <v>4030</v>
      </c>
      <c r="J32" s="50">
        <v>1451</v>
      </c>
      <c r="K32" s="50">
        <v>2118</v>
      </c>
      <c r="L32" s="50">
        <v>598</v>
      </c>
      <c r="M32" s="51">
        <v>808</v>
      </c>
      <c r="N32" s="51">
        <v>936</v>
      </c>
      <c r="O32" s="51">
        <v>1869</v>
      </c>
      <c r="P32" s="51">
        <v>1831</v>
      </c>
      <c r="Q32" s="51">
        <v>3189</v>
      </c>
      <c r="R32" s="51">
        <v>2819</v>
      </c>
      <c r="S32" s="52">
        <f>SUM(E32:R32)</f>
        <v>27220</v>
      </c>
    </row>
    <row r="33" spans="2:19" ht="28.5" customHeight="1" thickBot="1" thickTop="1">
      <c r="B33" s="193"/>
      <c r="C33" s="196" t="s">
        <v>38</v>
      </c>
      <c r="D33" s="197"/>
      <c r="E33" s="60">
        <f aca="true" t="shared" si="10" ref="E33:S33">E32/E6*100</f>
        <v>32.2061191626409</v>
      </c>
      <c r="F33" s="60">
        <f t="shared" si="10"/>
        <v>36.709698775239985</v>
      </c>
      <c r="G33" s="60">
        <f t="shared" si="10"/>
        <v>54.17519908987486</v>
      </c>
      <c r="H33" s="60">
        <f t="shared" si="10"/>
        <v>54.59947183098591</v>
      </c>
      <c r="I33" s="60">
        <f t="shared" si="10"/>
        <v>56.59317511585451</v>
      </c>
      <c r="J33" s="60">
        <f t="shared" si="10"/>
        <v>55.78623606305268</v>
      </c>
      <c r="K33" s="60">
        <f t="shared" si="10"/>
        <v>50.657737383401106</v>
      </c>
      <c r="L33" s="60">
        <f t="shared" si="10"/>
        <v>36.91358024691358</v>
      </c>
      <c r="M33" s="60">
        <f t="shared" si="10"/>
        <v>37.952090183184595</v>
      </c>
      <c r="N33" s="60">
        <f t="shared" si="10"/>
        <v>42.700729927007295</v>
      </c>
      <c r="O33" s="60">
        <f t="shared" si="10"/>
        <v>37.3874774954991</v>
      </c>
      <c r="P33" s="60">
        <f t="shared" si="10"/>
        <v>39.70939058772501</v>
      </c>
      <c r="Q33" s="60">
        <f t="shared" si="10"/>
        <v>51.912746215204294</v>
      </c>
      <c r="R33" s="61">
        <f t="shared" si="10"/>
        <v>47.570030374620316</v>
      </c>
      <c r="S33" s="62">
        <f t="shared" si="10"/>
        <v>46.568920976544455</v>
      </c>
    </row>
    <row r="34" spans="2:19" ht="28.5" customHeight="1" thickBot="1" thickTop="1">
      <c r="B34" s="200" t="s">
        <v>31</v>
      </c>
      <c r="C34" s="201" t="s">
        <v>48</v>
      </c>
      <c r="D34" s="202"/>
      <c r="E34" s="64">
        <v>1379</v>
      </c>
      <c r="F34" s="51">
        <v>1048</v>
      </c>
      <c r="G34" s="51">
        <v>1464</v>
      </c>
      <c r="H34" s="51">
        <v>1576</v>
      </c>
      <c r="I34" s="51">
        <v>2087</v>
      </c>
      <c r="J34" s="51">
        <v>944</v>
      </c>
      <c r="K34" s="51">
        <v>1611</v>
      </c>
      <c r="L34" s="51">
        <v>626</v>
      </c>
      <c r="M34" s="51">
        <v>783</v>
      </c>
      <c r="N34" s="51">
        <v>484</v>
      </c>
      <c r="O34" s="51">
        <v>1718</v>
      </c>
      <c r="P34" s="51">
        <v>1481</v>
      </c>
      <c r="Q34" s="51">
        <v>1885</v>
      </c>
      <c r="R34" s="51">
        <v>1332</v>
      </c>
      <c r="S34" s="52">
        <f>SUM(E34:R34)</f>
        <v>18418</v>
      </c>
    </row>
    <row r="35" spans="2:19" ht="28.5" customHeight="1" thickBot="1" thickTop="1">
      <c r="B35" s="206"/>
      <c r="C35" s="196" t="s">
        <v>38</v>
      </c>
      <c r="D35" s="197"/>
      <c r="E35" s="60">
        <f aca="true" t="shared" si="11" ref="E35:S35">E34/E6*100</f>
        <v>27.75764895330113</v>
      </c>
      <c r="F35" s="60">
        <f t="shared" si="11"/>
        <v>34.69049983449189</v>
      </c>
      <c r="G35" s="60">
        <f t="shared" si="11"/>
        <v>33.310580204778155</v>
      </c>
      <c r="H35" s="60">
        <f t="shared" si="11"/>
        <v>34.683098591549296</v>
      </c>
      <c r="I35" s="60">
        <f t="shared" si="11"/>
        <v>29.307681505406546</v>
      </c>
      <c r="J35" s="60">
        <f t="shared" si="11"/>
        <v>36.29373317954633</v>
      </c>
      <c r="K35" s="60">
        <f t="shared" si="11"/>
        <v>38.531451805788095</v>
      </c>
      <c r="L35" s="60">
        <f t="shared" si="11"/>
        <v>38.641975308641975</v>
      </c>
      <c r="M35" s="60">
        <f t="shared" si="11"/>
        <v>36.77782996712071</v>
      </c>
      <c r="N35" s="60">
        <f t="shared" si="11"/>
        <v>22.08029197080292</v>
      </c>
      <c r="O35" s="60">
        <f t="shared" si="11"/>
        <v>34.36687337467493</v>
      </c>
      <c r="P35" s="60">
        <f t="shared" si="11"/>
        <v>32.11884623725873</v>
      </c>
      <c r="Q35" s="60">
        <f t="shared" si="11"/>
        <v>30.6853328992349</v>
      </c>
      <c r="R35" s="61">
        <f t="shared" si="11"/>
        <v>22.477219034762065</v>
      </c>
      <c r="S35" s="62">
        <f t="shared" si="11"/>
        <v>31.510153804040993</v>
      </c>
    </row>
    <row r="36" spans="2:19" ht="28.5" customHeight="1" thickBot="1" thickTop="1">
      <c r="B36" s="200" t="s">
        <v>42</v>
      </c>
      <c r="C36" s="207" t="s">
        <v>49</v>
      </c>
      <c r="D36" s="208"/>
      <c r="E36" s="64">
        <v>960</v>
      </c>
      <c r="F36" s="51">
        <v>697</v>
      </c>
      <c r="G36" s="51">
        <v>1185</v>
      </c>
      <c r="H36" s="51">
        <v>1010</v>
      </c>
      <c r="I36" s="51">
        <v>1775</v>
      </c>
      <c r="J36" s="51">
        <v>659</v>
      </c>
      <c r="K36" s="51">
        <v>1021</v>
      </c>
      <c r="L36" s="51">
        <v>330</v>
      </c>
      <c r="M36" s="51">
        <v>629</v>
      </c>
      <c r="N36" s="51">
        <v>465</v>
      </c>
      <c r="O36" s="51">
        <v>1744</v>
      </c>
      <c r="P36" s="51">
        <v>1513</v>
      </c>
      <c r="Q36" s="51">
        <v>1370</v>
      </c>
      <c r="R36" s="51">
        <v>1372</v>
      </c>
      <c r="S36" s="52">
        <f>SUM(E36:R36)</f>
        <v>14730</v>
      </c>
    </row>
    <row r="37" spans="2:19" ht="28.5" customHeight="1" thickBot="1" thickTop="1">
      <c r="B37" s="206"/>
      <c r="C37" s="196" t="s">
        <v>38</v>
      </c>
      <c r="D37" s="197"/>
      <c r="E37" s="60">
        <f aca="true" t="shared" si="12" ref="E37:S37">E36/E6*100</f>
        <v>19.32367149758454</v>
      </c>
      <c r="F37" s="60">
        <f t="shared" si="12"/>
        <v>23.071830519695467</v>
      </c>
      <c r="G37" s="60">
        <f t="shared" si="12"/>
        <v>26.96245733788396</v>
      </c>
      <c r="H37" s="60">
        <f t="shared" si="12"/>
        <v>22.227112676056336</v>
      </c>
      <c r="I37" s="60">
        <f t="shared" si="12"/>
        <v>24.92627439966297</v>
      </c>
      <c r="J37" s="60">
        <f t="shared" si="12"/>
        <v>25.3364090734333</v>
      </c>
      <c r="K37" s="60">
        <f t="shared" si="12"/>
        <v>24.41999521645539</v>
      </c>
      <c r="L37" s="60">
        <f t="shared" si="12"/>
        <v>20.37037037037037</v>
      </c>
      <c r="M37" s="60">
        <f t="shared" si="12"/>
        <v>29.544387036167212</v>
      </c>
      <c r="N37" s="60">
        <f t="shared" si="12"/>
        <v>21.213503649635037</v>
      </c>
      <c r="O37" s="60">
        <f t="shared" si="12"/>
        <v>34.88697739547909</v>
      </c>
      <c r="P37" s="60">
        <f t="shared" si="12"/>
        <v>32.812838863587075</v>
      </c>
      <c r="Q37" s="60">
        <f t="shared" si="12"/>
        <v>22.30180693472245</v>
      </c>
      <c r="R37" s="61">
        <f t="shared" si="12"/>
        <v>23.152210597367535</v>
      </c>
      <c r="S37" s="62">
        <f t="shared" si="12"/>
        <v>25.20059537048126</v>
      </c>
    </row>
    <row r="38" spans="2:19" s="65" customFormat="1" ht="28.5" customHeight="1" thickBot="1" thickTop="1">
      <c r="B38" s="198" t="s">
        <v>50</v>
      </c>
      <c r="C38" s="210" t="s">
        <v>51</v>
      </c>
      <c r="D38" s="211"/>
      <c r="E38" s="64">
        <v>738</v>
      </c>
      <c r="F38" s="51">
        <v>300</v>
      </c>
      <c r="G38" s="51">
        <v>255</v>
      </c>
      <c r="H38" s="51">
        <v>181</v>
      </c>
      <c r="I38" s="51">
        <v>503</v>
      </c>
      <c r="J38" s="51">
        <v>158</v>
      </c>
      <c r="K38" s="51">
        <v>302</v>
      </c>
      <c r="L38" s="51">
        <v>128</v>
      </c>
      <c r="M38" s="51">
        <v>156</v>
      </c>
      <c r="N38" s="51">
        <v>140</v>
      </c>
      <c r="O38" s="51">
        <v>442</v>
      </c>
      <c r="P38" s="51">
        <v>333</v>
      </c>
      <c r="Q38" s="51">
        <v>397</v>
      </c>
      <c r="R38" s="51">
        <v>412</v>
      </c>
      <c r="S38" s="52">
        <f>SUM(E38:R38)</f>
        <v>4445</v>
      </c>
    </row>
    <row r="39" spans="2:19" s="4" customFormat="1" ht="28.5" customHeight="1" thickBot="1" thickTop="1">
      <c r="B39" s="209"/>
      <c r="C39" s="212" t="s">
        <v>38</v>
      </c>
      <c r="D39" s="213"/>
      <c r="E39" s="66">
        <f aca="true" t="shared" si="13" ref="E39:S39">E38/E6*100</f>
        <v>14.855072463768115</v>
      </c>
      <c r="F39" s="67">
        <f t="shared" si="13"/>
        <v>9.930486593843098</v>
      </c>
      <c r="G39" s="67">
        <f t="shared" si="13"/>
        <v>5.802047781569966</v>
      </c>
      <c r="H39" s="67">
        <f t="shared" si="13"/>
        <v>3.983274647887324</v>
      </c>
      <c r="I39" s="67">
        <f t="shared" si="13"/>
        <v>7.063614660862239</v>
      </c>
      <c r="J39" s="67">
        <f t="shared" si="13"/>
        <v>6.074586697424068</v>
      </c>
      <c r="K39" s="67">
        <f t="shared" si="13"/>
        <v>7.223152355895719</v>
      </c>
      <c r="L39" s="67">
        <f t="shared" si="13"/>
        <v>7.901234567901234</v>
      </c>
      <c r="M39" s="67">
        <f t="shared" si="13"/>
        <v>7.32738374823861</v>
      </c>
      <c r="N39" s="67">
        <f t="shared" si="13"/>
        <v>6.386861313868613</v>
      </c>
      <c r="O39" s="66">
        <f t="shared" si="13"/>
        <v>8.841768353670734</v>
      </c>
      <c r="P39" s="67">
        <f t="shared" si="13"/>
        <v>7.221860767729344</v>
      </c>
      <c r="Q39" s="67">
        <f t="shared" si="13"/>
        <v>6.462640403711542</v>
      </c>
      <c r="R39" s="68">
        <f t="shared" si="13"/>
        <v>6.952413094836314</v>
      </c>
      <c r="S39" s="62">
        <f t="shared" si="13"/>
        <v>7.604660313767086</v>
      </c>
    </row>
    <row r="40" spans="2:19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19" s="4" customFormat="1" ht="48.75" customHeight="1" thickBot="1">
      <c r="B41" s="214" t="s">
        <v>52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</row>
    <row r="42" spans="2:19" s="4" customFormat="1" ht="42" customHeight="1" thickBot="1" thickTop="1">
      <c r="B42" s="6" t="s">
        <v>1</v>
      </c>
      <c r="C42" s="73" t="s">
        <v>2</v>
      </c>
      <c r="D42" s="74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168" t="s">
        <v>55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6"/>
    </row>
    <row r="44" spans="2:19" s="4" customFormat="1" ht="42" customHeight="1" thickBot="1" thickTop="1">
      <c r="B44" s="75" t="s">
        <v>20</v>
      </c>
      <c r="C44" s="217" t="s">
        <v>56</v>
      </c>
      <c r="D44" s="218"/>
      <c r="E44" s="57">
        <v>180</v>
      </c>
      <c r="F44" s="57">
        <v>104</v>
      </c>
      <c r="G44" s="57">
        <v>187</v>
      </c>
      <c r="H44" s="57">
        <v>98</v>
      </c>
      <c r="I44" s="57">
        <v>162</v>
      </c>
      <c r="J44" s="57">
        <v>90</v>
      </c>
      <c r="K44" s="57">
        <v>157</v>
      </c>
      <c r="L44" s="57">
        <v>108</v>
      </c>
      <c r="M44" s="57">
        <v>70</v>
      </c>
      <c r="N44" s="57">
        <v>88</v>
      </c>
      <c r="O44" s="57">
        <v>180</v>
      </c>
      <c r="P44" s="57">
        <v>145</v>
      </c>
      <c r="Q44" s="57">
        <v>350</v>
      </c>
      <c r="R44" s="76">
        <v>1032</v>
      </c>
      <c r="S44" s="77">
        <f>SUM(E44:R44)</f>
        <v>2951</v>
      </c>
    </row>
    <row r="45" spans="2:19" s="4" customFormat="1" ht="42" customHeight="1" thickBot="1" thickTop="1">
      <c r="B45" s="78"/>
      <c r="C45" s="219" t="s">
        <v>57</v>
      </c>
      <c r="D45" s="220"/>
      <c r="E45" s="79">
        <v>17</v>
      </c>
      <c r="F45" s="50">
        <v>22</v>
      </c>
      <c r="G45" s="50">
        <v>117</v>
      </c>
      <c r="H45" s="50">
        <v>20</v>
      </c>
      <c r="I45" s="50">
        <v>39</v>
      </c>
      <c r="J45" s="50">
        <v>18</v>
      </c>
      <c r="K45" s="50">
        <v>87</v>
      </c>
      <c r="L45" s="50">
        <v>66</v>
      </c>
      <c r="M45" s="51">
        <v>69</v>
      </c>
      <c r="N45" s="51">
        <v>34</v>
      </c>
      <c r="O45" s="51">
        <v>12</v>
      </c>
      <c r="P45" s="51">
        <v>42</v>
      </c>
      <c r="Q45" s="51">
        <v>280</v>
      </c>
      <c r="R45" s="51">
        <v>863</v>
      </c>
      <c r="S45" s="77">
        <f>SUM(E45:R45)</f>
        <v>1686</v>
      </c>
    </row>
    <row r="46" spans="2:22" s="4" customFormat="1" ht="42" customHeight="1" thickBot="1" thickTop="1">
      <c r="B46" s="80" t="s">
        <v>23</v>
      </c>
      <c r="C46" s="221" t="s">
        <v>58</v>
      </c>
      <c r="D46" s="222"/>
      <c r="E46" s="81">
        <f>E44+'[1]Stan i struktura IV 11'!E46</f>
        <v>1119</v>
      </c>
      <c r="F46" s="81">
        <f>F44+'[1]Stan i struktura IV 11'!F46</f>
        <v>687</v>
      </c>
      <c r="G46" s="81">
        <f>G44+'[1]Stan i struktura IV 11'!G46</f>
        <v>725</v>
      </c>
      <c r="H46" s="81">
        <f>H44+'[1]Stan i struktura IV 11'!H46</f>
        <v>540</v>
      </c>
      <c r="I46" s="81">
        <f>I44+'[1]Stan i struktura IV 11'!I46</f>
        <v>794</v>
      </c>
      <c r="J46" s="81">
        <f>J44+'[1]Stan i struktura IV 11'!J46</f>
        <v>600</v>
      </c>
      <c r="K46" s="81">
        <f>K44+'[1]Stan i struktura IV 11'!K46</f>
        <v>787</v>
      </c>
      <c r="L46" s="81">
        <f>L44+'[1]Stan i struktura IV 11'!L46</f>
        <v>536</v>
      </c>
      <c r="M46" s="81">
        <f>M44+'[1]Stan i struktura IV 11'!M46</f>
        <v>261</v>
      </c>
      <c r="N46" s="81">
        <f>N44+'[1]Stan i struktura IV 11'!N46</f>
        <v>445</v>
      </c>
      <c r="O46" s="81">
        <f>O44+'[1]Stan i struktura IV 11'!O46</f>
        <v>1674</v>
      </c>
      <c r="P46" s="81">
        <f>P44+'[1]Stan i struktura IV 11'!P46</f>
        <v>650</v>
      </c>
      <c r="Q46" s="81">
        <f>Q44+'[1]Stan i struktura IV 11'!Q46</f>
        <v>2151</v>
      </c>
      <c r="R46" s="82">
        <f>R44+'[1]Stan i struktura IV 11'!R46</f>
        <v>4379</v>
      </c>
      <c r="S46" s="83">
        <f>S44+'[1]Stan i struktura IV 11'!S46</f>
        <v>15348</v>
      </c>
      <c r="V46" s="4">
        <f>SUM(E46:R46)</f>
        <v>15348</v>
      </c>
    </row>
    <row r="47" spans="2:19" s="4" customFormat="1" ht="42" customHeight="1" thickBot="1">
      <c r="B47" s="223" t="s">
        <v>59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16"/>
    </row>
    <row r="48" spans="2:19" s="4" customFormat="1" ht="42" customHeight="1" thickBot="1" thickTop="1">
      <c r="B48" s="225" t="s">
        <v>20</v>
      </c>
      <c r="C48" s="226" t="s">
        <v>60</v>
      </c>
      <c r="D48" s="227"/>
      <c r="E48" s="58">
        <v>12</v>
      </c>
      <c r="F48" s="58">
        <v>11</v>
      </c>
      <c r="G48" s="58">
        <v>0</v>
      </c>
      <c r="H48" s="58">
        <v>0</v>
      </c>
      <c r="I48" s="58">
        <v>16</v>
      </c>
      <c r="J48" s="58">
        <v>16</v>
      </c>
      <c r="K48" s="58">
        <v>1</v>
      </c>
      <c r="L48" s="58">
        <v>4</v>
      </c>
      <c r="M48" s="58">
        <v>6</v>
      </c>
      <c r="N48" s="58">
        <v>3</v>
      </c>
      <c r="O48" s="58">
        <v>7</v>
      </c>
      <c r="P48" s="58">
        <v>0</v>
      </c>
      <c r="Q48" s="58">
        <v>73</v>
      </c>
      <c r="R48" s="59">
        <v>38</v>
      </c>
      <c r="S48" s="84">
        <f>SUM(E48:R48)</f>
        <v>187</v>
      </c>
    </row>
    <row r="49" spans="2:22" ht="42" customHeight="1" thickBot="1" thickTop="1">
      <c r="B49" s="193"/>
      <c r="C49" s="228" t="s">
        <v>61</v>
      </c>
      <c r="D49" s="229"/>
      <c r="E49" s="85">
        <f>E48+'[1]Stan i struktura IV 11'!E49</f>
        <v>89</v>
      </c>
      <c r="F49" s="85">
        <f>F48+'[1]Stan i struktura IV 11'!F49</f>
        <v>117</v>
      </c>
      <c r="G49" s="85">
        <f>G48+'[1]Stan i struktura IV 11'!G49</f>
        <v>0</v>
      </c>
      <c r="H49" s="85">
        <f>H48+'[1]Stan i struktura IV 11'!H49</f>
        <v>0</v>
      </c>
      <c r="I49" s="85">
        <f>I48+'[1]Stan i struktura IV 11'!I49</f>
        <v>36</v>
      </c>
      <c r="J49" s="85">
        <f>J48+'[1]Stan i struktura IV 11'!J49</f>
        <v>34</v>
      </c>
      <c r="K49" s="85">
        <f>K48+'[1]Stan i struktura IV 11'!K49</f>
        <v>3</v>
      </c>
      <c r="L49" s="85">
        <f>L48+'[1]Stan i struktura IV 11'!L49</f>
        <v>19</v>
      </c>
      <c r="M49" s="85">
        <f>M48+'[1]Stan i struktura IV 11'!M49</f>
        <v>16</v>
      </c>
      <c r="N49" s="85">
        <f>N48+'[1]Stan i struktura IV 11'!N49</f>
        <v>7</v>
      </c>
      <c r="O49" s="85">
        <f>O48+'[1]Stan i struktura IV 11'!O49</f>
        <v>107</v>
      </c>
      <c r="P49" s="85">
        <f>P48+'[1]Stan i struktura IV 11'!P49</f>
        <v>12</v>
      </c>
      <c r="Q49" s="85">
        <f>Q48+'[1]Stan i struktura IV 11'!Q49</f>
        <v>368</v>
      </c>
      <c r="R49" s="86">
        <f>R48+'[1]Stan i struktura IV 11'!R49</f>
        <v>68</v>
      </c>
      <c r="S49" s="83">
        <f>S48+'[1]Stan i struktura IV 11'!S49</f>
        <v>876</v>
      </c>
      <c r="V49" s="4">
        <f>SUM(E49:R49)</f>
        <v>876</v>
      </c>
    </row>
    <row r="50" spans="2:19" s="4" customFormat="1" ht="42" customHeight="1" thickBot="1" thickTop="1">
      <c r="B50" s="230" t="s">
        <v>23</v>
      </c>
      <c r="C50" s="231" t="s">
        <v>62</v>
      </c>
      <c r="D50" s="232"/>
      <c r="E50" s="87">
        <v>3</v>
      </c>
      <c r="F50" s="87">
        <v>1</v>
      </c>
      <c r="G50" s="87">
        <v>6</v>
      </c>
      <c r="H50" s="87">
        <v>0</v>
      </c>
      <c r="I50" s="87">
        <v>27</v>
      </c>
      <c r="J50" s="87">
        <v>6</v>
      </c>
      <c r="K50" s="87">
        <v>9</v>
      </c>
      <c r="L50" s="87">
        <v>25</v>
      </c>
      <c r="M50" s="87">
        <v>0</v>
      </c>
      <c r="N50" s="87">
        <v>8</v>
      </c>
      <c r="O50" s="87">
        <v>1</v>
      </c>
      <c r="P50" s="87">
        <v>4</v>
      </c>
      <c r="Q50" s="87">
        <v>0</v>
      </c>
      <c r="R50" s="88">
        <v>0</v>
      </c>
      <c r="S50" s="84">
        <f>SUM(E50:R50)</f>
        <v>90</v>
      </c>
    </row>
    <row r="51" spans="2:22" ht="42" customHeight="1" thickBot="1" thickTop="1">
      <c r="B51" s="193"/>
      <c r="C51" s="228" t="s">
        <v>63</v>
      </c>
      <c r="D51" s="229"/>
      <c r="E51" s="85">
        <f>E50+'[1]Stan i struktura IV 11'!E51</f>
        <v>27</v>
      </c>
      <c r="F51" s="85">
        <f>F50+'[1]Stan i struktura IV 11'!F51</f>
        <v>38</v>
      </c>
      <c r="G51" s="85">
        <f>G50+'[1]Stan i struktura IV 11'!G51</f>
        <v>65</v>
      </c>
      <c r="H51" s="85">
        <f>H50+'[1]Stan i struktura IV 11'!H51</f>
        <v>0</v>
      </c>
      <c r="I51" s="85">
        <f>I50+'[1]Stan i struktura IV 11'!I51</f>
        <v>54</v>
      </c>
      <c r="J51" s="85">
        <f>J50+'[1]Stan i struktura IV 11'!J51</f>
        <v>6</v>
      </c>
      <c r="K51" s="85">
        <f>K50+'[1]Stan i struktura IV 11'!K51</f>
        <v>33</v>
      </c>
      <c r="L51" s="85">
        <f>L50+'[1]Stan i struktura IV 11'!L51</f>
        <v>49</v>
      </c>
      <c r="M51" s="85">
        <f>M50+'[1]Stan i struktura IV 11'!M51</f>
        <v>0</v>
      </c>
      <c r="N51" s="85">
        <f>N50+'[1]Stan i struktura IV 11'!N51</f>
        <v>11</v>
      </c>
      <c r="O51" s="85">
        <f>O50+'[1]Stan i struktura IV 11'!O51</f>
        <v>18</v>
      </c>
      <c r="P51" s="85">
        <f>P50+'[1]Stan i struktura IV 11'!P51</f>
        <v>68</v>
      </c>
      <c r="Q51" s="85">
        <f>Q50+'[1]Stan i struktura IV 11'!Q51</f>
        <v>7</v>
      </c>
      <c r="R51" s="86">
        <f>R50+'[1]Stan i struktura IV 11'!R51</f>
        <v>0</v>
      </c>
      <c r="S51" s="83">
        <f>S50+'[1]Stan i struktura IV 11'!S51</f>
        <v>376</v>
      </c>
      <c r="V51" s="4">
        <f>SUM(E51:R51)</f>
        <v>376</v>
      </c>
    </row>
    <row r="52" spans="2:19" s="4" customFormat="1" ht="42" customHeight="1" thickBot="1" thickTop="1">
      <c r="B52" s="233" t="s">
        <v>28</v>
      </c>
      <c r="C52" s="234" t="s">
        <v>64</v>
      </c>
      <c r="D52" s="235"/>
      <c r="E52" s="49">
        <v>0</v>
      </c>
      <c r="F52" s="50">
        <v>0</v>
      </c>
      <c r="G52" s="50">
        <v>11</v>
      </c>
      <c r="H52" s="50">
        <v>6</v>
      </c>
      <c r="I52" s="51">
        <v>10</v>
      </c>
      <c r="J52" s="50">
        <v>4</v>
      </c>
      <c r="K52" s="51">
        <v>0</v>
      </c>
      <c r="L52" s="50">
        <v>4</v>
      </c>
      <c r="M52" s="51">
        <v>3</v>
      </c>
      <c r="N52" s="51">
        <v>4</v>
      </c>
      <c r="O52" s="51">
        <v>4</v>
      </c>
      <c r="P52" s="50">
        <v>4</v>
      </c>
      <c r="Q52" s="89">
        <v>0</v>
      </c>
      <c r="R52" s="51">
        <v>8</v>
      </c>
      <c r="S52" s="84">
        <f>SUM(E52:R52)</f>
        <v>58</v>
      </c>
    </row>
    <row r="53" spans="2:22" ht="42" customHeight="1" thickBot="1" thickTop="1">
      <c r="B53" s="193"/>
      <c r="C53" s="228" t="s">
        <v>65</v>
      </c>
      <c r="D53" s="229"/>
      <c r="E53" s="85">
        <f>E52+'[1]Stan i struktura IV 11'!E53</f>
        <v>10</v>
      </c>
      <c r="F53" s="85">
        <f>F52+'[1]Stan i struktura IV 11'!F53</f>
        <v>6</v>
      </c>
      <c r="G53" s="85">
        <f>G52+'[1]Stan i struktura IV 11'!G53</f>
        <v>11</v>
      </c>
      <c r="H53" s="85">
        <f>H52+'[1]Stan i struktura IV 11'!H53</f>
        <v>17</v>
      </c>
      <c r="I53" s="85">
        <f>I52+'[1]Stan i struktura IV 11'!I53</f>
        <v>10</v>
      </c>
      <c r="J53" s="85">
        <f>J52+'[1]Stan i struktura IV 11'!J53</f>
        <v>17</v>
      </c>
      <c r="K53" s="85">
        <f>K52+'[1]Stan i struktura IV 11'!K53</f>
        <v>0</v>
      </c>
      <c r="L53" s="85">
        <f>L52+'[1]Stan i struktura IV 11'!L53</f>
        <v>22</v>
      </c>
      <c r="M53" s="85">
        <f>M52+'[1]Stan i struktura IV 11'!M53</f>
        <v>3</v>
      </c>
      <c r="N53" s="85">
        <f>N52+'[1]Stan i struktura IV 11'!N53</f>
        <v>19</v>
      </c>
      <c r="O53" s="85">
        <f>O52+'[1]Stan i struktura IV 11'!O53</f>
        <v>5</v>
      </c>
      <c r="P53" s="85">
        <f>P52+'[1]Stan i struktura IV 11'!P53</f>
        <v>4</v>
      </c>
      <c r="Q53" s="85">
        <f>Q52+'[1]Stan i struktura IV 11'!Q53</f>
        <v>0</v>
      </c>
      <c r="R53" s="86">
        <f>R52+'[1]Stan i struktura IV 11'!R53</f>
        <v>8</v>
      </c>
      <c r="S53" s="83">
        <f>S52+'[1]Stan i struktura IV 11'!S53</f>
        <v>132</v>
      </c>
      <c r="V53" s="4">
        <f>SUM(E53:R53)</f>
        <v>132</v>
      </c>
    </row>
    <row r="54" spans="2:19" s="4" customFormat="1" ht="42" customHeight="1" thickBot="1" thickTop="1">
      <c r="B54" s="233" t="s">
        <v>31</v>
      </c>
      <c r="C54" s="234" t="s">
        <v>66</v>
      </c>
      <c r="D54" s="235"/>
      <c r="E54" s="49">
        <v>7</v>
      </c>
      <c r="F54" s="50">
        <v>8</v>
      </c>
      <c r="G54" s="50">
        <v>1</v>
      </c>
      <c r="H54" s="50">
        <v>1</v>
      </c>
      <c r="I54" s="51">
        <v>0</v>
      </c>
      <c r="J54" s="50">
        <v>7</v>
      </c>
      <c r="K54" s="51">
        <v>1</v>
      </c>
      <c r="L54" s="50">
        <v>7</v>
      </c>
      <c r="M54" s="51">
        <v>8</v>
      </c>
      <c r="N54" s="51">
        <v>6</v>
      </c>
      <c r="O54" s="51">
        <v>7</v>
      </c>
      <c r="P54" s="50">
        <v>4</v>
      </c>
      <c r="Q54" s="89">
        <v>10</v>
      </c>
      <c r="R54" s="51">
        <v>16</v>
      </c>
      <c r="S54" s="84">
        <f>SUM(E54:R54)</f>
        <v>83</v>
      </c>
    </row>
    <row r="55" spans="2:22" s="4" customFormat="1" ht="42" customHeight="1" thickBot="1" thickTop="1">
      <c r="B55" s="193"/>
      <c r="C55" s="236" t="s">
        <v>67</v>
      </c>
      <c r="D55" s="237"/>
      <c r="E55" s="85">
        <f>E54+'[1]Stan i struktura IV 11'!E55</f>
        <v>39</v>
      </c>
      <c r="F55" s="85">
        <f>F54+'[1]Stan i struktura IV 11'!F55</f>
        <v>22</v>
      </c>
      <c r="G55" s="85">
        <f>G54+'[1]Stan i struktura IV 11'!G55</f>
        <v>1</v>
      </c>
      <c r="H55" s="85">
        <f>H54+'[1]Stan i struktura IV 11'!H55</f>
        <v>1</v>
      </c>
      <c r="I55" s="85">
        <f>I54+'[1]Stan i struktura IV 11'!I55</f>
        <v>0</v>
      </c>
      <c r="J55" s="85">
        <f>J54+'[1]Stan i struktura IV 11'!J55</f>
        <v>53</v>
      </c>
      <c r="K55" s="85">
        <f>K54+'[1]Stan i struktura IV 11'!K55</f>
        <v>21</v>
      </c>
      <c r="L55" s="85">
        <f>L54+'[1]Stan i struktura IV 11'!L55</f>
        <v>47</v>
      </c>
      <c r="M55" s="85">
        <f>M54+'[1]Stan i struktura IV 11'!M55</f>
        <v>25</v>
      </c>
      <c r="N55" s="85">
        <f>N54+'[1]Stan i struktura IV 11'!N55</f>
        <v>22</v>
      </c>
      <c r="O55" s="85">
        <f>O54+'[1]Stan i struktura IV 11'!O55</f>
        <v>23</v>
      </c>
      <c r="P55" s="85">
        <f>P54+'[1]Stan i struktura IV 11'!P55</f>
        <v>19</v>
      </c>
      <c r="Q55" s="85">
        <f>Q54+'[1]Stan i struktura IV 11'!Q55</f>
        <v>55</v>
      </c>
      <c r="R55" s="86">
        <f>R54+'[1]Stan i struktura IV 11'!R55</f>
        <v>69</v>
      </c>
      <c r="S55" s="83">
        <f>S54+'[1]Stan i struktura IV 11'!S55</f>
        <v>397</v>
      </c>
      <c r="V55" s="4">
        <f>SUM(E55:R55)</f>
        <v>397</v>
      </c>
    </row>
    <row r="56" spans="2:19" s="4" customFormat="1" ht="42" customHeight="1" thickBot="1" thickTop="1">
      <c r="B56" s="233" t="s">
        <v>42</v>
      </c>
      <c r="C56" s="239" t="s">
        <v>68</v>
      </c>
      <c r="D56" s="240"/>
      <c r="E56" s="90">
        <v>0</v>
      </c>
      <c r="F56" s="90">
        <v>0</v>
      </c>
      <c r="G56" s="90">
        <v>0</v>
      </c>
      <c r="H56" s="90">
        <v>0</v>
      </c>
      <c r="I56" s="90">
        <v>7</v>
      </c>
      <c r="J56" s="90">
        <v>0</v>
      </c>
      <c r="K56" s="90">
        <v>0</v>
      </c>
      <c r="L56" s="90">
        <v>1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0</v>
      </c>
      <c r="S56" s="84">
        <f>SUM(E56:R56)</f>
        <v>8</v>
      </c>
    </row>
    <row r="57" spans="2:22" s="4" customFormat="1" ht="42" customHeight="1" thickBot="1" thickTop="1">
      <c r="B57" s="238"/>
      <c r="C57" s="241" t="s">
        <v>69</v>
      </c>
      <c r="D57" s="242"/>
      <c r="E57" s="85">
        <f>E56+'[1]Stan i struktura IV 11'!E57</f>
        <v>4</v>
      </c>
      <c r="F57" s="85">
        <f>F56+'[1]Stan i struktura IV 11'!F57</f>
        <v>1</v>
      </c>
      <c r="G57" s="85">
        <f>G56+'[1]Stan i struktura IV 11'!G57</f>
        <v>0</v>
      </c>
      <c r="H57" s="85">
        <f>H56+'[1]Stan i struktura IV 11'!H57</f>
        <v>0</v>
      </c>
      <c r="I57" s="85">
        <f>I56+'[1]Stan i struktura IV 11'!I57</f>
        <v>7</v>
      </c>
      <c r="J57" s="85">
        <f>J56+'[1]Stan i struktura IV 11'!J57</f>
        <v>0</v>
      </c>
      <c r="K57" s="85">
        <f>K56+'[1]Stan i struktura IV 11'!K57</f>
        <v>0</v>
      </c>
      <c r="L57" s="85">
        <f>L56+'[1]Stan i struktura IV 11'!L57</f>
        <v>1</v>
      </c>
      <c r="M57" s="85">
        <f>M56+'[1]Stan i struktura IV 11'!M57</f>
        <v>0</v>
      </c>
      <c r="N57" s="85">
        <f>N56+'[1]Stan i struktura IV 11'!N57</f>
        <v>0</v>
      </c>
      <c r="O57" s="85">
        <f>O56+'[1]Stan i struktura IV 11'!O57</f>
        <v>1</v>
      </c>
      <c r="P57" s="85">
        <f>P56+'[1]Stan i struktura IV 11'!P57</f>
        <v>1</v>
      </c>
      <c r="Q57" s="85">
        <f>Q56+'[1]Stan i struktura IV 11'!Q57</f>
        <v>0</v>
      </c>
      <c r="R57" s="86">
        <f>R56+'[1]Stan i struktura IV 11'!R57</f>
        <v>2</v>
      </c>
      <c r="S57" s="83">
        <f>S56+'[1]Stan i struktura IV 11'!S57</f>
        <v>17</v>
      </c>
      <c r="V57" s="4">
        <f>SUM(E57:R57)</f>
        <v>17</v>
      </c>
    </row>
    <row r="58" spans="2:19" s="4" customFormat="1" ht="42" customHeight="1" thickBot="1" thickTop="1">
      <c r="B58" s="233" t="s">
        <v>50</v>
      </c>
      <c r="C58" s="239" t="s">
        <v>70</v>
      </c>
      <c r="D58" s="240"/>
      <c r="E58" s="90">
        <v>9</v>
      </c>
      <c r="F58" s="90">
        <v>4</v>
      </c>
      <c r="G58" s="90">
        <v>33</v>
      </c>
      <c r="H58" s="90">
        <v>39</v>
      </c>
      <c r="I58" s="90">
        <v>41</v>
      </c>
      <c r="J58" s="90">
        <v>0</v>
      </c>
      <c r="K58" s="90">
        <v>8</v>
      </c>
      <c r="L58" s="90">
        <v>4</v>
      </c>
      <c r="M58" s="90">
        <v>4</v>
      </c>
      <c r="N58" s="90">
        <v>12</v>
      </c>
      <c r="O58" s="90">
        <v>12</v>
      </c>
      <c r="P58" s="90">
        <v>28</v>
      </c>
      <c r="Q58" s="90">
        <v>1</v>
      </c>
      <c r="R58" s="91">
        <v>14</v>
      </c>
      <c r="S58" s="84">
        <f>SUM(E58:R58)</f>
        <v>209</v>
      </c>
    </row>
    <row r="59" spans="2:22" s="4" customFormat="1" ht="42" customHeight="1" thickBot="1" thickTop="1">
      <c r="B59" s="230"/>
      <c r="C59" s="245" t="s">
        <v>71</v>
      </c>
      <c r="D59" s="246"/>
      <c r="E59" s="85">
        <f>E58+'[1]Stan i struktura IV 11'!E59</f>
        <v>25</v>
      </c>
      <c r="F59" s="85">
        <f>F58+'[1]Stan i struktura IV 11'!F59</f>
        <v>4</v>
      </c>
      <c r="G59" s="85">
        <f>G58+'[1]Stan i struktura IV 11'!G59</f>
        <v>45</v>
      </c>
      <c r="H59" s="85">
        <f>H58+'[1]Stan i struktura IV 11'!H59</f>
        <v>70</v>
      </c>
      <c r="I59" s="85">
        <f>I58+'[1]Stan i struktura IV 11'!I59</f>
        <v>48</v>
      </c>
      <c r="J59" s="85">
        <f>J58+'[1]Stan i struktura IV 11'!J59</f>
        <v>0</v>
      </c>
      <c r="K59" s="85">
        <f>K58+'[1]Stan i struktura IV 11'!K59</f>
        <v>27</v>
      </c>
      <c r="L59" s="85">
        <f>L58+'[1]Stan i struktura IV 11'!L59</f>
        <v>29</v>
      </c>
      <c r="M59" s="85">
        <f>M58+'[1]Stan i struktura IV 11'!M59</f>
        <v>18</v>
      </c>
      <c r="N59" s="85">
        <f>N58+'[1]Stan i struktura IV 11'!N59</f>
        <v>35</v>
      </c>
      <c r="O59" s="85">
        <f>O58+'[1]Stan i struktura IV 11'!O59</f>
        <v>44</v>
      </c>
      <c r="P59" s="85">
        <f>P58+'[1]Stan i struktura IV 11'!P59</f>
        <v>55</v>
      </c>
      <c r="Q59" s="85">
        <f>Q58+'[1]Stan i struktura IV 11'!Q59</f>
        <v>13</v>
      </c>
      <c r="R59" s="86">
        <f>R58+'[1]Stan i struktura IV 11'!R59</f>
        <v>19</v>
      </c>
      <c r="S59" s="83">
        <f>S58+'[1]Stan i struktura IV 11'!S59</f>
        <v>432</v>
      </c>
      <c r="V59" s="4">
        <f>SUM(E59:R59)</f>
        <v>432</v>
      </c>
    </row>
    <row r="60" spans="2:19" s="4" customFormat="1" ht="42" customHeight="1" thickBot="1" thickTop="1">
      <c r="B60" s="247" t="s">
        <v>72</v>
      </c>
      <c r="C60" s="239" t="s">
        <v>73</v>
      </c>
      <c r="D60" s="240"/>
      <c r="E60" s="90">
        <v>0</v>
      </c>
      <c r="F60" s="90">
        <v>0</v>
      </c>
      <c r="G60" s="90">
        <v>43</v>
      </c>
      <c r="H60" s="90">
        <v>9</v>
      </c>
      <c r="I60" s="90">
        <v>4</v>
      </c>
      <c r="J60" s="90">
        <v>15</v>
      </c>
      <c r="K60" s="90">
        <v>62</v>
      </c>
      <c r="L60" s="90">
        <v>18</v>
      </c>
      <c r="M60" s="90">
        <v>25</v>
      </c>
      <c r="N60" s="90">
        <v>13</v>
      </c>
      <c r="O60" s="90">
        <v>11</v>
      </c>
      <c r="P60" s="90">
        <v>12</v>
      </c>
      <c r="Q60" s="90">
        <v>17</v>
      </c>
      <c r="R60" s="91">
        <v>46</v>
      </c>
      <c r="S60" s="84">
        <f>SUM(E60:R60)</f>
        <v>275</v>
      </c>
    </row>
    <row r="61" spans="2:22" s="4" customFormat="1" ht="42" customHeight="1" thickBot="1" thickTop="1">
      <c r="B61" s="247"/>
      <c r="C61" s="248" t="s">
        <v>74</v>
      </c>
      <c r="D61" s="249"/>
      <c r="E61" s="92">
        <f>E60+'[1]Stan i struktura IV 11'!E61</f>
        <v>101</v>
      </c>
      <c r="F61" s="92">
        <f>F60+'[1]Stan i struktura IV 11'!F61</f>
        <v>54</v>
      </c>
      <c r="G61" s="92">
        <f>G60+'[1]Stan i struktura IV 11'!G61</f>
        <v>148</v>
      </c>
      <c r="H61" s="92">
        <f>H60+'[1]Stan i struktura IV 11'!H61</f>
        <v>266</v>
      </c>
      <c r="I61" s="92">
        <f>I60+'[1]Stan i struktura IV 11'!I61</f>
        <v>55</v>
      </c>
      <c r="J61" s="92">
        <f>J60+'[1]Stan i struktura IV 11'!J61</f>
        <v>98</v>
      </c>
      <c r="K61" s="92">
        <f>K60+'[1]Stan i struktura IV 11'!K61</f>
        <v>244</v>
      </c>
      <c r="L61" s="92">
        <f>L60+'[1]Stan i struktura IV 11'!L61</f>
        <v>116</v>
      </c>
      <c r="M61" s="92">
        <f>M60+'[1]Stan i struktura IV 11'!M61</f>
        <v>77</v>
      </c>
      <c r="N61" s="92">
        <f>N60+'[1]Stan i struktura IV 11'!N61</f>
        <v>58</v>
      </c>
      <c r="O61" s="92">
        <f>O60+'[1]Stan i struktura IV 11'!O61</f>
        <v>168</v>
      </c>
      <c r="P61" s="92">
        <f>P60+'[1]Stan i struktura IV 11'!P61</f>
        <v>165</v>
      </c>
      <c r="Q61" s="92">
        <f>Q60+'[1]Stan i struktura IV 11'!Q61</f>
        <v>245</v>
      </c>
      <c r="R61" s="93">
        <f>R60+'[1]Stan i struktura IV 11'!R61</f>
        <v>58</v>
      </c>
      <c r="S61" s="83">
        <f>S60+'[1]Stan i struktura IV 11'!S61</f>
        <v>1853</v>
      </c>
      <c r="V61" s="4">
        <f>SUM(E61:R61)</f>
        <v>1853</v>
      </c>
    </row>
    <row r="62" spans="2:19" s="4" customFormat="1" ht="42" customHeight="1" thickBot="1" thickTop="1">
      <c r="B62" s="247" t="s">
        <v>75</v>
      </c>
      <c r="C62" s="239" t="s">
        <v>76</v>
      </c>
      <c r="D62" s="240"/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1">
        <v>2</v>
      </c>
      <c r="S62" s="84">
        <f>SUM(E62:R62)</f>
        <v>2</v>
      </c>
    </row>
    <row r="63" spans="2:22" s="4" customFormat="1" ht="42" customHeight="1" thickBot="1" thickTop="1">
      <c r="B63" s="247"/>
      <c r="C63" s="257" t="s">
        <v>77</v>
      </c>
      <c r="D63" s="258"/>
      <c r="E63" s="85">
        <f>E62+'[1]Stan i struktura IV 11'!E63</f>
        <v>0</v>
      </c>
      <c r="F63" s="85">
        <f>F62+'[1]Stan i struktura IV 11'!F63</f>
        <v>0</v>
      </c>
      <c r="G63" s="85">
        <f>G62+'[1]Stan i struktura IV 11'!G63</f>
        <v>0</v>
      </c>
      <c r="H63" s="85">
        <f>H62+'[1]Stan i struktura IV 11'!H63</f>
        <v>0</v>
      </c>
      <c r="I63" s="85">
        <f>I62+'[1]Stan i struktura IV 11'!I63</f>
        <v>0</v>
      </c>
      <c r="J63" s="85">
        <f>J62+'[1]Stan i struktura IV 11'!J63</f>
        <v>0</v>
      </c>
      <c r="K63" s="85">
        <f>K62+'[1]Stan i struktura IV 11'!K63</f>
        <v>0</v>
      </c>
      <c r="L63" s="85">
        <f>L62+'[1]Stan i struktura IV 11'!L63</f>
        <v>0</v>
      </c>
      <c r="M63" s="85">
        <f>M62+'[1]Stan i struktura IV 11'!M63</f>
        <v>0</v>
      </c>
      <c r="N63" s="85">
        <f>N62+'[1]Stan i struktura IV 11'!N63</f>
        <v>0</v>
      </c>
      <c r="O63" s="85">
        <f>O62+'[1]Stan i struktura IV 11'!O63</f>
        <v>0</v>
      </c>
      <c r="P63" s="85">
        <f>P62+'[1]Stan i struktura IV 11'!P63</f>
        <v>0</v>
      </c>
      <c r="Q63" s="85">
        <f>Q62+'[1]Stan i struktura IV 11'!Q63</f>
        <v>0</v>
      </c>
      <c r="R63" s="86">
        <f>R62+'[1]Stan i struktura IV 11'!R63</f>
        <v>2</v>
      </c>
      <c r="S63" s="83">
        <f>S62+'[1]Stan i struktura IV 11'!S63</f>
        <v>2</v>
      </c>
      <c r="V63" s="4">
        <f>SUM(E63:R63)</f>
        <v>2</v>
      </c>
    </row>
    <row r="64" spans="2:19" s="4" customFormat="1" ht="42" customHeight="1" thickBot="1" thickTop="1">
      <c r="B64" s="247" t="s">
        <v>78</v>
      </c>
      <c r="C64" s="239" t="s">
        <v>79</v>
      </c>
      <c r="D64" s="240"/>
      <c r="E64" s="90">
        <v>1</v>
      </c>
      <c r="F64" s="90">
        <v>6</v>
      </c>
      <c r="G64" s="90">
        <v>21</v>
      </c>
      <c r="H64" s="90">
        <v>14</v>
      </c>
      <c r="I64" s="90">
        <v>7</v>
      </c>
      <c r="J64" s="90">
        <v>27</v>
      </c>
      <c r="K64" s="90">
        <v>4</v>
      </c>
      <c r="L64" s="90">
        <v>7</v>
      </c>
      <c r="M64" s="90">
        <v>30</v>
      </c>
      <c r="N64" s="90">
        <v>3</v>
      </c>
      <c r="O64" s="90">
        <v>68</v>
      </c>
      <c r="P64" s="90">
        <v>0</v>
      </c>
      <c r="Q64" s="90">
        <v>204</v>
      </c>
      <c r="R64" s="91">
        <v>698</v>
      </c>
      <c r="S64" s="84">
        <f>SUM(E64:R64)</f>
        <v>1090</v>
      </c>
    </row>
    <row r="65" spans="2:22" ht="42" customHeight="1" thickBot="1" thickTop="1">
      <c r="B65" s="259"/>
      <c r="C65" s="243" t="s">
        <v>80</v>
      </c>
      <c r="D65" s="244"/>
      <c r="E65" s="85">
        <f>E64+'[1]Stan i struktura IV 11'!E65</f>
        <v>37</v>
      </c>
      <c r="F65" s="85">
        <f>F64+'[1]Stan i struktura IV 11'!F65</f>
        <v>136</v>
      </c>
      <c r="G65" s="85">
        <f>G64+'[1]Stan i struktura IV 11'!G65</f>
        <v>29</v>
      </c>
      <c r="H65" s="85">
        <f>H64+'[1]Stan i struktura IV 11'!H65</f>
        <v>65</v>
      </c>
      <c r="I65" s="85">
        <f>I64+'[1]Stan i struktura IV 11'!I65</f>
        <v>81</v>
      </c>
      <c r="J65" s="85">
        <f>J64+'[1]Stan i struktura IV 11'!J65</f>
        <v>27</v>
      </c>
      <c r="K65" s="85">
        <f>K64+'[1]Stan i struktura IV 11'!K65</f>
        <v>35</v>
      </c>
      <c r="L65" s="85">
        <f>L64+'[1]Stan i struktura IV 11'!L65</f>
        <v>13</v>
      </c>
      <c r="M65" s="85">
        <f>M64+'[1]Stan i struktura IV 11'!M65</f>
        <v>30</v>
      </c>
      <c r="N65" s="85">
        <f>N64+'[1]Stan i struktura IV 11'!N65</f>
        <v>55</v>
      </c>
      <c r="O65" s="85">
        <f>O64+'[1]Stan i struktura IV 11'!O65</f>
        <v>144</v>
      </c>
      <c r="P65" s="85">
        <f>P64+'[1]Stan i struktura IV 11'!P65</f>
        <v>26</v>
      </c>
      <c r="Q65" s="85">
        <f>Q64+'[1]Stan i struktura IV 11'!Q65</f>
        <v>782</v>
      </c>
      <c r="R65" s="86">
        <f>R64+'[1]Stan i struktura IV 11'!R65</f>
        <v>3193</v>
      </c>
      <c r="S65" s="83">
        <f>S64+'[1]Stan i struktura IV 11'!S65</f>
        <v>4653</v>
      </c>
      <c r="V65" s="4">
        <f>SUM(E65:R65)</f>
        <v>4653</v>
      </c>
    </row>
    <row r="66" spans="2:22" ht="45" customHeight="1" thickBot="1" thickTop="1">
      <c r="B66" s="250" t="s">
        <v>81</v>
      </c>
      <c r="C66" s="252" t="s">
        <v>82</v>
      </c>
      <c r="D66" s="253"/>
      <c r="E66" s="94">
        <f aca="true" t="shared" si="14" ref="E66:R67">E48+E50+E52+E54+E56+E58+E60+E62+E64</f>
        <v>32</v>
      </c>
      <c r="F66" s="94">
        <f t="shared" si="14"/>
        <v>30</v>
      </c>
      <c r="G66" s="94">
        <f t="shared" si="14"/>
        <v>115</v>
      </c>
      <c r="H66" s="94">
        <f t="shared" si="14"/>
        <v>69</v>
      </c>
      <c r="I66" s="94">
        <f t="shared" si="14"/>
        <v>112</v>
      </c>
      <c r="J66" s="94">
        <f t="shared" si="14"/>
        <v>75</v>
      </c>
      <c r="K66" s="94">
        <f t="shared" si="14"/>
        <v>85</v>
      </c>
      <c r="L66" s="94">
        <f t="shared" si="14"/>
        <v>70</v>
      </c>
      <c r="M66" s="94">
        <f t="shared" si="14"/>
        <v>76</v>
      </c>
      <c r="N66" s="94">
        <f t="shared" si="14"/>
        <v>49</v>
      </c>
      <c r="O66" s="94">
        <f t="shared" si="14"/>
        <v>110</v>
      </c>
      <c r="P66" s="94">
        <f t="shared" si="14"/>
        <v>52</v>
      </c>
      <c r="Q66" s="94">
        <f t="shared" si="14"/>
        <v>305</v>
      </c>
      <c r="R66" s="95">
        <f t="shared" si="14"/>
        <v>822</v>
      </c>
      <c r="S66" s="96">
        <f>SUM(E66:R66)</f>
        <v>2002</v>
      </c>
      <c r="V66" s="4"/>
    </row>
    <row r="67" spans="2:22" ht="45" customHeight="1" thickBot="1" thickTop="1">
      <c r="B67" s="251"/>
      <c r="C67" s="252" t="s">
        <v>83</v>
      </c>
      <c r="D67" s="253"/>
      <c r="E67" s="97">
        <f t="shared" si="14"/>
        <v>332</v>
      </c>
      <c r="F67" s="97">
        <f>F49+F51+F53+F55+F57+F59+F61+F63+F65</f>
        <v>378</v>
      </c>
      <c r="G67" s="97">
        <f t="shared" si="14"/>
        <v>299</v>
      </c>
      <c r="H67" s="97">
        <f t="shared" si="14"/>
        <v>419</v>
      </c>
      <c r="I67" s="97">
        <f t="shared" si="14"/>
        <v>291</v>
      </c>
      <c r="J67" s="97">
        <f t="shared" si="14"/>
        <v>235</v>
      </c>
      <c r="K67" s="97">
        <f t="shared" si="14"/>
        <v>363</v>
      </c>
      <c r="L67" s="97">
        <f t="shared" si="14"/>
        <v>296</v>
      </c>
      <c r="M67" s="97">
        <f t="shared" si="14"/>
        <v>169</v>
      </c>
      <c r="N67" s="97">
        <f t="shared" si="14"/>
        <v>207</v>
      </c>
      <c r="O67" s="97">
        <f t="shared" si="14"/>
        <v>510</v>
      </c>
      <c r="P67" s="97">
        <f t="shared" si="14"/>
        <v>350</v>
      </c>
      <c r="Q67" s="97">
        <f t="shared" si="14"/>
        <v>1470</v>
      </c>
      <c r="R67" s="98">
        <f t="shared" si="14"/>
        <v>3419</v>
      </c>
      <c r="S67" s="96">
        <f>SUM(E67:R67)</f>
        <v>8738</v>
      </c>
      <c r="V67" s="4"/>
    </row>
    <row r="68" spans="2:19" ht="14.25" customHeight="1">
      <c r="B68" s="254" t="s">
        <v>84</v>
      </c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</row>
    <row r="69" spans="2:19" ht="14.25" customHeight="1">
      <c r="B69" s="255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</row>
    <row r="75" ht="13.5" thickBot="1"/>
    <row r="76" spans="5:19" ht="26.25" customHeight="1" thickBot="1" thickTop="1">
      <c r="E76" s="99">
        <v>105</v>
      </c>
      <c r="F76" s="99">
        <v>67</v>
      </c>
      <c r="G76" s="99">
        <v>101</v>
      </c>
      <c r="H76" s="99">
        <v>65</v>
      </c>
      <c r="I76" s="99">
        <v>88</v>
      </c>
      <c r="J76" s="99">
        <v>80</v>
      </c>
      <c r="K76" s="99">
        <v>51</v>
      </c>
      <c r="L76" s="99">
        <v>75</v>
      </c>
      <c r="M76" s="99">
        <v>80</v>
      </c>
      <c r="N76" s="99">
        <v>55</v>
      </c>
      <c r="O76" s="99">
        <v>87</v>
      </c>
      <c r="P76" s="99">
        <v>78</v>
      </c>
      <c r="Q76" s="99">
        <v>124</v>
      </c>
      <c r="R76" s="99">
        <v>158</v>
      </c>
      <c r="S76" s="77">
        <f>SUM(E76:R76)</f>
        <v>1214</v>
      </c>
    </row>
  </sheetData>
  <sheetProtection/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B38:B39"/>
    <mergeCell ref="C38:D38"/>
    <mergeCell ref="C39:D39"/>
    <mergeCell ref="B41:S41"/>
    <mergeCell ref="B43:S43"/>
    <mergeCell ref="C44:D44"/>
    <mergeCell ref="B34:B35"/>
    <mergeCell ref="C34:D34"/>
    <mergeCell ref="C35:D35"/>
    <mergeCell ref="B36:B37"/>
    <mergeCell ref="C36:D36"/>
    <mergeCell ref="C37:D37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S27"/>
    <mergeCell ref="B28:B29"/>
    <mergeCell ref="C28:D28"/>
    <mergeCell ref="C29:D29"/>
    <mergeCell ref="B21:B22"/>
    <mergeCell ref="C21:D21"/>
    <mergeCell ref="C22:D22"/>
    <mergeCell ref="B23:B24"/>
    <mergeCell ref="C23:D23"/>
    <mergeCell ref="C24:D24"/>
    <mergeCell ref="C15:D15"/>
    <mergeCell ref="B16:S16"/>
    <mergeCell ref="B17:B18"/>
    <mergeCell ref="C17:D17"/>
    <mergeCell ref="C18:D18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B2:S2"/>
    <mergeCell ref="B4:S4"/>
    <mergeCell ref="C5:D5"/>
    <mergeCell ref="C6:D6"/>
    <mergeCell ref="C7:D7"/>
    <mergeCell ref="C8:D8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287" t="s">
        <v>85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2:15" ht="24.75" customHeight="1">
      <c r="B2" s="287" t="s">
        <v>86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2:15" ht="18.75" thickBot="1">
      <c r="B3" s="1"/>
      <c r="C3" s="100"/>
      <c r="D3" s="100"/>
      <c r="E3" s="100"/>
      <c r="F3" s="100"/>
      <c r="G3" s="100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268" t="s">
        <v>87</v>
      </c>
      <c r="C4" s="290" t="s">
        <v>88</v>
      </c>
      <c r="D4" s="272" t="s">
        <v>89</v>
      </c>
      <c r="E4" s="274" t="s">
        <v>90</v>
      </c>
      <c r="F4" s="100"/>
      <c r="G4" s="268" t="s">
        <v>87</v>
      </c>
      <c r="H4" s="270" t="s">
        <v>91</v>
      </c>
      <c r="I4" s="272" t="s">
        <v>89</v>
      </c>
      <c r="J4" s="274" t="s">
        <v>90</v>
      </c>
      <c r="K4" s="33"/>
      <c r="L4" s="268" t="s">
        <v>87</v>
      </c>
      <c r="M4" s="282" t="s">
        <v>88</v>
      </c>
      <c r="N4" s="272" t="s">
        <v>89</v>
      </c>
      <c r="O4" s="284" t="s">
        <v>90</v>
      </c>
    </row>
    <row r="5" spans="2:15" ht="18.75" customHeight="1" thickBot="1" thickTop="1">
      <c r="B5" s="269"/>
      <c r="C5" s="291"/>
      <c r="D5" s="273"/>
      <c r="E5" s="275"/>
      <c r="F5" s="100"/>
      <c r="G5" s="269"/>
      <c r="H5" s="271"/>
      <c r="I5" s="273"/>
      <c r="J5" s="275"/>
      <c r="K5" s="33"/>
      <c r="L5" s="269"/>
      <c r="M5" s="283"/>
      <c r="N5" s="273"/>
      <c r="O5" s="285"/>
    </row>
    <row r="6" spans="2:15" ht="16.5" customHeight="1" thickTop="1">
      <c r="B6" s="276" t="s">
        <v>92</v>
      </c>
      <c r="C6" s="277"/>
      <c r="D6" s="277"/>
      <c r="E6" s="280">
        <f>SUM(E8+E19+E27+E34+E41)</f>
        <v>20935</v>
      </c>
      <c r="F6" s="100"/>
      <c r="G6" s="101">
        <v>4</v>
      </c>
      <c r="H6" s="102" t="s">
        <v>93</v>
      </c>
      <c r="I6" s="103" t="s">
        <v>94</v>
      </c>
      <c r="J6" s="104">
        <v>812</v>
      </c>
      <c r="K6" s="33"/>
      <c r="L6" s="105" t="s">
        <v>95</v>
      </c>
      <c r="M6" s="106" t="s">
        <v>96</v>
      </c>
      <c r="N6" s="106" t="s">
        <v>97</v>
      </c>
      <c r="O6" s="107">
        <f>SUM(O7:O18)</f>
        <v>9610</v>
      </c>
    </row>
    <row r="7" spans="2:15" ht="16.5" customHeight="1" thickBot="1">
      <c r="B7" s="278"/>
      <c r="C7" s="279"/>
      <c r="D7" s="279"/>
      <c r="E7" s="286"/>
      <c r="F7" s="1"/>
      <c r="G7" s="108">
        <v>5</v>
      </c>
      <c r="H7" s="109" t="s">
        <v>98</v>
      </c>
      <c r="I7" s="110" t="s">
        <v>94</v>
      </c>
      <c r="J7" s="111">
        <v>291</v>
      </c>
      <c r="K7" s="1"/>
      <c r="L7" s="108">
        <v>1</v>
      </c>
      <c r="M7" s="109" t="s">
        <v>99</v>
      </c>
      <c r="N7" s="110" t="s">
        <v>94</v>
      </c>
      <c r="O7" s="111">
        <v>155</v>
      </c>
    </row>
    <row r="8" spans="2:15" ht="16.5" customHeight="1" thickBot="1" thickTop="1">
      <c r="B8" s="105" t="s">
        <v>100</v>
      </c>
      <c r="C8" s="106" t="s">
        <v>101</v>
      </c>
      <c r="D8" s="112" t="s">
        <v>97</v>
      </c>
      <c r="E8" s="107">
        <f>SUM(E9:E17)</f>
        <v>7989</v>
      </c>
      <c r="F8" s="1"/>
      <c r="G8" s="113"/>
      <c r="H8" s="114"/>
      <c r="I8" s="115"/>
      <c r="J8" s="116"/>
      <c r="K8" s="1"/>
      <c r="L8" s="108">
        <v>2</v>
      </c>
      <c r="M8" s="109" t="s">
        <v>102</v>
      </c>
      <c r="N8" s="110" t="s">
        <v>103</v>
      </c>
      <c r="O8" s="111">
        <v>222</v>
      </c>
    </row>
    <row r="9" spans="2:15" ht="16.5" customHeight="1" thickBot="1">
      <c r="B9" s="108">
        <v>1</v>
      </c>
      <c r="C9" s="109" t="s">
        <v>104</v>
      </c>
      <c r="D9" s="110" t="s">
        <v>103</v>
      </c>
      <c r="E9" s="111">
        <v>292</v>
      </c>
      <c r="F9" s="1"/>
      <c r="G9" s="117"/>
      <c r="H9" s="118"/>
      <c r="I9" s="119"/>
      <c r="J9" s="119"/>
      <c r="K9" s="1"/>
      <c r="L9" s="108">
        <v>3</v>
      </c>
      <c r="M9" s="109" t="s">
        <v>105</v>
      </c>
      <c r="N9" s="110" t="s">
        <v>94</v>
      </c>
      <c r="O9" s="111">
        <v>619</v>
      </c>
    </row>
    <row r="10" spans="2:15" ht="16.5" customHeight="1">
      <c r="B10" s="108">
        <v>2</v>
      </c>
      <c r="C10" s="109" t="s">
        <v>106</v>
      </c>
      <c r="D10" s="110" t="s">
        <v>103</v>
      </c>
      <c r="E10" s="111">
        <v>363</v>
      </c>
      <c r="F10" s="1"/>
      <c r="G10" s="268" t="s">
        <v>87</v>
      </c>
      <c r="H10" s="270" t="s">
        <v>91</v>
      </c>
      <c r="I10" s="272" t="s">
        <v>89</v>
      </c>
      <c r="J10" s="274" t="s">
        <v>90</v>
      </c>
      <c r="K10" s="1"/>
      <c r="L10" s="108">
        <v>4</v>
      </c>
      <c r="M10" s="109" t="s">
        <v>107</v>
      </c>
      <c r="N10" s="110" t="s">
        <v>94</v>
      </c>
      <c r="O10" s="111">
        <v>242</v>
      </c>
    </row>
    <row r="11" spans="2:15" ht="16.5" customHeight="1" thickBot="1">
      <c r="B11" s="108">
        <v>3</v>
      </c>
      <c r="C11" s="109" t="s">
        <v>108</v>
      </c>
      <c r="D11" s="110" t="s">
        <v>103</v>
      </c>
      <c r="E11" s="111">
        <v>279</v>
      </c>
      <c r="F11" s="1"/>
      <c r="G11" s="269"/>
      <c r="H11" s="271"/>
      <c r="I11" s="273"/>
      <c r="J11" s="275"/>
      <c r="K11" s="1"/>
      <c r="L11" s="108">
        <v>5</v>
      </c>
      <c r="M11" s="109" t="s">
        <v>109</v>
      </c>
      <c r="N11" s="110" t="s">
        <v>94</v>
      </c>
      <c r="O11" s="111">
        <v>536</v>
      </c>
    </row>
    <row r="12" spans="2:15" ht="16.5" customHeight="1" thickTop="1">
      <c r="B12" s="108">
        <v>4</v>
      </c>
      <c r="C12" s="109" t="s">
        <v>110</v>
      </c>
      <c r="D12" s="110" t="s">
        <v>111</v>
      </c>
      <c r="E12" s="111">
        <v>513</v>
      </c>
      <c r="F12" s="1"/>
      <c r="G12" s="276" t="s">
        <v>112</v>
      </c>
      <c r="H12" s="277"/>
      <c r="I12" s="277"/>
      <c r="J12" s="280">
        <f>SUM(J14+J23+J33+J41+O6+O20+O31)</f>
        <v>37516</v>
      </c>
      <c r="K12" s="1"/>
      <c r="L12" s="108" t="s">
        <v>50</v>
      </c>
      <c r="M12" s="109" t="s">
        <v>113</v>
      </c>
      <c r="N12" s="110" t="s">
        <v>94</v>
      </c>
      <c r="O12" s="111">
        <v>1347</v>
      </c>
    </row>
    <row r="13" spans="2:15" ht="16.5" customHeight="1" thickBot="1">
      <c r="B13" s="108">
        <v>5</v>
      </c>
      <c r="C13" s="109" t="s">
        <v>114</v>
      </c>
      <c r="D13" s="110" t="s">
        <v>103</v>
      </c>
      <c r="E13" s="111">
        <v>302</v>
      </c>
      <c r="F13" s="120"/>
      <c r="G13" s="278"/>
      <c r="H13" s="279"/>
      <c r="I13" s="279"/>
      <c r="J13" s="281"/>
      <c r="K13" s="120"/>
      <c r="L13" s="108">
        <v>7</v>
      </c>
      <c r="M13" s="109" t="s">
        <v>115</v>
      </c>
      <c r="N13" s="110" t="s">
        <v>103</v>
      </c>
      <c r="O13" s="111">
        <v>268</v>
      </c>
    </row>
    <row r="14" spans="2:15" ht="16.5" customHeight="1" thickTop="1">
      <c r="B14" s="108">
        <v>6</v>
      </c>
      <c r="C14" s="109" t="s">
        <v>116</v>
      </c>
      <c r="D14" s="110" t="s">
        <v>103</v>
      </c>
      <c r="E14" s="111">
        <v>384</v>
      </c>
      <c r="F14" s="121"/>
      <c r="G14" s="105" t="s">
        <v>100</v>
      </c>
      <c r="H14" s="106" t="s">
        <v>117</v>
      </c>
      <c r="I14" s="122" t="s">
        <v>97</v>
      </c>
      <c r="J14" s="123">
        <f>SUM(J15:J21)</f>
        <v>4395</v>
      </c>
      <c r="K14" s="1"/>
      <c r="L14" s="108">
        <v>8</v>
      </c>
      <c r="M14" s="109" t="s">
        <v>118</v>
      </c>
      <c r="N14" s="110" t="s">
        <v>103</v>
      </c>
      <c r="O14" s="111">
        <v>187</v>
      </c>
    </row>
    <row r="15" spans="2:15" ht="16.5" customHeight="1">
      <c r="B15" s="108">
        <v>7</v>
      </c>
      <c r="C15" s="109" t="s">
        <v>119</v>
      </c>
      <c r="D15" s="110" t="s">
        <v>94</v>
      </c>
      <c r="E15" s="111">
        <v>888</v>
      </c>
      <c r="F15" s="121"/>
      <c r="G15" s="108">
        <v>1</v>
      </c>
      <c r="H15" s="109" t="s">
        <v>120</v>
      </c>
      <c r="I15" s="110" t="s">
        <v>103</v>
      </c>
      <c r="J15" s="111">
        <v>165</v>
      </c>
      <c r="K15" s="1"/>
      <c r="L15" s="108">
        <v>9</v>
      </c>
      <c r="M15" s="109" t="s">
        <v>121</v>
      </c>
      <c r="N15" s="110" t="s">
        <v>103</v>
      </c>
      <c r="O15" s="111">
        <v>203</v>
      </c>
    </row>
    <row r="16" spans="2:15" ht="16.5" customHeight="1" thickBot="1">
      <c r="B16" s="124"/>
      <c r="C16" s="125"/>
      <c r="D16" s="126"/>
      <c r="E16" s="127"/>
      <c r="F16" s="121"/>
      <c r="G16" s="108">
        <v>2</v>
      </c>
      <c r="H16" s="109" t="s">
        <v>122</v>
      </c>
      <c r="I16" s="110" t="s">
        <v>103</v>
      </c>
      <c r="J16" s="111">
        <v>122</v>
      </c>
      <c r="K16" s="1"/>
      <c r="L16" s="108">
        <v>10</v>
      </c>
      <c r="M16" s="109" t="s">
        <v>123</v>
      </c>
      <c r="N16" s="110" t="s">
        <v>103</v>
      </c>
      <c r="O16" s="111">
        <v>832</v>
      </c>
    </row>
    <row r="17" spans="2:15" ht="16.5" customHeight="1" thickBot="1" thickTop="1">
      <c r="B17" s="128">
        <v>8</v>
      </c>
      <c r="C17" s="129" t="s">
        <v>124</v>
      </c>
      <c r="D17" s="130" t="s">
        <v>125</v>
      </c>
      <c r="E17" s="131">
        <v>4968</v>
      </c>
      <c r="F17" s="121"/>
      <c r="G17" s="108">
        <v>3</v>
      </c>
      <c r="H17" s="109" t="s">
        <v>126</v>
      </c>
      <c r="I17" s="110" t="s">
        <v>103</v>
      </c>
      <c r="J17" s="111">
        <v>342</v>
      </c>
      <c r="K17" s="1"/>
      <c r="L17" s="124"/>
      <c r="M17" s="125"/>
      <c r="N17" s="126"/>
      <c r="O17" s="127"/>
    </row>
    <row r="18" spans="2:15" ht="16.5" customHeight="1" thickBot="1" thickTop="1">
      <c r="B18" s="101"/>
      <c r="C18" s="102"/>
      <c r="D18" s="103"/>
      <c r="E18" s="104" t="s">
        <v>22</v>
      </c>
      <c r="F18" s="132"/>
      <c r="G18" s="108">
        <v>4</v>
      </c>
      <c r="H18" s="109" t="s">
        <v>127</v>
      </c>
      <c r="I18" s="110" t="s">
        <v>103</v>
      </c>
      <c r="J18" s="111">
        <v>780</v>
      </c>
      <c r="K18" s="1"/>
      <c r="L18" s="128">
        <v>11</v>
      </c>
      <c r="M18" s="129" t="s">
        <v>123</v>
      </c>
      <c r="N18" s="130" t="s">
        <v>125</v>
      </c>
      <c r="O18" s="131">
        <v>4999</v>
      </c>
    </row>
    <row r="19" spans="2:15" ht="16.5" customHeight="1" thickTop="1">
      <c r="B19" s="133" t="s">
        <v>128</v>
      </c>
      <c r="C19" s="134" t="s">
        <v>7</v>
      </c>
      <c r="D19" s="135" t="s">
        <v>97</v>
      </c>
      <c r="E19" s="136">
        <f>SUM(E20:E25)</f>
        <v>4544</v>
      </c>
      <c r="F19" s="121"/>
      <c r="G19" s="108">
        <v>5</v>
      </c>
      <c r="H19" s="109" t="s">
        <v>127</v>
      </c>
      <c r="I19" s="110" t="s">
        <v>111</v>
      </c>
      <c r="J19" s="111">
        <v>1759</v>
      </c>
      <c r="K19" s="1"/>
      <c r="L19" s="101"/>
      <c r="M19" s="102"/>
      <c r="N19" s="103"/>
      <c r="O19" s="104" t="s">
        <v>22</v>
      </c>
    </row>
    <row r="20" spans="2:15" ht="16.5" customHeight="1">
      <c r="B20" s="108">
        <v>1</v>
      </c>
      <c r="C20" s="109" t="s">
        <v>129</v>
      </c>
      <c r="D20" s="137" t="s">
        <v>103</v>
      </c>
      <c r="E20" s="111">
        <v>401</v>
      </c>
      <c r="F20" s="121"/>
      <c r="G20" s="108">
        <v>6</v>
      </c>
      <c r="H20" s="109" t="s">
        <v>130</v>
      </c>
      <c r="I20" s="110" t="s">
        <v>94</v>
      </c>
      <c r="J20" s="111">
        <v>1019</v>
      </c>
      <c r="K20" s="1"/>
      <c r="L20" s="133" t="s">
        <v>131</v>
      </c>
      <c r="M20" s="134" t="s">
        <v>16</v>
      </c>
      <c r="N20" s="135" t="s">
        <v>97</v>
      </c>
      <c r="O20" s="138">
        <f>SUM(O21:O29)</f>
        <v>6143</v>
      </c>
    </row>
    <row r="21" spans="2:15" ht="16.5" customHeight="1">
      <c r="B21" s="108">
        <v>2</v>
      </c>
      <c r="C21" s="109" t="s">
        <v>132</v>
      </c>
      <c r="D21" s="137" t="s">
        <v>94</v>
      </c>
      <c r="E21" s="111">
        <v>1878</v>
      </c>
      <c r="F21" s="121"/>
      <c r="G21" s="108">
        <v>7</v>
      </c>
      <c r="H21" s="109" t="s">
        <v>133</v>
      </c>
      <c r="I21" s="110" t="s">
        <v>103</v>
      </c>
      <c r="J21" s="111">
        <v>208</v>
      </c>
      <c r="K21" s="1"/>
      <c r="L21" s="108">
        <v>1</v>
      </c>
      <c r="M21" s="109" t="s">
        <v>134</v>
      </c>
      <c r="N21" s="110" t="s">
        <v>103</v>
      </c>
      <c r="O21" s="111">
        <v>321</v>
      </c>
    </row>
    <row r="22" spans="2:15" ht="16.5" customHeight="1">
      <c r="B22" s="108">
        <v>3</v>
      </c>
      <c r="C22" s="109" t="s">
        <v>135</v>
      </c>
      <c r="D22" s="137" t="s">
        <v>103</v>
      </c>
      <c r="E22" s="111">
        <v>514</v>
      </c>
      <c r="F22" s="121"/>
      <c r="G22" s="108"/>
      <c r="H22" s="109"/>
      <c r="I22" s="110"/>
      <c r="J22" s="111" t="s">
        <v>136</v>
      </c>
      <c r="K22" s="1"/>
      <c r="L22" s="108">
        <v>2</v>
      </c>
      <c r="M22" s="109" t="s">
        <v>137</v>
      </c>
      <c r="N22" s="110" t="s">
        <v>111</v>
      </c>
      <c r="O22" s="111">
        <v>319</v>
      </c>
    </row>
    <row r="23" spans="2:15" ht="16.5" customHeight="1">
      <c r="B23" s="108">
        <v>4</v>
      </c>
      <c r="C23" s="109" t="s">
        <v>138</v>
      </c>
      <c r="D23" s="137" t="s">
        <v>103</v>
      </c>
      <c r="E23" s="111">
        <v>353</v>
      </c>
      <c r="F23" s="121"/>
      <c r="G23" s="133" t="s">
        <v>128</v>
      </c>
      <c r="H23" s="134" t="s">
        <v>139</v>
      </c>
      <c r="I23" s="135" t="s">
        <v>97</v>
      </c>
      <c r="J23" s="138">
        <f>SUM(J24:J31)</f>
        <v>7121</v>
      </c>
      <c r="K23" s="1"/>
      <c r="L23" s="108">
        <v>3</v>
      </c>
      <c r="M23" s="109" t="s">
        <v>140</v>
      </c>
      <c r="N23" s="110" t="s">
        <v>94</v>
      </c>
      <c r="O23" s="111">
        <v>527</v>
      </c>
    </row>
    <row r="24" spans="2:15" ht="16.5" customHeight="1">
      <c r="B24" s="108">
        <v>5</v>
      </c>
      <c r="C24" s="109" t="s">
        <v>141</v>
      </c>
      <c r="D24" s="137" t="s">
        <v>94</v>
      </c>
      <c r="E24" s="111">
        <v>910</v>
      </c>
      <c r="F24" s="121"/>
      <c r="G24" s="108">
        <v>1</v>
      </c>
      <c r="H24" s="109" t="s">
        <v>142</v>
      </c>
      <c r="I24" s="110" t="s">
        <v>94</v>
      </c>
      <c r="J24" s="111">
        <v>378</v>
      </c>
      <c r="K24" s="1"/>
      <c r="L24" s="108">
        <v>4</v>
      </c>
      <c r="M24" s="109" t="s">
        <v>143</v>
      </c>
      <c r="N24" s="110" t="s">
        <v>94</v>
      </c>
      <c r="O24" s="111">
        <v>496</v>
      </c>
    </row>
    <row r="25" spans="2:15" ht="16.5" customHeight="1">
      <c r="B25" s="108">
        <v>6</v>
      </c>
      <c r="C25" s="109" t="s">
        <v>144</v>
      </c>
      <c r="D25" s="137" t="s">
        <v>94</v>
      </c>
      <c r="E25" s="111">
        <v>488</v>
      </c>
      <c r="F25" s="121"/>
      <c r="G25" s="108">
        <v>2</v>
      </c>
      <c r="H25" s="109" t="s">
        <v>145</v>
      </c>
      <c r="I25" s="110" t="s">
        <v>103</v>
      </c>
      <c r="J25" s="111">
        <v>271</v>
      </c>
      <c r="K25" s="1"/>
      <c r="L25" s="108">
        <v>5</v>
      </c>
      <c r="M25" s="109" t="s">
        <v>146</v>
      </c>
      <c r="N25" s="110" t="s">
        <v>103</v>
      </c>
      <c r="O25" s="111">
        <v>402</v>
      </c>
    </row>
    <row r="26" spans="2:15" ht="16.5" customHeight="1">
      <c r="B26" s="108"/>
      <c r="C26" s="109"/>
      <c r="D26" s="110"/>
      <c r="E26" s="104"/>
      <c r="F26" s="132"/>
      <c r="G26" s="108" t="s">
        <v>28</v>
      </c>
      <c r="H26" s="109" t="s">
        <v>147</v>
      </c>
      <c r="I26" s="110" t="s">
        <v>94</v>
      </c>
      <c r="J26" s="111">
        <v>1758</v>
      </c>
      <c r="K26" s="1"/>
      <c r="L26" s="108">
        <v>6</v>
      </c>
      <c r="M26" s="109" t="s">
        <v>148</v>
      </c>
      <c r="N26" s="110" t="s">
        <v>94</v>
      </c>
      <c r="O26" s="111">
        <v>1621</v>
      </c>
    </row>
    <row r="27" spans="2:15" ht="16.5" customHeight="1">
      <c r="B27" s="133" t="s">
        <v>149</v>
      </c>
      <c r="C27" s="134" t="s">
        <v>9</v>
      </c>
      <c r="D27" s="135" t="s">
        <v>97</v>
      </c>
      <c r="E27" s="138">
        <f>SUM(E28:E32)</f>
        <v>2601</v>
      </c>
      <c r="F27" s="121"/>
      <c r="G27" s="108">
        <v>4</v>
      </c>
      <c r="H27" s="109" t="s">
        <v>150</v>
      </c>
      <c r="I27" s="110" t="s">
        <v>103</v>
      </c>
      <c r="J27" s="111">
        <v>585</v>
      </c>
      <c r="K27" s="1"/>
      <c r="L27" s="108">
        <v>7</v>
      </c>
      <c r="M27" s="109" t="s">
        <v>151</v>
      </c>
      <c r="N27" s="110" t="s">
        <v>103</v>
      </c>
      <c r="O27" s="111">
        <v>186</v>
      </c>
    </row>
    <row r="28" spans="2:15" ht="16.5" customHeight="1">
      <c r="B28" s="108">
        <v>1</v>
      </c>
      <c r="C28" s="109" t="s">
        <v>152</v>
      </c>
      <c r="D28" s="110" t="s">
        <v>94</v>
      </c>
      <c r="E28" s="111">
        <v>424</v>
      </c>
      <c r="F28" s="121"/>
      <c r="G28" s="108">
        <v>5</v>
      </c>
      <c r="H28" s="109" t="s">
        <v>150</v>
      </c>
      <c r="I28" s="110" t="s">
        <v>111</v>
      </c>
      <c r="J28" s="111">
        <v>2810</v>
      </c>
      <c r="K28" s="1"/>
      <c r="L28" s="108">
        <v>8</v>
      </c>
      <c r="M28" s="109" t="s">
        <v>153</v>
      </c>
      <c r="N28" s="110" t="s">
        <v>103</v>
      </c>
      <c r="O28" s="111">
        <v>519</v>
      </c>
    </row>
    <row r="29" spans="2:15" ht="16.5" customHeight="1">
      <c r="B29" s="108">
        <v>2</v>
      </c>
      <c r="C29" s="109" t="s">
        <v>154</v>
      </c>
      <c r="D29" s="110" t="s">
        <v>103</v>
      </c>
      <c r="E29" s="111">
        <v>237</v>
      </c>
      <c r="F29" s="121"/>
      <c r="G29" s="108">
        <v>6</v>
      </c>
      <c r="H29" s="109" t="s">
        <v>155</v>
      </c>
      <c r="I29" s="110" t="s">
        <v>94</v>
      </c>
      <c r="J29" s="111">
        <v>472</v>
      </c>
      <c r="K29" s="1"/>
      <c r="L29" s="108">
        <v>9</v>
      </c>
      <c r="M29" s="109" t="s">
        <v>153</v>
      </c>
      <c r="N29" s="110" t="s">
        <v>111</v>
      </c>
      <c r="O29" s="111">
        <v>1752</v>
      </c>
    </row>
    <row r="30" spans="2:15" ht="16.5" customHeight="1">
      <c r="B30" s="108">
        <v>3</v>
      </c>
      <c r="C30" s="109" t="s">
        <v>156</v>
      </c>
      <c r="D30" s="110" t="s">
        <v>94</v>
      </c>
      <c r="E30" s="111">
        <v>259</v>
      </c>
      <c r="F30" s="121"/>
      <c r="G30" s="108">
        <v>7</v>
      </c>
      <c r="H30" s="109" t="s">
        <v>157</v>
      </c>
      <c r="I30" s="110" t="s">
        <v>103</v>
      </c>
      <c r="J30" s="111">
        <v>496</v>
      </c>
      <c r="K30" s="1"/>
      <c r="L30" s="108"/>
      <c r="M30" s="109"/>
      <c r="N30" s="110"/>
      <c r="O30" s="111"/>
    </row>
    <row r="31" spans="2:15" ht="16.5" customHeight="1">
      <c r="B31" s="108">
        <v>4</v>
      </c>
      <c r="C31" s="109" t="s">
        <v>158</v>
      </c>
      <c r="D31" s="110" t="s">
        <v>94</v>
      </c>
      <c r="E31" s="111">
        <v>541</v>
      </c>
      <c r="F31" s="121"/>
      <c r="G31" s="108">
        <v>8</v>
      </c>
      <c r="H31" s="109" t="s">
        <v>159</v>
      </c>
      <c r="I31" s="110" t="s">
        <v>103</v>
      </c>
      <c r="J31" s="111">
        <v>351</v>
      </c>
      <c r="K31" s="1"/>
      <c r="L31" s="133" t="s">
        <v>160</v>
      </c>
      <c r="M31" s="134" t="s">
        <v>17</v>
      </c>
      <c r="N31" s="135" t="s">
        <v>97</v>
      </c>
      <c r="O31" s="138">
        <f>SUM(O32:O41)</f>
        <v>5926</v>
      </c>
    </row>
    <row r="32" spans="2:15" ht="16.5" customHeight="1">
      <c r="B32" s="108">
        <v>5</v>
      </c>
      <c r="C32" s="109" t="s">
        <v>161</v>
      </c>
      <c r="D32" s="110" t="s">
        <v>94</v>
      </c>
      <c r="E32" s="111">
        <v>1140</v>
      </c>
      <c r="F32" s="132"/>
      <c r="G32" s="108"/>
      <c r="H32" s="109"/>
      <c r="I32" s="110"/>
      <c r="J32" s="111"/>
      <c r="K32" s="1"/>
      <c r="L32" s="108">
        <v>1</v>
      </c>
      <c r="M32" s="109" t="s">
        <v>162</v>
      </c>
      <c r="N32" s="110" t="s">
        <v>103</v>
      </c>
      <c r="O32" s="111">
        <v>309</v>
      </c>
    </row>
    <row r="33" spans="2:15" ht="16.5" customHeight="1">
      <c r="B33" s="108"/>
      <c r="C33" s="109"/>
      <c r="D33" s="110"/>
      <c r="E33" s="111"/>
      <c r="F33" s="121"/>
      <c r="G33" s="133" t="s">
        <v>149</v>
      </c>
      <c r="H33" s="134" t="s">
        <v>12</v>
      </c>
      <c r="I33" s="135" t="s">
        <v>97</v>
      </c>
      <c r="J33" s="138">
        <f>SUM(J34:J39)</f>
        <v>2129</v>
      </c>
      <c r="K33" s="1"/>
      <c r="L33" s="108">
        <v>2</v>
      </c>
      <c r="M33" s="109" t="s">
        <v>163</v>
      </c>
      <c r="N33" s="110" t="s">
        <v>94</v>
      </c>
      <c r="O33" s="111">
        <v>590</v>
      </c>
    </row>
    <row r="34" spans="2:15" ht="16.5" customHeight="1">
      <c r="B34" s="133" t="s">
        <v>164</v>
      </c>
      <c r="C34" s="134" t="s">
        <v>165</v>
      </c>
      <c r="D34" s="135" t="s">
        <v>97</v>
      </c>
      <c r="E34" s="138">
        <f>SUM(E35:E39)</f>
        <v>4181</v>
      </c>
      <c r="F34" s="121"/>
      <c r="G34" s="108">
        <v>1</v>
      </c>
      <c r="H34" s="109" t="s">
        <v>166</v>
      </c>
      <c r="I34" s="110" t="s">
        <v>103</v>
      </c>
      <c r="J34" s="111">
        <v>137</v>
      </c>
      <c r="K34" s="1"/>
      <c r="L34" s="108">
        <v>3</v>
      </c>
      <c r="M34" s="109" t="s">
        <v>167</v>
      </c>
      <c r="N34" s="110" t="s">
        <v>103</v>
      </c>
      <c r="O34" s="111">
        <v>192</v>
      </c>
    </row>
    <row r="35" spans="2:15" ht="16.5" customHeight="1">
      <c r="B35" s="108">
        <v>1</v>
      </c>
      <c r="C35" s="109" t="s">
        <v>168</v>
      </c>
      <c r="D35" s="110" t="s">
        <v>94</v>
      </c>
      <c r="E35" s="111">
        <v>783</v>
      </c>
      <c r="F35" s="121"/>
      <c r="G35" s="108">
        <v>2</v>
      </c>
      <c r="H35" s="109" t="s">
        <v>169</v>
      </c>
      <c r="I35" s="110" t="s">
        <v>103</v>
      </c>
      <c r="J35" s="111">
        <v>254</v>
      </c>
      <c r="K35" s="1"/>
      <c r="L35" s="108">
        <v>4</v>
      </c>
      <c r="M35" s="109" t="s">
        <v>170</v>
      </c>
      <c r="N35" s="110" t="s">
        <v>94</v>
      </c>
      <c r="O35" s="111">
        <v>1601</v>
      </c>
    </row>
    <row r="36" spans="2:15" ht="16.5" customHeight="1">
      <c r="B36" s="108">
        <v>2</v>
      </c>
      <c r="C36" s="109" t="s">
        <v>171</v>
      </c>
      <c r="D36" s="110" t="s">
        <v>94</v>
      </c>
      <c r="E36" s="111">
        <v>1315</v>
      </c>
      <c r="F36" s="121"/>
      <c r="G36" s="108">
        <v>3</v>
      </c>
      <c r="H36" s="109" t="s">
        <v>172</v>
      </c>
      <c r="I36" s="110" t="s">
        <v>103</v>
      </c>
      <c r="J36" s="111">
        <v>185</v>
      </c>
      <c r="K36" s="1"/>
      <c r="L36" s="108">
        <v>5</v>
      </c>
      <c r="M36" s="109" t="s">
        <v>173</v>
      </c>
      <c r="N36" s="110" t="s">
        <v>111</v>
      </c>
      <c r="O36" s="111">
        <v>141</v>
      </c>
    </row>
    <row r="37" spans="2:15" ht="16.5" customHeight="1">
      <c r="B37" s="108">
        <v>3</v>
      </c>
      <c r="C37" s="109" t="s">
        <v>174</v>
      </c>
      <c r="D37" s="110" t="s">
        <v>103</v>
      </c>
      <c r="E37" s="111">
        <v>332</v>
      </c>
      <c r="F37" s="121"/>
      <c r="G37" s="108">
        <v>4</v>
      </c>
      <c r="H37" s="109" t="s">
        <v>175</v>
      </c>
      <c r="I37" s="110" t="s">
        <v>103</v>
      </c>
      <c r="J37" s="111">
        <v>171</v>
      </c>
      <c r="K37" s="1"/>
      <c r="L37" s="108">
        <v>6</v>
      </c>
      <c r="M37" s="109" t="s">
        <v>176</v>
      </c>
      <c r="N37" s="110" t="s">
        <v>103</v>
      </c>
      <c r="O37" s="111">
        <v>192</v>
      </c>
    </row>
    <row r="38" spans="2:15" ht="16.5" customHeight="1">
      <c r="B38" s="108">
        <v>4</v>
      </c>
      <c r="C38" s="109" t="s">
        <v>177</v>
      </c>
      <c r="D38" s="110" t="s">
        <v>94</v>
      </c>
      <c r="E38" s="111">
        <v>1408</v>
      </c>
      <c r="F38" s="121"/>
      <c r="G38" s="108">
        <v>5</v>
      </c>
      <c r="H38" s="109" t="s">
        <v>178</v>
      </c>
      <c r="I38" s="110" t="s">
        <v>94</v>
      </c>
      <c r="J38" s="111">
        <v>1161</v>
      </c>
      <c r="K38" s="1"/>
      <c r="L38" s="108">
        <v>7</v>
      </c>
      <c r="M38" s="109" t="s">
        <v>179</v>
      </c>
      <c r="N38" s="110" t="s">
        <v>103</v>
      </c>
      <c r="O38" s="111">
        <v>313</v>
      </c>
    </row>
    <row r="39" spans="2:15" ht="16.5" customHeight="1">
      <c r="B39" s="108">
        <v>5</v>
      </c>
      <c r="C39" s="109" t="s">
        <v>180</v>
      </c>
      <c r="D39" s="110" t="s">
        <v>103</v>
      </c>
      <c r="E39" s="111">
        <v>343</v>
      </c>
      <c r="F39" s="121"/>
      <c r="G39" s="108">
        <v>6</v>
      </c>
      <c r="H39" s="109" t="s">
        <v>181</v>
      </c>
      <c r="I39" s="110" t="s">
        <v>94</v>
      </c>
      <c r="J39" s="111">
        <v>221</v>
      </c>
      <c r="K39" s="1"/>
      <c r="L39" s="108">
        <v>8</v>
      </c>
      <c r="M39" s="109" t="s">
        <v>182</v>
      </c>
      <c r="N39" s="110" t="s">
        <v>103</v>
      </c>
      <c r="O39" s="111">
        <v>307</v>
      </c>
    </row>
    <row r="40" spans="2:15" ht="16.5" customHeight="1">
      <c r="B40" s="108"/>
      <c r="C40" s="109"/>
      <c r="D40" s="110"/>
      <c r="E40" s="111"/>
      <c r="F40" s="121"/>
      <c r="G40" s="108"/>
      <c r="H40" s="109"/>
      <c r="I40" s="110"/>
      <c r="J40" s="111"/>
      <c r="K40" s="1"/>
      <c r="L40" s="108">
        <v>9</v>
      </c>
      <c r="M40" s="109" t="s">
        <v>183</v>
      </c>
      <c r="N40" s="110" t="s">
        <v>103</v>
      </c>
      <c r="O40" s="111">
        <v>514</v>
      </c>
    </row>
    <row r="41" spans="2:15" ht="16.5" customHeight="1">
      <c r="B41" s="133" t="s">
        <v>95</v>
      </c>
      <c r="C41" s="134" t="s">
        <v>11</v>
      </c>
      <c r="D41" s="135" t="s">
        <v>97</v>
      </c>
      <c r="E41" s="138">
        <f>SUM(E42+E43+E44+J6+J7)</f>
        <v>1620</v>
      </c>
      <c r="F41" s="121"/>
      <c r="G41" s="105" t="s">
        <v>164</v>
      </c>
      <c r="H41" s="106" t="s">
        <v>13</v>
      </c>
      <c r="I41" s="122" t="s">
        <v>97</v>
      </c>
      <c r="J41" s="138">
        <f>SUM(J42:J44)</f>
        <v>2192</v>
      </c>
      <c r="K41" s="1"/>
      <c r="L41" s="139">
        <v>10</v>
      </c>
      <c r="M41" s="126" t="s">
        <v>183</v>
      </c>
      <c r="N41" s="140" t="s">
        <v>111</v>
      </c>
      <c r="O41" s="127">
        <v>1767</v>
      </c>
    </row>
    <row r="42" spans="2:15" ht="16.5" customHeight="1" thickBot="1">
      <c r="B42" s="108">
        <v>1</v>
      </c>
      <c r="C42" s="109" t="s">
        <v>184</v>
      </c>
      <c r="D42" s="110" t="s">
        <v>103</v>
      </c>
      <c r="E42" s="111">
        <v>200</v>
      </c>
      <c r="F42" s="121"/>
      <c r="G42" s="108">
        <v>1</v>
      </c>
      <c r="H42" s="109" t="s">
        <v>185</v>
      </c>
      <c r="I42" s="110" t="s">
        <v>94</v>
      </c>
      <c r="J42" s="111">
        <v>522</v>
      </c>
      <c r="K42" s="1"/>
      <c r="L42" s="141"/>
      <c r="M42" s="142"/>
      <c r="N42" s="143"/>
      <c r="O42" s="144"/>
    </row>
    <row r="43" spans="2:15" ht="16.5" customHeight="1" thickBot="1" thickTop="1">
      <c r="B43" s="108">
        <v>2</v>
      </c>
      <c r="C43" s="109" t="s">
        <v>186</v>
      </c>
      <c r="D43" s="110" t="s">
        <v>94</v>
      </c>
      <c r="E43" s="111">
        <v>164</v>
      </c>
      <c r="F43" s="121"/>
      <c r="G43" s="108">
        <v>2</v>
      </c>
      <c r="H43" s="109" t="s">
        <v>187</v>
      </c>
      <c r="I43" s="110" t="s">
        <v>94</v>
      </c>
      <c r="J43" s="111">
        <v>359</v>
      </c>
      <c r="K43" s="1"/>
      <c r="L43" s="260" t="s">
        <v>188</v>
      </c>
      <c r="M43" s="261"/>
      <c r="N43" s="264" t="s">
        <v>189</v>
      </c>
      <c r="O43" s="266">
        <f>SUM(E8+E19+E27+E34+E41+J14+J23+J33+J41+O6+O20+O31)</f>
        <v>58451</v>
      </c>
    </row>
    <row r="44" spans="2:15" ht="16.5" customHeight="1" thickBot="1" thickTop="1">
      <c r="B44" s="113">
        <v>3</v>
      </c>
      <c r="C44" s="114" t="s">
        <v>190</v>
      </c>
      <c r="D44" s="115" t="s">
        <v>103</v>
      </c>
      <c r="E44" s="116">
        <v>153</v>
      </c>
      <c r="F44" s="121"/>
      <c r="G44" s="145">
        <v>3</v>
      </c>
      <c r="H44" s="146" t="s">
        <v>191</v>
      </c>
      <c r="I44" s="147" t="s">
        <v>94</v>
      </c>
      <c r="J44" s="116">
        <v>1311</v>
      </c>
      <c r="K44" s="1"/>
      <c r="L44" s="262"/>
      <c r="M44" s="263"/>
      <c r="N44" s="265"/>
      <c r="O44" s="267"/>
    </row>
    <row r="45" spans="2:15" ht="15" customHeight="1">
      <c r="B45" s="121"/>
      <c r="C45" s="148"/>
      <c r="D45" s="149"/>
      <c r="E45" s="150"/>
      <c r="F45" s="151"/>
      <c r="G45" s="148"/>
      <c r="H45" s="151"/>
      <c r="I45" s="152"/>
      <c r="J45" s="1"/>
      <c r="K45" s="1"/>
      <c r="L45" s="153"/>
      <c r="M45" s="153"/>
      <c r="N45" s="153"/>
      <c r="O45" s="153"/>
    </row>
    <row r="46" spans="2:15" ht="15" customHeight="1">
      <c r="B46" s="121"/>
      <c r="C46" s="148" t="s">
        <v>192</v>
      </c>
      <c r="D46" s="149"/>
      <c r="E46" s="150"/>
      <c r="F46" s="151"/>
      <c r="G46" s="148"/>
      <c r="H46" s="151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5"/>
      <c r="M50" s="156"/>
      <c r="N50" s="157"/>
      <c r="O50" s="157"/>
    </row>
    <row r="51" spans="2:15" ht="15" customHeight="1"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5"/>
      <c r="M51" s="156"/>
      <c r="N51" s="157"/>
      <c r="O51" s="157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0"/>
  <sheetViews>
    <sheetView zoomScale="84" zoomScaleNormal="84" zoomScalePageLayoutView="0" workbookViewId="0" topLeftCell="L2">
      <selection activeCell="L2" sqref="L2"/>
    </sheetView>
  </sheetViews>
  <sheetFormatPr defaultColWidth="9.00390625" defaultRowHeight="12.75"/>
  <cols>
    <col min="1" max="1" width="4.625" style="0" customWidth="1"/>
    <col min="3" max="3" width="14.125" style="0" customWidth="1"/>
    <col min="4" max="4" width="11.25390625" style="0" customWidth="1"/>
    <col min="21" max="21" width="3.625" style="0" customWidth="1"/>
    <col min="29" max="29" width="8.125" style="0" customWidth="1"/>
  </cols>
  <sheetData>
    <row r="1" spans="13:30" ht="15"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</row>
    <row r="2" spans="13:30" ht="15"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</row>
    <row r="3" spans="3:30" ht="15">
      <c r="C3" t="s">
        <v>193</v>
      </c>
      <c r="D3" t="s">
        <v>194</v>
      </c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</row>
    <row r="4" spans="3:30" ht="15">
      <c r="C4" t="s">
        <v>195</v>
      </c>
      <c r="D4">
        <v>58932</v>
      </c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</row>
    <row r="5" spans="3:30" ht="15">
      <c r="C5" t="s">
        <v>196</v>
      </c>
      <c r="D5">
        <v>56966</v>
      </c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</row>
    <row r="6" spans="3:30" ht="15">
      <c r="C6" t="s">
        <v>197</v>
      </c>
      <c r="D6">
        <v>55882</v>
      </c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</row>
    <row r="7" spans="3:30" ht="15">
      <c r="C7" t="s">
        <v>198</v>
      </c>
      <c r="D7">
        <v>55482</v>
      </c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</row>
    <row r="8" spans="3:30" ht="15">
      <c r="C8" t="s">
        <v>199</v>
      </c>
      <c r="D8">
        <v>55444</v>
      </c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</row>
    <row r="9" spans="3:30" ht="15">
      <c r="C9" t="s">
        <v>200</v>
      </c>
      <c r="D9">
        <v>55159</v>
      </c>
      <c r="H9" t="s">
        <v>201</v>
      </c>
      <c r="I9" t="s">
        <v>202</v>
      </c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</row>
    <row r="10" spans="3:30" ht="15">
      <c r="C10" t="s">
        <v>203</v>
      </c>
      <c r="D10">
        <v>55984</v>
      </c>
      <c r="G10" t="s">
        <v>204</v>
      </c>
      <c r="H10">
        <v>9360</v>
      </c>
      <c r="I10">
        <v>6857</v>
      </c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</row>
    <row r="11" spans="3:30" ht="15">
      <c r="C11" t="s">
        <v>205</v>
      </c>
      <c r="D11">
        <v>59225</v>
      </c>
      <c r="G11" t="s">
        <v>206</v>
      </c>
      <c r="H11">
        <v>8996</v>
      </c>
      <c r="I11">
        <v>6474</v>
      </c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</row>
    <row r="12" spans="3:30" ht="15">
      <c r="C12" t="s">
        <v>207</v>
      </c>
      <c r="D12">
        <v>65041</v>
      </c>
      <c r="G12" t="s">
        <v>208</v>
      </c>
      <c r="H12">
        <v>9812</v>
      </c>
      <c r="I12">
        <v>8297</v>
      </c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</row>
    <row r="13" spans="3:30" ht="15">
      <c r="C13" t="s">
        <v>209</v>
      </c>
      <c r="D13">
        <v>64991</v>
      </c>
      <c r="G13" t="s">
        <v>210</v>
      </c>
      <c r="H13">
        <v>7686</v>
      </c>
      <c r="I13">
        <v>7636</v>
      </c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</row>
    <row r="14" spans="3:30" ht="15">
      <c r="C14" t="s">
        <v>211</v>
      </c>
      <c r="D14">
        <v>63476</v>
      </c>
      <c r="G14" t="s">
        <v>212</v>
      </c>
      <c r="H14">
        <v>6674</v>
      </c>
      <c r="I14">
        <v>12490</v>
      </c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</row>
    <row r="15" spans="3:30" ht="15">
      <c r="C15" t="s">
        <v>213</v>
      </c>
      <c r="D15">
        <v>60954</v>
      </c>
      <c r="G15" t="s">
        <v>214</v>
      </c>
      <c r="H15">
        <v>7369</v>
      </c>
      <c r="I15">
        <v>10610</v>
      </c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</row>
    <row r="16" spans="3:30" ht="15">
      <c r="C16" t="s">
        <v>215</v>
      </c>
      <c r="D16">
        <v>58451</v>
      </c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</row>
    <row r="17" spans="13:30" ht="15"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</row>
    <row r="18" spans="13:30" ht="15"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</row>
    <row r="19" spans="13:30" ht="15"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</row>
    <row r="20" spans="13:30" ht="15"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</row>
    <row r="21" spans="13:30" ht="15"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</row>
    <row r="22" spans="13:30" ht="15"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8"/>
    </row>
    <row r="23" spans="3:30" ht="15">
      <c r="C23" t="s">
        <v>216</v>
      </c>
      <c r="AD23" s="158"/>
    </row>
    <row r="24" spans="2:3" ht="12.75">
      <c r="B24" t="s">
        <v>217</v>
      </c>
      <c r="C24">
        <v>2054</v>
      </c>
    </row>
    <row r="25" spans="2:29" ht="15">
      <c r="B25" t="s">
        <v>218</v>
      </c>
      <c r="C25">
        <v>3566</v>
      </c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</row>
    <row r="26" spans="2:29" ht="15">
      <c r="B26" t="s">
        <v>219</v>
      </c>
      <c r="C26">
        <v>5068</v>
      </c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</row>
    <row r="27" spans="2:29" ht="15">
      <c r="B27" t="s">
        <v>220</v>
      </c>
      <c r="C27">
        <v>5579</v>
      </c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</row>
    <row r="28" spans="2:3" ht="12.75">
      <c r="B28" t="s">
        <v>221</v>
      </c>
      <c r="C28">
        <v>4986</v>
      </c>
    </row>
    <row r="29" spans="2:3" ht="12.75">
      <c r="B29" t="s">
        <v>195</v>
      </c>
      <c r="C29">
        <v>4388</v>
      </c>
    </row>
    <row r="30" spans="13:29" ht="15"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</row>
    <row r="31" spans="2:29" ht="15">
      <c r="B31" t="s">
        <v>205</v>
      </c>
      <c r="C31">
        <v>1749</v>
      </c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2:29" ht="15">
      <c r="B32" t="s">
        <v>207</v>
      </c>
      <c r="C32">
        <v>2804</v>
      </c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2:29" ht="15">
      <c r="B33" t="s">
        <v>209</v>
      </c>
      <c r="C33">
        <v>2776</v>
      </c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</row>
    <row r="34" spans="2:29" ht="15">
      <c r="B34" t="s">
        <v>211</v>
      </c>
      <c r="C34">
        <v>3518</v>
      </c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</row>
    <row r="35" spans="2:29" ht="15">
      <c r="B35" t="s">
        <v>213</v>
      </c>
      <c r="C35">
        <v>3299</v>
      </c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</row>
    <row r="36" spans="2:29" ht="15">
      <c r="B36" t="s">
        <v>215</v>
      </c>
      <c r="C36">
        <v>2951</v>
      </c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</row>
    <row r="38" spans="10:11" ht="12.75">
      <c r="J38" s="160" t="s">
        <v>222</v>
      </c>
      <c r="K38" s="161">
        <v>0.3563</v>
      </c>
    </row>
    <row r="39" spans="10:11" ht="12.75">
      <c r="J39" s="160" t="s">
        <v>223</v>
      </c>
      <c r="K39" s="161">
        <v>0.0071</v>
      </c>
    </row>
    <row r="40" spans="10:11" ht="12.75">
      <c r="J40" s="160" t="s">
        <v>224</v>
      </c>
      <c r="K40" s="161">
        <v>0.0089</v>
      </c>
    </row>
    <row r="41" spans="10:11" ht="12.75">
      <c r="J41" s="162" t="s">
        <v>225</v>
      </c>
      <c r="K41" s="163">
        <v>0.02</v>
      </c>
    </row>
    <row r="42" spans="10:11" ht="12.75">
      <c r="J42" s="160" t="s">
        <v>226</v>
      </c>
      <c r="K42" s="161">
        <v>0.0096</v>
      </c>
    </row>
    <row r="43" spans="10:11" ht="12.75">
      <c r="J43" s="162" t="s">
        <v>227</v>
      </c>
      <c r="K43" s="163">
        <v>0.0223</v>
      </c>
    </row>
    <row r="44" spans="10:11" ht="12.75">
      <c r="J44" s="162" t="s">
        <v>228</v>
      </c>
      <c r="K44" s="164">
        <v>0.0294</v>
      </c>
    </row>
    <row r="45" spans="10:29" ht="12.75">
      <c r="J45" s="162" t="s">
        <v>229</v>
      </c>
      <c r="K45" s="161">
        <v>0.1164</v>
      </c>
      <c r="M45" s="292" t="s">
        <v>230</v>
      </c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</row>
    <row r="46" spans="10:29" ht="12.75">
      <c r="J46" s="162" t="s">
        <v>231</v>
      </c>
      <c r="K46" s="163">
        <v>0.0303</v>
      </c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</row>
    <row r="47" spans="10:11" ht="12.75">
      <c r="J47" s="162" t="s">
        <v>232</v>
      </c>
      <c r="K47" s="161">
        <v>0.2826</v>
      </c>
    </row>
    <row r="48" spans="10:11" ht="12.75">
      <c r="J48" s="162" t="s">
        <v>233</v>
      </c>
      <c r="K48" s="161">
        <v>0.0655</v>
      </c>
    </row>
    <row r="49" spans="10:11" ht="12.75">
      <c r="J49" s="162" t="s">
        <v>234</v>
      </c>
      <c r="K49" s="161">
        <v>0.0073</v>
      </c>
    </row>
    <row r="50" spans="10:11" ht="12.75">
      <c r="J50" s="162" t="s">
        <v>235</v>
      </c>
      <c r="K50" s="161">
        <v>0.0453</v>
      </c>
    </row>
  </sheetData>
  <sheetProtection/>
  <mergeCells count="1">
    <mergeCell ref="M45:AC4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2011-06-08T08:58:44Z</dcterms:created>
  <dcterms:modified xsi:type="dcterms:W3CDTF">2011-06-08T09:15:05Z</dcterms:modified>
  <cp:category/>
  <cp:version/>
  <cp:contentType/>
  <cp:contentStatus/>
</cp:coreProperties>
</file>