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XII 13" sheetId="1" r:id="rId1"/>
    <sheet name="Gminy XII.13" sheetId="2" r:id="rId2"/>
    <sheet name="Zał. IV kw. 13" sheetId="3" r:id="rId3"/>
    <sheet name="Wykresy XII 13" sheetId="4" r:id="rId4"/>
  </sheets>
  <externalReferences>
    <externalReference r:id="rId7"/>
    <externalReference r:id="rId8"/>
  </externalReferences>
  <definedNames>
    <definedName name="_xlnm.Print_Area" localSheetId="1">'Gminy XII.13'!$B$1:$O$46</definedName>
    <definedName name="_xlnm.Print_Area" localSheetId="0">'Stan i struktura XII 13'!$B$2:$S$68</definedName>
    <definedName name="_xlnm.Print_Area" localSheetId="3">'Wykresy XII 13'!$M$1:$AA$41</definedName>
    <definedName name="_xlnm.Print_Area" localSheetId="2">'Zał. IV kw. 13'!$B$2:$S$39</definedName>
  </definedNames>
  <calcPr fullCalcOnLoad="1"/>
</workbook>
</file>

<file path=xl/sharedStrings.xml><?xml version="1.0" encoding="utf-8"?>
<sst xmlns="http://schemas.openxmlformats.org/spreadsheetml/2006/main" count="469" uniqueCount="275">
  <si>
    <t xml:space="preserve">INFORMACJA O STANIE I STRUKTURZE BEZROBOCIA W WOJ. LUBUSKIM W GRUDNIU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</si>
  <si>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</si>
  <si>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</si>
  <si>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</si>
  <si>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</si>
  <si>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</si>
  <si>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</si>
  <si>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</si>
  <si>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</si>
  <si>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</si>
  <si>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</si>
  <si>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</si>
  <si>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</si>
  <si>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</si>
  <si>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</si>
  <si>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</si>
  <si>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</si>
  <si>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</si>
  <si>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</si>
  <si>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</si>
  <si>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</si>
  <si>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</si>
  <si>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</si>
  <si>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</si>
  <si>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</si>
  <si>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</si>
  <si>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</si>
  <si>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</si>
  <si>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</si>
  <si>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</si>
  <si>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</si>
  <si>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</si>
  <si>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</si>
  <si>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</si>
  <si>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</si>
  <si>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</si>
  <si>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</si>
  <si>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</si>
  <si>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</si>
  <si>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</si>
  <si>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</si>
  <si>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</si>
  <si>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</si>
  <si>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</si>
  <si>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</si>
  <si>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</si>
  <si>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</si>
  <si>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</si>
  <si>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</si>
  <si>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</si>
  <si>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</si>
  <si>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</si>
  <si>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</si>
  <si>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</si>
  <si>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</si>
  <si>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</si>
  <si>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</si>
  <si>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</si>
  <si>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</si>
  <si>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</si>
  <si>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</si>
  <si>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</si>
  <si>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</si>
  <si>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</si>
  <si>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</si>
  <si>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</si>
  <si>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</si>
  <si>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</si>
  <si>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</si>
  <si>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</si>
  <si>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</si>
  <si>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</si>
  <si>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</si>
  <si>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</si>
  <si>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</si>
  <si>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</si>
  <si>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</si>
  <si>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</si>
  <si>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</si>
  <si>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</si>
  <si>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</si>
  <si>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</si>
  <si>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</si>
  <si>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</si>
  <si>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2013 r. jest podawany przez GUS z miesięcznym opóżnieniem</t>
  </si>
  <si>
    <t>Liczba  bezrobotnych w układzie powiatowych urzędów pracy i gmin woj. lubuskiego zarejestrowanych</t>
  </si>
  <si>
    <t>na koniec grudnia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</si>
  <si>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</si>
  <si>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</si>
  <si>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</si>
  <si>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</si>
  <si>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</si>
  <si>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</si>
  <si>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</si>
  <si>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</si>
  <si>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</si>
  <si>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</si>
  <si>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</si>
  <si>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</si>
  <si>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</si>
  <si>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</si>
  <si>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</si>
  <si>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</si>
  <si>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</si>
  <si>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</si>
  <si>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</si>
  <si>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</si>
  <si>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</si>
  <si>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</si>
  <si>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</si>
  <si>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</si>
  <si>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</si>
  <si>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</si>
  <si>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</si>
  <si>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</si>
  <si>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</si>
  <si>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</si>
  <si>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</si>
  <si>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</si>
  <si>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</si>
  <si>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</si>
  <si>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</si>
  <si>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</si>
  <si>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</si>
  <si>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</si>
  <si>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</si>
  <si>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</si>
  <si>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</si>
  <si>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</si>
  <si>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</si>
  <si>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</si>
  <si>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</si>
  <si>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</si>
  <si>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</si>
  <si>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</si>
  <si>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</si>
  <si>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</si>
  <si>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</si>
  <si>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</si>
  <si>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</si>
  <si>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</si>
  <si>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</si>
  <si>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</si>
  <si>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</si>
  <si>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</si>
  <si>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</si>
  <si>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</si>
  <si>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</si>
  <si>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</si>
  <si>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</si>
  <si>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</si>
  <si>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</si>
  <si>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</si>
  <si>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</si>
  <si>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</si>
  <si>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</si>
  <si>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</si>
  <si>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</si>
  <si>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</si>
  <si>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</si>
  <si>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</si>
  <si>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</si>
  <si>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</si>
  <si>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</si>
  <si>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</si>
  <si>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</si>
  <si>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</si>
  <si>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</si>
  <si>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</si>
  <si>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</si>
  <si>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</si>
  <si>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</si>
  <si>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</si>
  <si>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</si>
  <si>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</si>
  <si>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</si>
  <si>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</si>
  <si>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</si>
  <si>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</si>
  <si>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</si>
  <si>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</si>
  <si>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</si>
  <si>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</si>
  <si>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</si>
  <si>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</si>
  <si>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</si>
  <si>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</si>
  <si>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</si>
  <si>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</si>
  <si>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</si>
  <si>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</si>
  <si>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</si>
  <si>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</si>
  <si>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</si>
  <si>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</si>
  <si>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XII 2012r.</t>
  </si>
  <si>
    <t>wyłączenia</t>
  </si>
  <si>
    <t>rejestracje</t>
  </si>
  <si>
    <t>I 2013r.</t>
  </si>
  <si>
    <t>grudzień 2013r.</t>
  </si>
  <si>
    <t>II 2013r.</t>
  </si>
  <si>
    <t>oferty pracy</t>
  </si>
  <si>
    <t>listopad 2013r.</t>
  </si>
  <si>
    <t>III 2013r.</t>
  </si>
  <si>
    <t>VII 2012r.</t>
  </si>
  <si>
    <t>październik 2013r.</t>
  </si>
  <si>
    <t>IV 2013r.</t>
  </si>
  <si>
    <t>VIII 2012r.</t>
  </si>
  <si>
    <t>wrzesień 2013r.</t>
  </si>
  <si>
    <t>V 2013r.</t>
  </si>
  <si>
    <t>IX 2012r.</t>
  </si>
  <si>
    <t>sierpień 2013r.</t>
  </si>
  <si>
    <t>VI 2013r.</t>
  </si>
  <si>
    <t>X 2012r.</t>
  </si>
  <si>
    <t>lipiec 2013r.</t>
  </si>
  <si>
    <t>VII 2013r.</t>
  </si>
  <si>
    <t>XI 2012r.</t>
  </si>
  <si>
    <t>VIII 2013r.</t>
  </si>
  <si>
    <t>IX 2013r.</t>
  </si>
  <si>
    <t>X 2013r.</t>
  </si>
  <si>
    <t>XI 2013r.</t>
  </si>
  <si>
    <t>XII 2013r.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</si>
  <si>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</si>
  <si>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</si>
  <si>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</si>
  <si>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</si>
  <si>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</si>
  <si>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</si>
  <si>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</si>
  <si>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</si>
  <si>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</si>
  <si>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</si>
  <si>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</si>
  <si>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</si>
  <si>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</si>
  <si>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</si>
  <si>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</si>
  <si>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</si>
  <si>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31.12.2013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</si>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</sst>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7" fillId="0" borderId="0">
      <alignment/>
      <protection/>
    </xf>
    <xf numFmtId="0" fontId="98" fillId="27" borderId="1" applyNumberForma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31" borderId="9" applyNumberFormat="0" applyFont="0" applyAlignment="0" applyProtection="0"/>
    <xf numFmtId="44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0" fontId="4" fillId="0" borderId="31" xfId="0" applyNumberFormat="1" applyFont="1" applyBorder="1" applyAlignment="1">
      <alignment horizontal="right" vertical="center"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4" fillId="0" borderId="56" xfId="0" applyFont="1" applyBorder="1" applyAlignment="1">
      <alignment horizontal="center"/>
    </xf>
    <xf numFmtId="0" fontId="4" fillId="0" borderId="56" xfId="0" applyFont="1" applyBorder="1" applyAlignment="1" applyProtection="1">
      <alignment horizontal="left"/>
      <protection/>
    </xf>
    <xf numFmtId="165" fontId="4" fillId="0" borderId="56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8" xfId="0" applyNumberFormat="1" applyFont="1" applyBorder="1" applyAlignment="1" applyProtection="1">
      <alignment/>
      <protection/>
    </xf>
    <xf numFmtId="0" fontId="4" fillId="36" borderId="59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3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4" fillId="37" borderId="31" xfId="0" applyNumberFormat="1" applyFont="1" applyFill="1" applyBorder="1" applyAlignment="1">
      <alignment horizontal="right" vertic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8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60" xfId="0" applyNumberFormat="1" applyFont="1" applyFill="1" applyBorder="1" applyAlignment="1" applyProtection="1">
      <alignment/>
      <protection/>
    </xf>
    <xf numFmtId="165" fontId="4" fillId="0" borderId="60" xfId="0" applyNumberFormat="1" applyFont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1" xfId="0" applyNumberFormat="1" applyFont="1" applyBorder="1" applyAlignment="1" applyProtection="1">
      <alignment/>
      <protection/>
    </xf>
    <xf numFmtId="0" fontId="4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65" fontId="4" fillId="0" borderId="63" xfId="0" applyNumberFormat="1" applyFont="1" applyBorder="1" applyAlignment="1" applyProtection="1">
      <alignment/>
      <protection/>
    </xf>
    <xf numFmtId="165" fontId="4" fillId="0" borderId="64" xfId="0" applyNumberFormat="1" applyFont="1" applyBorder="1" applyAlignment="1" applyProtection="1">
      <alignment/>
      <protection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 applyProtection="1">
      <alignment horizontal="left"/>
      <protection/>
    </xf>
    <xf numFmtId="165" fontId="4" fillId="0" borderId="6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104" fillId="0" borderId="0" xfId="51" applyFont="1">
      <alignment/>
      <protection/>
    </xf>
    <xf numFmtId="0" fontId="105" fillId="0" borderId="0" xfId="51" applyFont="1">
      <alignment/>
      <protection/>
    </xf>
    <xf numFmtId="0" fontId="106" fillId="0" borderId="0" xfId="51" applyFont="1">
      <alignment/>
      <protection/>
    </xf>
    <xf numFmtId="0" fontId="104" fillId="0" borderId="0" xfId="51" applyFont="1" applyBorder="1" applyAlignment="1">
      <alignment horizontal="right"/>
      <protection/>
    </xf>
    <xf numFmtId="10" fontId="104" fillId="0" borderId="0" xfId="51" applyNumberFormat="1" applyFont="1" applyBorder="1" applyAlignment="1">
      <alignment horizontal="right"/>
      <protection/>
    </xf>
    <xf numFmtId="0" fontId="104" fillId="0" borderId="0" xfId="51" applyFont="1" applyFill="1" applyBorder="1" applyAlignment="1">
      <alignment horizontal="right"/>
      <protection/>
    </xf>
    <xf numFmtId="10" fontId="104" fillId="0" borderId="0" xfId="51" applyNumberFormat="1" applyFont="1">
      <alignment/>
      <protection/>
    </xf>
    <xf numFmtId="0" fontId="87" fillId="0" borderId="0" xfId="5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6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9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69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11" xfId="0" applyFont="1" applyFill="1" applyBorder="1" applyAlignment="1">
      <alignment horizontal="center" vertical="center"/>
    </xf>
    <xf numFmtId="0" fontId="11" fillId="38" borderId="5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0" xfId="0" applyFont="1" applyBorder="1" applyAlignment="1">
      <alignment vertical="center" wrapText="1"/>
    </xf>
    <xf numFmtId="0" fontId="23" fillId="0" borderId="70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0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9" borderId="71" xfId="0" applyFont="1" applyFill="1" applyBorder="1" applyAlignment="1">
      <alignment horizontal="center" vertical="center"/>
    </xf>
    <xf numFmtId="0" fontId="2" fillId="39" borderId="71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14" fillId="33" borderId="74" xfId="0" applyFont="1" applyFill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165" fontId="28" fillId="0" borderId="89" xfId="0" applyNumberFormat="1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91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165" fontId="4" fillId="33" borderId="86" xfId="0" applyNumberFormat="1" applyFont="1" applyFill="1" applyBorder="1" applyAlignment="1" applyProtection="1">
      <alignment horizontal="center" vertical="center" wrapText="1"/>
      <protection/>
    </xf>
    <xf numFmtId="0" fontId="2" fillId="33" borderId="93" xfId="0" applyFont="1" applyFill="1" applyBorder="1" applyAlignment="1">
      <alignment horizontal="center" vertical="center" wrapText="1"/>
    </xf>
    <xf numFmtId="165" fontId="30" fillId="33" borderId="89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4" xfId="0" applyFont="1" applyFill="1" applyBorder="1" applyAlignment="1" applyProtection="1">
      <alignment horizontal="center" vertical="center" wrapText="1"/>
      <protection locked="0"/>
    </xf>
    <xf numFmtId="0" fontId="27" fillId="0" borderId="90" xfId="0" applyFont="1" applyBorder="1" applyAlignment="1">
      <alignment horizontal="center" vertical="center" wrapText="1"/>
    </xf>
    <xf numFmtId="0" fontId="104" fillId="40" borderId="0" xfId="51" applyFont="1" applyFill="1" applyAlignment="1">
      <alignment vertical="center"/>
      <protection/>
    </xf>
    <xf numFmtId="0" fontId="87" fillId="0" borderId="0" xfId="51" applyAlignment="1">
      <alignment/>
      <protection/>
    </xf>
    <xf numFmtId="0" fontId="61" fillId="39" borderId="0" xfId="0" applyFont="1" applyFill="1" applyAlignment="1">
      <alignment/>
    </xf>
    <xf numFmtId="0" fontId="62" fillId="39" borderId="0" xfId="0" applyFont="1" applyFill="1" applyAlignment="1">
      <alignment/>
    </xf>
    <xf numFmtId="0" fontId="63" fillId="39" borderId="0" xfId="0" applyFont="1" applyFill="1" applyAlignment="1">
      <alignment/>
    </xf>
    <xf numFmtId="0" fontId="64" fillId="39" borderId="0" xfId="0" applyFont="1" applyFill="1" applyAlignment="1">
      <alignment horizontal="center" wrapText="1"/>
    </xf>
    <xf numFmtId="0" fontId="65" fillId="0" borderId="0" xfId="0" applyFont="1" applyAlignment="1">
      <alignment horizontal="center" wrapText="1"/>
    </xf>
    <xf numFmtId="0" fontId="61" fillId="39" borderId="0" xfId="0" applyFont="1" applyFill="1" applyAlignment="1">
      <alignment horizontal="left" vertical="center"/>
    </xf>
    <xf numFmtId="0" fontId="0" fillId="39" borderId="0" xfId="0" applyFill="1" applyAlignment="1">
      <alignment/>
    </xf>
    <xf numFmtId="0" fontId="66" fillId="39" borderId="0" xfId="0" applyFont="1" applyFill="1" applyAlignment="1">
      <alignment horizontal="center"/>
    </xf>
    <xf numFmtId="0" fontId="66" fillId="39" borderId="71" xfId="0" applyFont="1" applyFill="1" applyBorder="1" applyAlignment="1">
      <alignment horizontal="center" vertical="center" wrapText="1"/>
    </xf>
    <xf numFmtId="0" fontId="0" fillId="39" borderId="71" xfId="0" applyFill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 horizontal="right" vertical="top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1" fillId="0" borderId="95" xfId="0" applyFont="1" applyFill="1" applyBorder="1" applyAlignment="1">
      <alignment horizontal="center" vertical="center" wrapText="1"/>
    </xf>
    <xf numFmtId="0" fontId="72" fillId="38" borderId="0" xfId="0" applyFont="1" applyFill="1" applyBorder="1" applyAlignment="1">
      <alignment horizontal="center" vertical="center"/>
    </xf>
    <xf numFmtId="0" fontId="73" fillId="38" borderId="56" xfId="0" applyFont="1" applyFill="1" applyBorder="1" applyAlignment="1">
      <alignment horizontal="center" vertical="center"/>
    </xf>
    <xf numFmtId="0" fontId="73" fillId="0" borderId="44" xfId="0" applyFont="1" applyBorder="1" applyAlignment="1">
      <alignment horizontal="center"/>
    </xf>
    <xf numFmtId="0" fontId="74" fillId="0" borderId="96" xfId="0" applyFont="1" applyBorder="1" applyAlignment="1">
      <alignment horizontal="left" vertical="center" wrapText="1"/>
    </xf>
    <xf numFmtId="0" fontId="74" fillId="0" borderId="56" xfId="0" applyFont="1" applyBorder="1" applyAlignment="1">
      <alignment horizontal="left" vertical="center" wrapText="1"/>
    </xf>
    <xf numFmtId="0" fontId="74" fillId="0" borderId="97" xfId="0" applyFont="1" applyBorder="1" applyAlignment="1">
      <alignment horizontal="left" vertical="center" wrapText="1"/>
    </xf>
    <xf numFmtId="0" fontId="75" fillId="0" borderId="68" xfId="0" applyFont="1" applyBorder="1" applyAlignment="1">
      <alignment/>
    </xf>
    <xf numFmtId="0" fontId="76" fillId="0" borderId="28" xfId="0" applyFont="1" applyBorder="1" applyAlignment="1">
      <alignment vertical="center" wrapText="1"/>
    </xf>
    <xf numFmtId="0" fontId="76" fillId="0" borderId="31" xfId="0" applyFont="1" applyBorder="1" applyAlignment="1">
      <alignment vertical="center" wrapText="1"/>
    </xf>
    <xf numFmtId="0" fontId="77" fillId="0" borderId="31" xfId="0" applyFont="1" applyFill="1" applyBorder="1" applyAlignment="1">
      <alignment horizontal="center" vertical="center" wrapText="1"/>
    </xf>
    <xf numFmtId="1" fontId="77" fillId="0" borderId="31" xfId="0" applyNumberFormat="1" applyFont="1" applyFill="1" applyBorder="1" applyAlignment="1">
      <alignment horizontal="center" vertical="center"/>
    </xf>
    <xf numFmtId="1" fontId="77" fillId="0" borderId="32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6" fillId="0" borderId="26" xfId="0" applyFont="1" applyBorder="1" applyAlignment="1">
      <alignment vertical="center" wrapText="1"/>
    </xf>
    <xf numFmtId="0" fontId="76" fillId="0" borderId="25" xfId="0" applyFont="1" applyBorder="1" applyAlignment="1">
      <alignment vertical="center" wrapText="1"/>
    </xf>
    <xf numFmtId="0" fontId="79" fillId="0" borderId="49" xfId="0" applyFont="1" applyFill="1" applyBorder="1" applyAlignment="1">
      <alignment horizontal="center"/>
    </xf>
    <xf numFmtId="0" fontId="79" fillId="0" borderId="5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6" fillId="0" borderId="29" xfId="0" applyFont="1" applyBorder="1" applyAlignment="1">
      <alignment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1" fontId="77" fillId="0" borderId="28" xfId="0" applyNumberFormat="1" applyFont="1" applyFill="1" applyBorder="1" applyAlignment="1">
      <alignment horizontal="center" vertical="center" wrapText="1"/>
    </xf>
    <xf numFmtId="1" fontId="77" fillId="0" borderId="29" xfId="0" applyNumberFormat="1" applyFont="1" applyFill="1" applyBorder="1" applyAlignment="1">
      <alignment horizontal="center" vertical="center" wrapText="1"/>
    </xf>
    <xf numFmtId="0" fontId="75" fillId="0" borderId="68" xfId="0" applyFont="1" applyBorder="1" applyAlignment="1">
      <alignment horizontal="center"/>
    </xf>
    <xf numFmtId="0" fontId="76" fillId="0" borderId="61" xfId="0" applyFont="1" applyBorder="1" applyAlignment="1">
      <alignment vertical="center" wrapText="1"/>
    </xf>
    <xf numFmtId="0" fontId="76" fillId="0" borderId="67" xfId="0" applyFont="1" applyBorder="1" applyAlignment="1">
      <alignment vertical="center" wrapText="1"/>
    </xf>
    <xf numFmtId="0" fontId="77" fillId="0" borderId="67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3" fillId="38" borderId="11" xfId="0" applyFont="1" applyFill="1" applyBorder="1" applyAlignment="1">
      <alignment horizontal="center"/>
    </xf>
    <xf numFmtId="0" fontId="73" fillId="38" borderId="71" xfId="0" applyFont="1" applyFill="1" applyBorder="1" applyAlignment="1">
      <alignment horizontal="center"/>
    </xf>
    <xf numFmtId="0" fontId="77" fillId="0" borderId="31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/>
    </xf>
    <xf numFmtId="0" fontId="76" fillId="0" borderId="29" xfId="0" applyFont="1" applyFill="1" applyBorder="1" applyAlignment="1">
      <alignment horizontal="left" vertical="center" wrapText="1"/>
    </xf>
    <xf numFmtId="0" fontId="76" fillId="0" borderId="28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/>
    </xf>
    <xf numFmtId="0" fontId="0" fillId="0" borderId="0" xfId="0" applyFill="1" applyAlignment="1">
      <alignment/>
    </xf>
    <xf numFmtId="0" fontId="76" fillId="0" borderId="61" xfId="0" applyFont="1" applyFill="1" applyBorder="1" applyAlignment="1">
      <alignment horizontal="left" vertical="center" wrapText="1"/>
    </xf>
    <xf numFmtId="0" fontId="76" fillId="0" borderId="67" xfId="0" applyFont="1" applyFill="1" applyBorder="1" applyAlignment="1">
      <alignment horizontal="left" vertical="center" wrapText="1"/>
    </xf>
    <xf numFmtId="0" fontId="75" fillId="0" borderId="65" xfId="0" applyFont="1" applyFill="1" applyBorder="1" applyAlignment="1">
      <alignment horizontal="center"/>
    </xf>
    <xf numFmtId="0" fontId="76" fillId="0" borderId="37" xfId="0" applyFont="1" applyFill="1" applyBorder="1" applyAlignment="1">
      <alignment horizontal="left" vertical="center" wrapText="1"/>
    </xf>
    <xf numFmtId="0" fontId="76" fillId="0" borderId="35" xfId="0" applyFont="1" applyFill="1" applyBorder="1" applyAlignment="1">
      <alignment horizontal="left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3" fillId="38" borderId="0" xfId="0" applyFont="1" applyFill="1" applyBorder="1" applyAlignment="1">
      <alignment horizontal="center" vertical="center"/>
    </xf>
    <xf numFmtId="0" fontId="74" fillId="38" borderId="0" xfId="0" applyFont="1" applyFill="1" applyBorder="1" applyAlignment="1">
      <alignment horizontal="center" vertical="center"/>
    </xf>
    <xf numFmtId="0" fontId="73" fillId="0" borderId="96" xfId="0" applyFont="1" applyBorder="1" applyAlignment="1">
      <alignment horizontal="left" vertical="center" wrapText="1"/>
    </xf>
    <xf numFmtId="0" fontId="73" fillId="0" borderId="56" xfId="0" applyFont="1" applyBorder="1" applyAlignment="1">
      <alignment horizontal="left" vertical="center" wrapText="1"/>
    </xf>
    <xf numFmtId="0" fontId="73" fillId="0" borderId="97" xfId="0" applyFont="1" applyBorder="1" applyAlignment="1">
      <alignment horizontal="left" vertical="center" wrapText="1"/>
    </xf>
    <xf numFmtId="0" fontId="81" fillId="0" borderId="68" xfId="0" applyFont="1" applyBorder="1" applyAlignment="1">
      <alignment/>
    </xf>
    <xf numFmtId="1" fontId="78" fillId="0" borderId="10" xfId="0" applyNumberFormat="1" applyFont="1" applyFill="1" applyBorder="1" applyAlignment="1">
      <alignment horizontal="center" vertical="center" wrapText="1"/>
    </xf>
    <xf numFmtId="0" fontId="81" fillId="0" borderId="68" xfId="0" applyFont="1" applyBorder="1" applyAlignment="1">
      <alignment horizontal="center"/>
    </xf>
    <xf numFmtId="0" fontId="81" fillId="0" borderId="68" xfId="0" applyFont="1" applyFill="1" applyBorder="1" applyAlignment="1">
      <alignment horizontal="center"/>
    </xf>
    <xf numFmtId="0" fontId="76" fillId="0" borderId="29" xfId="0" applyFont="1" applyFill="1" applyBorder="1" applyAlignment="1">
      <alignment vertical="center" wrapText="1"/>
    </xf>
    <xf numFmtId="0" fontId="76" fillId="0" borderId="28" xfId="0" applyFont="1" applyFill="1" applyBorder="1" applyAlignment="1">
      <alignment vertical="center" wrapText="1"/>
    </xf>
    <xf numFmtId="0" fontId="81" fillId="0" borderId="65" xfId="0" applyFont="1" applyBorder="1" applyAlignment="1">
      <alignment/>
    </xf>
    <xf numFmtId="0" fontId="76" fillId="0" borderId="48" xfId="0" applyFont="1" applyBorder="1" applyAlignment="1">
      <alignment vertical="center" wrapText="1"/>
    </xf>
    <xf numFmtId="0" fontId="76" fillId="0" borderId="35" xfId="0" applyFont="1" applyBorder="1" applyAlignment="1">
      <alignment vertical="center" wrapText="1"/>
    </xf>
    <xf numFmtId="1" fontId="77" fillId="0" borderId="35" xfId="0" applyNumberFormat="1" applyFont="1" applyFill="1" applyBorder="1" applyAlignment="1">
      <alignment horizontal="center" vertical="center" wrapText="1"/>
    </xf>
    <xf numFmtId="1" fontId="77" fillId="0" borderId="48" xfId="0" applyNumberFormat="1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/>
    </xf>
    <xf numFmtId="0" fontId="73" fillId="0" borderId="96" xfId="0" applyFont="1" applyFill="1" applyBorder="1" applyAlignment="1">
      <alignment horizontal="left"/>
    </xf>
    <xf numFmtId="0" fontId="73" fillId="0" borderId="56" xfId="0" applyFont="1" applyFill="1" applyBorder="1" applyAlignment="1">
      <alignment horizontal="left"/>
    </xf>
    <xf numFmtId="0" fontId="73" fillId="0" borderId="97" xfId="0" applyFont="1" applyFill="1" applyBorder="1" applyAlignment="1">
      <alignment horizontal="left"/>
    </xf>
    <xf numFmtId="1" fontId="77" fillId="0" borderId="31" xfId="0" applyNumberFormat="1" applyFont="1" applyFill="1" applyBorder="1" applyAlignment="1">
      <alignment horizontal="center" vertical="center" wrapText="1"/>
    </xf>
    <xf numFmtId="1" fontId="77" fillId="0" borderId="32" xfId="0" applyNumberFormat="1" applyFont="1" applyFill="1" applyBorder="1" applyAlignment="1">
      <alignment horizontal="center" vertical="center" wrapText="1"/>
    </xf>
    <xf numFmtId="1" fontId="77" fillId="0" borderId="67" xfId="0" applyNumberFormat="1" applyFont="1" applyFill="1" applyBorder="1" applyAlignment="1">
      <alignment horizontal="center" vertical="center" wrapText="1"/>
    </xf>
    <xf numFmtId="1" fontId="77" fillId="0" borderId="61" xfId="0" applyNumberFormat="1" applyFont="1" applyFill="1" applyBorder="1" applyAlignment="1">
      <alignment horizontal="center" vertical="center" wrapText="1"/>
    </xf>
    <xf numFmtId="1" fontId="77" fillId="0" borderId="31" xfId="0" applyNumberFormat="1" applyFont="1" applyFill="1" applyBorder="1" applyAlignment="1">
      <alignment horizontal="center" vertical="center" wrapText="1"/>
    </xf>
    <xf numFmtId="1" fontId="77" fillId="0" borderId="32" xfId="0" applyNumberFormat="1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7" fillId="0" borderId="51" xfId="0" applyFont="1" applyFill="1" applyBorder="1" applyAlignment="1">
      <alignment horizontal="center" vertical="center" wrapText="1"/>
    </xf>
    <xf numFmtId="1" fontId="77" fillId="0" borderId="51" xfId="0" applyNumberFormat="1" applyFont="1" applyFill="1" applyBorder="1" applyAlignment="1">
      <alignment horizontal="center" vertical="center" wrapText="1"/>
    </xf>
    <xf numFmtId="1" fontId="77" fillId="0" borderId="52" xfId="0" applyNumberFormat="1" applyFont="1" applyFill="1" applyBorder="1" applyAlignment="1">
      <alignment horizontal="center" vertical="center" wrapText="1"/>
    </xf>
    <xf numFmtId="0" fontId="81" fillId="0" borderId="65" xfId="0" applyFont="1" applyBorder="1" applyAlignment="1">
      <alignment horizontal="center"/>
    </xf>
    <xf numFmtId="0" fontId="76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77" fillId="0" borderId="36" xfId="0" applyFont="1" applyFill="1" applyBorder="1" applyAlignment="1">
      <alignment horizontal="center" vertical="center" wrapText="1"/>
    </xf>
    <xf numFmtId="1" fontId="77" fillId="0" borderId="36" xfId="0" applyNumberFormat="1" applyFont="1" applyFill="1" applyBorder="1" applyAlignment="1">
      <alignment horizontal="center" vertical="center" wrapText="1"/>
    </xf>
    <xf numFmtId="1" fontId="77" fillId="0" borderId="37" xfId="0" applyNumberFormat="1" applyFont="1" applyFill="1" applyBorder="1" applyAlignment="1">
      <alignment horizontal="center" vertical="center" wrapText="1"/>
    </xf>
    <xf numFmtId="0" fontId="81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73" fillId="0" borderId="42" xfId="0" applyFont="1" applyBorder="1" applyAlignment="1">
      <alignment horizontal="center" vertical="center"/>
    </xf>
    <xf numFmtId="0" fontId="73" fillId="0" borderId="42" xfId="0" applyFont="1" applyBorder="1" applyAlignment="1">
      <alignment horizontal="left" vertical="center"/>
    </xf>
    <xf numFmtId="0" fontId="73" fillId="0" borderId="11" xfId="0" applyFont="1" applyBorder="1" applyAlignment="1">
      <alignment horizontal="left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82" fillId="0" borderId="0" xfId="0" applyFont="1" applyAlignment="1">
      <alignment/>
    </xf>
    <xf numFmtId="0" fontId="83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83" fillId="0" borderId="0" xfId="0" applyFont="1" applyBorder="1" applyAlignment="1">
      <alignment/>
    </xf>
    <xf numFmtId="1" fontId="83" fillId="0" borderId="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83" fillId="0" borderId="0" xfId="0" applyFont="1" applyBorder="1" applyAlignment="1">
      <alignment/>
    </xf>
    <xf numFmtId="1" fontId="83" fillId="0" borderId="0" xfId="0" applyNumberFormat="1" applyFont="1" applyFill="1" applyBorder="1" applyAlignment="1">
      <alignment horizontal="right" vertical="center"/>
    </xf>
    <xf numFmtId="0" fontId="84" fillId="0" borderId="0" xfId="0" applyFont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 horizontal="right" vertical="center"/>
    </xf>
    <xf numFmtId="1" fontId="61" fillId="0" borderId="0" xfId="0" applyNumberFormat="1" applyFont="1" applyFill="1" applyBorder="1" applyAlignment="1">
      <alignment/>
    </xf>
    <xf numFmtId="1" fontId="6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XII 2012r. do XII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13'!$B$3:$B$15</c:f>
              <c:strCache/>
            </c:strRef>
          </c:cat>
          <c:val>
            <c:numRef>
              <c:f>'Wykresy XII 13'!$C$3:$C$15</c:f>
              <c:numCache/>
            </c:numRef>
          </c:val>
        </c:ser>
        <c:gapWidth val="89"/>
        <c:axId val="8679304"/>
        <c:axId val="11004873"/>
      </c:barChart>
      <c:catAx>
        <c:axId val="8679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lipca 2013r. do grudnia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XII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13'!$I$4:$I$9</c:f>
              <c:strCache/>
            </c:strRef>
          </c:cat>
          <c:val>
            <c:numRef>
              <c:f>'Wykresy XII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XII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13'!$I$4:$I$9</c:f>
              <c:strCache/>
            </c:strRef>
          </c:cat>
          <c:val>
            <c:numRef>
              <c:f>'Wykresy XII 13'!$K$4:$K$9</c:f>
              <c:numCache/>
            </c:numRef>
          </c:val>
          <c:shape val="box"/>
        </c:ser>
        <c:gapWidth val="100"/>
        <c:shape val="box"/>
        <c:axId val="31934994"/>
        <c:axId val="18979491"/>
      </c:bar3DChart>
      <c:catAx>
        <c:axId val="319349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b"/>
        <c:delete val="1"/>
        <c:majorTickMark val="out"/>
        <c:minorTickMark val="none"/>
        <c:tickLblPos val="none"/>
        <c:crossAx val="3193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VII 2012r. do XII 2012r. oraz od VII 2013r. do XII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13'!$F$6:$F$18</c:f>
              <c:strCache/>
            </c:strRef>
          </c:cat>
          <c:val>
            <c:numRef>
              <c:f>'Wykresy XII 13'!$G$6:$G$18</c:f>
              <c:numCache/>
            </c:numRef>
          </c:val>
          <c:shape val="box"/>
        </c:ser>
        <c:gapWidth val="99"/>
        <c:shape val="box"/>
        <c:axId val="36597692"/>
        <c:axId val="60943773"/>
      </c:bar3D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grudniu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6525"/>
          <c:y val="0.27175"/>
          <c:w val="0.69575"/>
          <c:h val="0.5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2,98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pracy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w ramach refund. kosztów zatrud. bezrobotnego;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3,09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publiczne;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0,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Szkolenia;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0,97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Staże;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2,67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społecznie użyteczna;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0,92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Odmowa bez uzasadnionej przyczyny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przyjęcia propozycji odpowiedniej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pracy lub innej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formy pomocy;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1,86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35,71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Nabycie praw emerytalnych lub rentowych;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0,49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Inne;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5,28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'Wykresy XII 13'!$J$22:$J$34</c:f>
              <c:strCache/>
            </c:strRef>
          </c:cat>
          <c:val>
            <c:numRef>
              <c:f>'Wykresy XII 13'!$K$22:$K$34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91916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44875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91916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466725</xdr:colOff>
      <xdr:row>19</xdr:row>
      <xdr:rowOff>0</xdr:rowOff>
    </xdr:from>
    <xdr:to>
      <xdr:col>26</xdr:col>
      <xdr:colOff>638175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4478000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ZA&#321;&#260;CZNIK%20KWARTALNY\2013r\IV%20kw.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  <sheetName val="Stan i struktura V 13"/>
      <sheetName val="Stan i struktura VI 13"/>
      <sheetName val="Stan i struktura VII 13"/>
      <sheetName val="Stan i struktura VIII 13"/>
      <sheetName val="Stan i struktura IX 13"/>
      <sheetName val="Stan i struktura X 13"/>
      <sheetName val="Stan i struktura XI 13"/>
      <sheetName val="Stan i struktura XII 13"/>
    </sheetNames>
    <sheetDataSet>
      <sheetData sheetId="10">
        <row r="6">
          <cell r="E6">
            <v>4831</v>
          </cell>
          <cell r="F6">
            <v>3030</v>
          </cell>
          <cell r="G6">
            <v>4153</v>
          </cell>
          <cell r="H6">
            <v>5044</v>
          </cell>
          <cell r="I6">
            <v>7113</v>
          </cell>
          <cell r="J6">
            <v>2107</v>
          </cell>
          <cell r="K6">
            <v>4674</v>
          </cell>
          <cell r="L6">
            <v>1756</v>
          </cell>
          <cell r="M6">
            <v>3028</v>
          </cell>
          <cell r="N6">
            <v>2182</v>
          </cell>
          <cell r="O6">
            <v>4418</v>
          </cell>
          <cell r="P6">
            <v>4525</v>
          </cell>
          <cell r="Q6">
            <v>5726</v>
          </cell>
          <cell r="R6">
            <v>5630</v>
          </cell>
          <cell r="S6">
            <v>58217</v>
          </cell>
        </row>
        <row r="46">
          <cell r="E46">
            <v>3713</v>
          </cell>
          <cell r="F46">
            <v>1329</v>
          </cell>
          <cell r="G46">
            <v>2389</v>
          </cell>
          <cell r="H46">
            <v>1597</v>
          </cell>
          <cell r="I46">
            <v>2020</v>
          </cell>
          <cell r="J46">
            <v>1041</v>
          </cell>
          <cell r="K46">
            <v>1775</v>
          </cell>
          <cell r="L46">
            <v>1824</v>
          </cell>
          <cell r="M46">
            <v>935</v>
          </cell>
          <cell r="N46">
            <v>1060</v>
          </cell>
          <cell r="O46">
            <v>3966</v>
          </cell>
          <cell r="P46">
            <v>2080</v>
          </cell>
          <cell r="Q46">
            <v>3407</v>
          </cell>
          <cell r="R46">
            <v>3508</v>
          </cell>
          <cell r="S46">
            <v>30644</v>
          </cell>
        </row>
        <row r="49">
          <cell r="E49">
            <v>107</v>
          </cell>
          <cell r="F49">
            <v>70</v>
          </cell>
          <cell r="G49">
            <v>0</v>
          </cell>
          <cell r="H49">
            <v>37</v>
          </cell>
          <cell r="I49">
            <v>71</v>
          </cell>
          <cell r="J49">
            <v>27</v>
          </cell>
          <cell r="K49">
            <v>99</v>
          </cell>
          <cell r="L49">
            <v>40</v>
          </cell>
          <cell r="M49">
            <v>19</v>
          </cell>
          <cell r="N49">
            <v>10</v>
          </cell>
          <cell r="O49">
            <v>110</v>
          </cell>
          <cell r="P49">
            <v>65</v>
          </cell>
          <cell r="Q49">
            <v>750</v>
          </cell>
          <cell r="R49">
            <v>172</v>
          </cell>
          <cell r="S49">
            <v>1577</v>
          </cell>
        </row>
        <row r="51">
          <cell r="E51">
            <v>32</v>
          </cell>
          <cell r="F51">
            <v>74</v>
          </cell>
          <cell r="G51">
            <v>103</v>
          </cell>
          <cell r="H51">
            <v>83</v>
          </cell>
          <cell r="I51">
            <v>199</v>
          </cell>
          <cell r="J51">
            <v>42</v>
          </cell>
          <cell r="K51">
            <v>47</v>
          </cell>
          <cell r="L51">
            <v>58</v>
          </cell>
          <cell r="M51">
            <v>16</v>
          </cell>
          <cell r="N51">
            <v>27</v>
          </cell>
          <cell r="O51">
            <v>91</v>
          </cell>
          <cell r="P51">
            <v>183</v>
          </cell>
          <cell r="Q51">
            <v>85</v>
          </cell>
          <cell r="R51">
            <v>25</v>
          </cell>
          <cell r="S51">
            <v>1065</v>
          </cell>
        </row>
        <row r="53">
          <cell r="E53">
            <v>61</v>
          </cell>
          <cell r="F53">
            <v>30</v>
          </cell>
          <cell r="G53">
            <v>94</v>
          </cell>
          <cell r="H53">
            <v>126</v>
          </cell>
          <cell r="I53">
            <v>127</v>
          </cell>
          <cell r="J53">
            <v>85</v>
          </cell>
          <cell r="K53">
            <v>111</v>
          </cell>
          <cell r="L53">
            <v>53</v>
          </cell>
          <cell r="M53">
            <v>72</v>
          </cell>
          <cell r="N53">
            <v>63</v>
          </cell>
          <cell r="O53">
            <v>41</v>
          </cell>
          <cell r="P53">
            <v>39</v>
          </cell>
          <cell r="Q53">
            <v>73</v>
          </cell>
          <cell r="R53">
            <v>135</v>
          </cell>
          <cell r="S53">
            <v>1110</v>
          </cell>
        </row>
        <row r="55">
          <cell r="E55">
            <v>95</v>
          </cell>
          <cell r="F55">
            <v>37</v>
          </cell>
          <cell r="G55">
            <v>70</v>
          </cell>
          <cell r="H55">
            <v>21</v>
          </cell>
          <cell r="I55">
            <v>52</v>
          </cell>
          <cell r="J55">
            <v>116</v>
          </cell>
          <cell r="K55">
            <v>64</v>
          </cell>
          <cell r="L55">
            <v>84</v>
          </cell>
          <cell r="M55">
            <v>58</v>
          </cell>
          <cell r="N55">
            <v>48</v>
          </cell>
          <cell r="O55">
            <v>38</v>
          </cell>
          <cell r="P55">
            <v>30</v>
          </cell>
          <cell r="Q55">
            <v>104</v>
          </cell>
          <cell r="R55">
            <v>148</v>
          </cell>
          <cell r="S55">
            <v>965</v>
          </cell>
        </row>
        <row r="57">
          <cell r="E57">
            <v>119</v>
          </cell>
          <cell r="F57">
            <v>62</v>
          </cell>
          <cell r="G57">
            <v>0</v>
          </cell>
          <cell r="H57">
            <v>0</v>
          </cell>
          <cell r="I57">
            <v>8</v>
          </cell>
          <cell r="J57">
            <v>5</v>
          </cell>
          <cell r="K57">
            <v>3</v>
          </cell>
          <cell r="L57">
            <v>1</v>
          </cell>
          <cell r="M57">
            <v>0</v>
          </cell>
          <cell r="N57">
            <v>0</v>
          </cell>
          <cell r="O57">
            <v>6</v>
          </cell>
          <cell r="P57">
            <v>1</v>
          </cell>
          <cell r="Q57">
            <v>5</v>
          </cell>
          <cell r="R57">
            <v>4</v>
          </cell>
          <cell r="S57">
            <v>214</v>
          </cell>
        </row>
        <row r="59">
          <cell r="E59">
            <v>130</v>
          </cell>
          <cell r="F59">
            <v>67</v>
          </cell>
          <cell r="G59">
            <v>165</v>
          </cell>
          <cell r="H59">
            <v>303</v>
          </cell>
          <cell r="I59">
            <v>277</v>
          </cell>
          <cell r="J59">
            <v>13</v>
          </cell>
          <cell r="K59">
            <v>138</v>
          </cell>
          <cell r="L59">
            <v>113</v>
          </cell>
          <cell r="M59">
            <v>140</v>
          </cell>
          <cell r="N59">
            <v>191</v>
          </cell>
          <cell r="O59">
            <v>166</v>
          </cell>
          <cell r="P59">
            <v>139</v>
          </cell>
          <cell r="Q59">
            <v>142</v>
          </cell>
          <cell r="R59">
            <v>141</v>
          </cell>
          <cell r="S59">
            <v>2125</v>
          </cell>
        </row>
        <row r="61">
          <cell r="E61">
            <v>591</v>
          </cell>
          <cell r="F61">
            <v>320</v>
          </cell>
          <cell r="G61">
            <v>456</v>
          </cell>
          <cell r="H61">
            <v>590</v>
          </cell>
          <cell r="I61">
            <v>507</v>
          </cell>
          <cell r="J61">
            <v>375</v>
          </cell>
          <cell r="K61">
            <v>543</v>
          </cell>
          <cell r="L61">
            <v>413</v>
          </cell>
          <cell r="M61">
            <v>281</v>
          </cell>
          <cell r="N61">
            <v>235</v>
          </cell>
          <cell r="O61">
            <v>810</v>
          </cell>
          <cell r="P61">
            <v>736</v>
          </cell>
          <cell r="Q61">
            <v>533</v>
          </cell>
          <cell r="R61">
            <v>555</v>
          </cell>
          <cell r="S61">
            <v>6945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2</v>
          </cell>
        </row>
        <row r="65">
          <cell r="E65">
            <v>37</v>
          </cell>
          <cell r="F65">
            <v>181</v>
          </cell>
          <cell r="G65">
            <v>60</v>
          </cell>
          <cell r="H65">
            <v>56</v>
          </cell>
          <cell r="I65">
            <v>230</v>
          </cell>
          <cell r="J65">
            <v>48</v>
          </cell>
          <cell r="K65">
            <v>156</v>
          </cell>
          <cell r="L65">
            <v>22</v>
          </cell>
          <cell r="M65">
            <v>65</v>
          </cell>
          <cell r="N65">
            <v>60</v>
          </cell>
          <cell r="O65">
            <v>198</v>
          </cell>
          <cell r="P65">
            <v>60</v>
          </cell>
          <cell r="Q65">
            <v>787</v>
          </cell>
          <cell r="R65">
            <v>923</v>
          </cell>
          <cell r="S65">
            <v>2883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IV kw.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54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6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9" t="s">
        <v>19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57"/>
    </row>
    <row r="5" spans="2:20" ht="28.5" customHeight="1" thickBot="1" thickTop="1">
      <c r="B5" s="14" t="s">
        <v>20</v>
      </c>
      <c r="C5" s="258" t="s">
        <v>21</v>
      </c>
      <c r="D5" s="259"/>
      <c r="E5" s="15">
        <v>8.4</v>
      </c>
      <c r="F5" s="15">
        <v>12.3</v>
      </c>
      <c r="G5" s="15">
        <v>23.4</v>
      </c>
      <c r="H5" s="15">
        <v>23.2</v>
      </c>
      <c r="I5" s="15">
        <v>24.8</v>
      </c>
      <c r="J5" s="15">
        <v>13</v>
      </c>
      <c r="K5" s="15">
        <v>25</v>
      </c>
      <c r="L5" s="15">
        <v>15.1</v>
      </c>
      <c r="M5" s="15">
        <v>12.7</v>
      </c>
      <c r="N5" s="15">
        <v>16.8</v>
      </c>
      <c r="O5" s="15">
        <v>7.6</v>
      </c>
      <c r="P5" s="15">
        <v>14.7</v>
      </c>
      <c r="Q5" s="15">
        <v>24.5</v>
      </c>
      <c r="R5" s="16">
        <v>16.7</v>
      </c>
      <c r="S5" s="17">
        <v>15.3</v>
      </c>
      <c r="T5" s="1" t="s">
        <v>22</v>
      </c>
    </row>
    <row r="6" spans="2:19" s="4" customFormat="1" ht="28.5" customHeight="1" thickBot="1" thickTop="1">
      <c r="B6" s="18" t="s">
        <v>23</v>
      </c>
      <c r="C6" s="260" t="s">
        <v>24</v>
      </c>
      <c r="D6" s="261"/>
      <c r="E6" s="19">
        <v>4898</v>
      </c>
      <c r="F6" s="20">
        <v>3194</v>
      </c>
      <c r="G6" s="20">
        <v>4248</v>
      </c>
      <c r="H6" s="20">
        <v>5085</v>
      </c>
      <c r="I6" s="20">
        <v>7539</v>
      </c>
      <c r="J6" s="20">
        <v>2110</v>
      </c>
      <c r="K6" s="20">
        <v>4777</v>
      </c>
      <c r="L6" s="20">
        <v>1782</v>
      </c>
      <c r="M6" s="20">
        <v>3124</v>
      </c>
      <c r="N6" s="20">
        <v>2285</v>
      </c>
      <c r="O6" s="20">
        <v>4532</v>
      </c>
      <c r="P6" s="20">
        <v>4698</v>
      </c>
      <c r="Q6" s="20">
        <v>5986</v>
      </c>
      <c r="R6" s="21">
        <v>5547</v>
      </c>
      <c r="S6" s="22">
        <f>SUM(E6:R6)</f>
        <v>59805</v>
      </c>
    </row>
    <row r="7" spans="2:21" s="4" customFormat="1" ht="28.5" customHeight="1" thickBot="1" thickTop="1">
      <c r="B7" s="23"/>
      <c r="C7" s="262" t="s">
        <v>25</v>
      </c>
      <c r="D7" s="263"/>
      <c r="E7" s="24">
        <f>'[1]Stan i struktura XI 13'!E6</f>
        <v>4831</v>
      </c>
      <c r="F7" s="25">
        <f>'[1]Stan i struktura XI 13'!F6</f>
        <v>3030</v>
      </c>
      <c r="G7" s="25">
        <f>'[1]Stan i struktura XI 13'!G6</f>
        <v>4153</v>
      </c>
      <c r="H7" s="25">
        <f>'[1]Stan i struktura XI 13'!H6</f>
        <v>5044</v>
      </c>
      <c r="I7" s="25">
        <f>'[1]Stan i struktura XI 13'!I6</f>
        <v>7113</v>
      </c>
      <c r="J7" s="25">
        <f>'[1]Stan i struktura XI 13'!J6</f>
        <v>2107</v>
      </c>
      <c r="K7" s="25">
        <f>'[1]Stan i struktura XI 13'!K6</f>
        <v>4674</v>
      </c>
      <c r="L7" s="25">
        <f>'[1]Stan i struktura XI 13'!L6</f>
        <v>1756</v>
      </c>
      <c r="M7" s="25">
        <f>'[1]Stan i struktura XI 13'!M6</f>
        <v>3028</v>
      </c>
      <c r="N7" s="25">
        <f>'[1]Stan i struktura XI 13'!N6</f>
        <v>2182</v>
      </c>
      <c r="O7" s="25">
        <f>'[1]Stan i struktura XI 13'!O6</f>
        <v>4418</v>
      </c>
      <c r="P7" s="25">
        <f>'[1]Stan i struktura XI 13'!P6</f>
        <v>4525</v>
      </c>
      <c r="Q7" s="25">
        <f>'[1]Stan i struktura XI 13'!Q6</f>
        <v>5726</v>
      </c>
      <c r="R7" s="26">
        <f>'[1]Stan i struktura XI 13'!R6</f>
        <v>5630</v>
      </c>
      <c r="S7" s="27">
        <f>'[1]Stan i struktura XI 13'!S6</f>
        <v>58217</v>
      </c>
      <c r="T7" s="28"/>
      <c r="U7" s="29">
        <f>SUM(E7:R7)</f>
        <v>58217</v>
      </c>
    </row>
    <row r="8" spans="2:20" ht="28.5" customHeight="1" thickBot="1" thickTop="1">
      <c r="B8" s="30"/>
      <c r="C8" s="247" t="s">
        <v>26</v>
      </c>
      <c r="D8" s="233"/>
      <c r="E8" s="31">
        <f aca="true" t="shared" si="0" ref="E8:S8">E6-E7</f>
        <v>67</v>
      </c>
      <c r="F8" s="31">
        <f t="shared" si="0"/>
        <v>164</v>
      </c>
      <c r="G8" s="31">
        <f t="shared" si="0"/>
        <v>95</v>
      </c>
      <c r="H8" s="31">
        <f t="shared" si="0"/>
        <v>41</v>
      </c>
      <c r="I8" s="31">
        <f t="shared" si="0"/>
        <v>426</v>
      </c>
      <c r="J8" s="31">
        <f t="shared" si="0"/>
        <v>3</v>
      </c>
      <c r="K8" s="31">
        <f t="shared" si="0"/>
        <v>103</v>
      </c>
      <c r="L8" s="31">
        <f t="shared" si="0"/>
        <v>26</v>
      </c>
      <c r="M8" s="31">
        <f t="shared" si="0"/>
        <v>96</v>
      </c>
      <c r="N8" s="31">
        <f t="shared" si="0"/>
        <v>103</v>
      </c>
      <c r="O8" s="31">
        <f t="shared" si="0"/>
        <v>114</v>
      </c>
      <c r="P8" s="31">
        <f t="shared" si="0"/>
        <v>173</v>
      </c>
      <c r="Q8" s="31">
        <f t="shared" si="0"/>
        <v>260</v>
      </c>
      <c r="R8" s="32">
        <f t="shared" si="0"/>
        <v>-83</v>
      </c>
      <c r="S8" s="33">
        <f t="shared" si="0"/>
        <v>1588</v>
      </c>
      <c r="T8" s="34"/>
    </row>
    <row r="9" spans="2:20" ht="28.5" customHeight="1" thickBot="1" thickTop="1">
      <c r="B9" s="35"/>
      <c r="C9" s="243" t="s">
        <v>27</v>
      </c>
      <c r="D9" s="244"/>
      <c r="E9" s="36">
        <f aca="true" t="shared" si="1" ref="E9:S9">E6/E7*100</f>
        <v>101.3868764231008</v>
      </c>
      <c r="F9" s="36">
        <f t="shared" si="1"/>
        <v>105.4125412541254</v>
      </c>
      <c r="G9" s="36">
        <f t="shared" si="1"/>
        <v>102.28750300987237</v>
      </c>
      <c r="H9" s="36">
        <f t="shared" si="1"/>
        <v>100.81284694686757</v>
      </c>
      <c r="I9" s="36">
        <f t="shared" si="1"/>
        <v>105.9890341628005</v>
      </c>
      <c r="J9" s="36">
        <f t="shared" si="1"/>
        <v>100.14238253440911</v>
      </c>
      <c r="K9" s="36">
        <f t="shared" si="1"/>
        <v>102.20367993153616</v>
      </c>
      <c r="L9" s="36">
        <f t="shared" si="1"/>
        <v>101.48063781321184</v>
      </c>
      <c r="M9" s="36">
        <f t="shared" si="1"/>
        <v>103.17040951122853</v>
      </c>
      <c r="N9" s="36">
        <f t="shared" si="1"/>
        <v>104.7204399633364</v>
      </c>
      <c r="O9" s="36">
        <f t="shared" si="1"/>
        <v>102.58035310095066</v>
      </c>
      <c r="P9" s="36">
        <f t="shared" si="1"/>
        <v>103.8232044198895</v>
      </c>
      <c r="Q9" s="36">
        <f t="shared" si="1"/>
        <v>104.54069158225639</v>
      </c>
      <c r="R9" s="37">
        <f t="shared" si="1"/>
        <v>98.52575488454707</v>
      </c>
      <c r="S9" s="38">
        <f t="shared" si="1"/>
        <v>102.72772557843928</v>
      </c>
      <c r="T9" s="34"/>
    </row>
    <row r="10" spans="2:20" s="4" customFormat="1" ht="28.5" customHeight="1" thickBot="1" thickTop="1">
      <c r="B10" s="39" t="s">
        <v>28</v>
      </c>
      <c r="C10" s="245" t="s">
        <v>29</v>
      </c>
      <c r="D10" s="246"/>
      <c r="E10" s="40">
        <v>812</v>
      </c>
      <c r="F10" s="41">
        <v>516</v>
      </c>
      <c r="G10" s="42">
        <v>512</v>
      </c>
      <c r="H10" s="42">
        <v>503</v>
      </c>
      <c r="I10" s="42">
        <v>937</v>
      </c>
      <c r="J10" s="42">
        <v>283</v>
      </c>
      <c r="K10" s="42">
        <v>503</v>
      </c>
      <c r="L10" s="42">
        <v>303</v>
      </c>
      <c r="M10" s="43">
        <v>369</v>
      </c>
      <c r="N10" s="43">
        <v>363</v>
      </c>
      <c r="O10" s="43">
        <v>689</v>
      </c>
      <c r="P10" s="43">
        <v>638</v>
      </c>
      <c r="Q10" s="43">
        <v>773</v>
      </c>
      <c r="R10" s="43">
        <v>565</v>
      </c>
      <c r="S10" s="44">
        <f>SUM(E10:R10)</f>
        <v>7766</v>
      </c>
      <c r="T10" s="28"/>
    </row>
    <row r="11" spans="2:20" ht="28.5" customHeight="1" thickBot="1" thickTop="1">
      <c r="B11" s="45"/>
      <c r="C11" s="247" t="s">
        <v>30</v>
      </c>
      <c r="D11" s="233"/>
      <c r="E11" s="46">
        <f aca="true" t="shared" si="2" ref="E11:S11">E76/E10*100</f>
        <v>10.960591133004927</v>
      </c>
      <c r="F11" s="46">
        <f t="shared" si="2"/>
        <v>13.953488372093023</v>
      </c>
      <c r="G11" s="46">
        <f t="shared" si="2"/>
        <v>9.375</v>
      </c>
      <c r="H11" s="46">
        <f t="shared" si="2"/>
        <v>8.548707753479125</v>
      </c>
      <c r="I11" s="46">
        <f t="shared" si="2"/>
        <v>9.498399146211312</v>
      </c>
      <c r="J11" s="46">
        <f t="shared" si="2"/>
        <v>9.187279151943462</v>
      </c>
      <c r="K11" s="46">
        <f t="shared" si="2"/>
        <v>3.7773359840954273</v>
      </c>
      <c r="L11" s="46">
        <f t="shared" si="2"/>
        <v>6.6006600660066</v>
      </c>
      <c r="M11" s="46">
        <f t="shared" si="2"/>
        <v>12.195121951219512</v>
      </c>
      <c r="N11" s="46">
        <f t="shared" si="2"/>
        <v>9.366391184573002</v>
      </c>
      <c r="O11" s="46">
        <f t="shared" si="2"/>
        <v>12.191582002902758</v>
      </c>
      <c r="P11" s="46">
        <f t="shared" si="2"/>
        <v>10.658307210031348</v>
      </c>
      <c r="Q11" s="46">
        <f t="shared" si="2"/>
        <v>10.73738680465718</v>
      </c>
      <c r="R11" s="47">
        <f t="shared" si="2"/>
        <v>10.79646017699115</v>
      </c>
      <c r="S11" s="48">
        <f t="shared" si="2"/>
        <v>10.056657223796034</v>
      </c>
      <c r="T11" s="34"/>
    </row>
    <row r="12" spans="2:20" ht="28.5" customHeight="1" thickBot="1" thickTop="1">
      <c r="B12" s="49" t="s">
        <v>31</v>
      </c>
      <c r="C12" s="248" t="s">
        <v>32</v>
      </c>
      <c r="D12" s="249"/>
      <c r="E12" s="40">
        <v>745</v>
      </c>
      <c r="F12" s="42">
        <v>352</v>
      </c>
      <c r="G12" s="42">
        <v>417</v>
      </c>
      <c r="H12" s="42">
        <v>462</v>
      </c>
      <c r="I12" s="42">
        <v>511</v>
      </c>
      <c r="J12" s="42">
        <v>280</v>
      </c>
      <c r="K12" s="42">
        <v>400</v>
      </c>
      <c r="L12" s="42">
        <v>277</v>
      </c>
      <c r="M12" s="43">
        <v>273</v>
      </c>
      <c r="N12" s="43">
        <v>260</v>
      </c>
      <c r="O12" s="43">
        <v>575</v>
      </c>
      <c r="P12" s="43">
        <v>465</v>
      </c>
      <c r="Q12" s="43">
        <v>513</v>
      </c>
      <c r="R12" s="43">
        <v>648</v>
      </c>
      <c r="S12" s="44">
        <f>SUM(E12:R12)</f>
        <v>6178</v>
      </c>
      <c r="T12" s="34"/>
    </row>
    <row r="13" spans="2:20" ht="28.5" customHeight="1" thickBot="1" thickTop="1">
      <c r="B13" s="45" t="s">
        <v>22</v>
      </c>
      <c r="C13" s="250" t="s">
        <v>33</v>
      </c>
      <c r="D13" s="251"/>
      <c r="E13" s="50">
        <v>330</v>
      </c>
      <c r="F13" s="51">
        <v>135</v>
      </c>
      <c r="G13" s="51">
        <v>232</v>
      </c>
      <c r="H13" s="51">
        <v>250</v>
      </c>
      <c r="I13" s="51">
        <v>230</v>
      </c>
      <c r="J13" s="51">
        <v>114</v>
      </c>
      <c r="K13" s="51">
        <v>185</v>
      </c>
      <c r="L13" s="51">
        <v>155</v>
      </c>
      <c r="M13" s="52">
        <v>155</v>
      </c>
      <c r="N13" s="52">
        <v>127</v>
      </c>
      <c r="O13" s="52">
        <v>243</v>
      </c>
      <c r="P13" s="52">
        <v>194</v>
      </c>
      <c r="Q13" s="52">
        <v>281</v>
      </c>
      <c r="R13" s="52">
        <v>257</v>
      </c>
      <c r="S13" s="53">
        <f>SUM(E13:R13)</f>
        <v>2888</v>
      </c>
      <c r="T13" s="34"/>
    </row>
    <row r="14" spans="2:20" s="4" customFormat="1" ht="28.5" customHeight="1" thickBot="1" thickTop="1">
      <c r="B14" s="18" t="s">
        <v>22</v>
      </c>
      <c r="C14" s="252" t="s">
        <v>34</v>
      </c>
      <c r="D14" s="253"/>
      <c r="E14" s="50">
        <v>276</v>
      </c>
      <c r="F14" s="51">
        <v>107</v>
      </c>
      <c r="G14" s="51">
        <v>195</v>
      </c>
      <c r="H14" s="51">
        <v>226</v>
      </c>
      <c r="I14" s="51">
        <v>212</v>
      </c>
      <c r="J14" s="51">
        <v>100</v>
      </c>
      <c r="K14" s="51">
        <v>161</v>
      </c>
      <c r="L14" s="51">
        <v>122</v>
      </c>
      <c r="M14" s="52">
        <v>138</v>
      </c>
      <c r="N14" s="52">
        <v>111</v>
      </c>
      <c r="O14" s="52">
        <v>212</v>
      </c>
      <c r="P14" s="52">
        <v>172</v>
      </c>
      <c r="Q14" s="52">
        <v>225</v>
      </c>
      <c r="R14" s="52">
        <v>232</v>
      </c>
      <c r="S14" s="53">
        <f>SUM(E14:R14)</f>
        <v>2489</v>
      </c>
      <c r="T14" s="28"/>
    </row>
    <row r="15" spans="2:20" s="4" customFormat="1" ht="28.5" customHeight="1" thickBot="1" thickTop="1">
      <c r="B15" s="54" t="s">
        <v>22</v>
      </c>
      <c r="C15" s="236" t="s">
        <v>35</v>
      </c>
      <c r="D15" s="237"/>
      <c r="E15" s="55">
        <v>303</v>
      </c>
      <c r="F15" s="56">
        <v>124</v>
      </c>
      <c r="G15" s="56">
        <v>119</v>
      </c>
      <c r="H15" s="56">
        <v>95</v>
      </c>
      <c r="I15" s="56">
        <v>202</v>
      </c>
      <c r="J15" s="56">
        <v>140</v>
      </c>
      <c r="K15" s="56">
        <v>129</v>
      </c>
      <c r="L15" s="56">
        <v>79</v>
      </c>
      <c r="M15" s="57">
        <v>97</v>
      </c>
      <c r="N15" s="57">
        <v>90</v>
      </c>
      <c r="O15" s="57">
        <v>229</v>
      </c>
      <c r="P15" s="57">
        <v>186</v>
      </c>
      <c r="Q15" s="57">
        <v>155</v>
      </c>
      <c r="R15" s="57">
        <v>258</v>
      </c>
      <c r="S15" s="53">
        <f>SUM(E15:R15)</f>
        <v>2206</v>
      </c>
      <c r="T15" s="28"/>
    </row>
    <row r="16" spans="2:19" ht="28.5" customHeight="1" thickBot="1">
      <c r="B16" s="219" t="s">
        <v>36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9"/>
    </row>
    <row r="17" spans="2:19" ht="28.5" customHeight="1" thickBot="1" thickTop="1">
      <c r="B17" s="240" t="s">
        <v>20</v>
      </c>
      <c r="C17" s="241" t="s">
        <v>37</v>
      </c>
      <c r="D17" s="242"/>
      <c r="E17" s="58">
        <v>2623</v>
      </c>
      <c r="F17" s="59">
        <v>1714</v>
      </c>
      <c r="G17" s="59">
        <v>2306</v>
      </c>
      <c r="H17" s="59">
        <v>2535</v>
      </c>
      <c r="I17" s="59">
        <v>4046</v>
      </c>
      <c r="J17" s="59">
        <v>995</v>
      </c>
      <c r="K17" s="59">
        <v>2576</v>
      </c>
      <c r="L17" s="59">
        <v>822</v>
      </c>
      <c r="M17" s="60">
        <v>1493</v>
      </c>
      <c r="N17" s="60">
        <v>1239</v>
      </c>
      <c r="O17" s="60">
        <v>2340</v>
      </c>
      <c r="P17" s="60">
        <v>2561</v>
      </c>
      <c r="Q17" s="60">
        <v>3346</v>
      </c>
      <c r="R17" s="60">
        <v>2984</v>
      </c>
      <c r="S17" s="53">
        <f>SUM(E17:R17)</f>
        <v>31580</v>
      </c>
    </row>
    <row r="18" spans="2:19" ht="28.5" customHeight="1" thickBot="1" thickTop="1">
      <c r="B18" s="190"/>
      <c r="C18" s="227" t="s">
        <v>38</v>
      </c>
      <c r="D18" s="228"/>
      <c r="E18" s="61">
        <f aca="true" t="shared" si="3" ref="E18:S18">E17/E6*100</f>
        <v>53.55247039608003</v>
      </c>
      <c r="F18" s="61">
        <f t="shared" si="3"/>
        <v>53.66311834690044</v>
      </c>
      <c r="G18" s="61">
        <f t="shared" si="3"/>
        <v>54.284369114877585</v>
      </c>
      <c r="H18" s="61">
        <f t="shared" si="3"/>
        <v>49.852507374631266</v>
      </c>
      <c r="I18" s="61">
        <f t="shared" si="3"/>
        <v>53.66759517177344</v>
      </c>
      <c r="J18" s="61">
        <f t="shared" si="3"/>
        <v>47.1563981042654</v>
      </c>
      <c r="K18" s="61">
        <f t="shared" si="3"/>
        <v>53.92505756751099</v>
      </c>
      <c r="L18" s="61">
        <f t="shared" si="3"/>
        <v>46.12794612794613</v>
      </c>
      <c r="M18" s="61">
        <f t="shared" si="3"/>
        <v>47.791293213828425</v>
      </c>
      <c r="N18" s="61">
        <f t="shared" si="3"/>
        <v>54.223194748358864</v>
      </c>
      <c r="O18" s="61">
        <f t="shared" si="3"/>
        <v>51.63283318623124</v>
      </c>
      <c r="P18" s="61">
        <f t="shared" si="3"/>
        <v>54.51255853554704</v>
      </c>
      <c r="Q18" s="61">
        <f t="shared" si="3"/>
        <v>55.89709321750752</v>
      </c>
      <c r="R18" s="62">
        <f t="shared" si="3"/>
        <v>53.794844059852174</v>
      </c>
      <c r="S18" s="63">
        <f t="shared" si="3"/>
        <v>52.8049494189449</v>
      </c>
    </row>
    <row r="19" spans="2:19" ht="28.5" customHeight="1" thickBot="1" thickTop="1">
      <c r="B19" s="212" t="s">
        <v>23</v>
      </c>
      <c r="C19" s="232" t="s">
        <v>39</v>
      </c>
      <c r="D19" s="233"/>
      <c r="E19" s="50">
        <v>0</v>
      </c>
      <c r="F19" s="51">
        <v>2256</v>
      </c>
      <c r="G19" s="51">
        <v>2097</v>
      </c>
      <c r="H19" s="51">
        <v>2759</v>
      </c>
      <c r="I19" s="51">
        <v>3033</v>
      </c>
      <c r="J19" s="51">
        <v>1197</v>
      </c>
      <c r="K19" s="51">
        <v>2703</v>
      </c>
      <c r="L19" s="51">
        <v>1025</v>
      </c>
      <c r="M19" s="52">
        <v>1784</v>
      </c>
      <c r="N19" s="52">
        <v>1111</v>
      </c>
      <c r="O19" s="52">
        <v>0</v>
      </c>
      <c r="P19" s="52">
        <v>3068</v>
      </c>
      <c r="Q19" s="52">
        <v>2680</v>
      </c>
      <c r="R19" s="52">
        <v>2481</v>
      </c>
      <c r="S19" s="64">
        <f>SUM(E19:R19)</f>
        <v>26194</v>
      </c>
    </row>
    <row r="20" spans="2:19" ht="28.5" customHeight="1" thickBot="1" thickTop="1">
      <c r="B20" s="190"/>
      <c r="C20" s="227" t="s">
        <v>38</v>
      </c>
      <c r="D20" s="228"/>
      <c r="E20" s="61">
        <f aca="true" t="shared" si="4" ref="E20:S20">E19/E6*100</f>
        <v>0</v>
      </c>
      <c r="F20" s="61">
        <f t="shared" si="4"/>
        <v>70.63243581715717</v>
      </c>
      <c r="G20" s="61">
        <f t="shared" si="4"/>
        <v>49.36440677966102</v>
      </c>
      <c r="H20" s="61">
        <f t="shared" si="4"/>
        <v>54.25762045231072</v>
      </c>
      <c r="I20" s="61">
        <f t="shared" si="4"/>
        <v>40.2307998408277</v>
      </c>
      <c r="J20" s="61">
        <f t="shared" si="4"/>
        <v>56.72985781990521</v>
      </c>
      <c r="K20" s="61">
        <f t="shared" si="4"/>
        <v>56.58362989323843</v>
      </c>
      <c r="L20" s="61">
        <f t="shared" si="4"/>
        <v>57.519640852974184</v>
      </c>
      <c r="M20" s="61">
        <f t="shared" si="4"/>
        <v>57.10627400768246</v>
      </c>
      <c r="N20" s="61">
        <f t="shared" si="4"/>
        <v>48.621444201312904</v>
      </c>
      <c r="O20" s="61">
        <f t="shared" si="4"/>
        <v>0</v>
      </c>
      <c r="P20" s="61">
        <f t="shared" si="4"/>
        <v>65.30438484461473</v>
      </c>
      <c r="Q20" s="61">
        <f t="shared" si="4"/>
        <v>44.77113264283328</v>
      </c>
      <c r="R20" s="62">
        <f t="shared" si="4"/>
        <v>44.72687939426717</v>
      </c>
      <c r="S20" s="63">
        <f t="shared" si="4"/>
        <v>43.79901346041301</v>
      </c>
    </row>
    <row r="21" spans="2:19" s="4" customFormat="1" ht="28.5" customHeight="1" thickBot="1" thickTop="1">
      <c r="B21" s="223" t="s">
        <v>28</v>
      </c>
      <c r="C21" s="225" t="s">
        <v>40</v>
      </c>
      <c r="D21" s="226"/>
      <c r="E21" s="50">
        <v>801</v>
      </c>
      <c r="F21" s="51">
        <v>500</v>
      </c>
      <c r="G21" s="51">
        <v>744</v>
      </c>
      <c r="H21" s="51">
        <v>1075</v>
      </c>
      <c r="I21" s="51">
        <v>1335</v>
      </c>
      <c r="J21" s="51">
        <v>297</v>
      </c>
      <c r="K21" s="51">
        <v>833</v>
      </c>
      <c r="L21" s="51">
        <v>272</v>
      </c>
      <c r="M21" s="52">
        <v>507</v>
      </c>
      <c r="N21" s="52">
        <v>241</v>
      </c>
      <c r="O21" s="52">
        <v>725</v>
      </c>
      <c r="P21" s="52">
        <v>603</v>
      </c>
      <c r="Q21" s="52">
        <v>1032</v>
      </c>
      <c r="R21" s="52">
        <v>559</v>
      </c>
      <c r="S21" s="53">
        <f>SUM(E21:R21)</f>
        <v>9524</v>
      </c>
    </row>
    <row r="22" spans="2:19" ht="28.5" customHeight="1" thickBot="1" thickTop="1">
      <c r="B22" s="190"/>
      <c r="C22" s="227" t="s">
        <v>38</v>
      </c>
      <c r="D22" s="228"/>
      <c r="E22" s="61">
        <f aca="true" t="shared" si="5" ref="E22:S22">E21/E6*100</f>
        <v>16.35361371988567</v>
      </c>
      <c r="F22" s="61">
        <f t="shared" si="5"/>
        <v>15.654351909830932</v>
      </c>
      <c r="G22" s="61">
        <f t="shared" si="5"/>
        <v>17.51412429378531</v>
      </c>
      <c r="H22" s="61">
        <f t="shared" si="5"/>
        <v>21.140609636184855</v>
      </c>
      <c r="I22" s="61">
        <f t="shared" si="5"/>
        <v>17.70791882212495</v>
      </c>
      <c r="J22" s="61">
        <f t="shared" si="5"/>
        <v>14.075829383886257</v>
      </c>
      <c r="K22" s="61">
        <f t="shared" si="5"/>
        <v>17.437722419928825</v>
      </c>
      <c r="L22" s="61">
        <f t="shared" si="5"/>
        <v>15.26374859708193</v>
      </c>
      <c r="M22" s="61">
        <f t="shared" si="5"/>
        <v>16.2291933418694</v>
      </c>
      <c r="N22" s="61">
        <f t="shared" si="5"/>
        <v>10.547045951859957</v>
      </c>
      <c r="O22" s="61">
        <f t="shared" si="5"/>
        <v>15.997352162400706</v>
      </c>
      <c r="P22" s="61">
        <f t="shared" si="5"/>
        <v>12.835249042145595</v>
      </c>
      <c r="Q22" s="61">
        <f t="shared" si="5"/>
        <v>17.240227196792514</v>
      </c>
      <c r="R22" s="62">
        <f t="shared" si="5"/>
        <v>10.077519379844961</v>
      </c>
      <c r="S22" s="63">
        <f t="shared" si="5"/>
        <v>15.925089875428474</v>
      </c>
    </row>
    <row r="23" spans="2:19" s="4" customFormat="1" ht="28.5" customHeight="1" thickBot="1" thickTop="1">
      <c r="B23" s="223" t="s">
        <v>31</v>
      </c>
      <c r="C23" s="234" t="s">
        <v>41</v>
      </c>
      <c r="D23" s="235"/>
      <c r="E23" s="50">
        <v>165</v>
      </c>
      <c r="F23" s="51">
        <v>215</v>
      </c>
      <c r="G23" s="51">
        <v>298</v>
      </c>
      <c r="H23" s="51">
        <v>460</v>
      </c>
      <c r="I23" s="51">
        <v>215</v>
      </c>
      <c r="J23" s="51">
        <v>87</v>
      </c>
      <c r="K23" s="51">
        <v>179</v>
      </c>
      <c r="L23" s="51">
        <v>62</v>
      </c>
      <c r="M23" s="52">
        <v>347</v>
      </c>
      <c r="N23" s="52">
        <v>176</v>
      </c>
      <c r="O23" s="52">
        <v>271</v>
      </c>
      <c r="P23" s="52">
        <v>290</v>
      </c>
      <c r="Q23" s="52">
        <v>311</v>
      </c>
      <c r="R23" s="52">
        <v>168</v>
      </c>
      <c r="S23" s="53">
        <f>SUM(E23:R23)</f>
        <v>3244</v>
      </c>
    </row>
    <row r="24" spans="2:19" ht="28.5" customHeight="1" thickBot="1" thickTop="1">
      <c r="B24" s="190"/>
      <c r="C24" s="227" t="s">
        <v>38</v>
      </c>
      <c r="D24" s="228"/>
      <c r="E24" s="61">
        <f aca="true" t="shared" si="6" ref="E24:S24">E23/E6*100</f>
        <v>3.3687219273172726</v>
      </c>
      <c r="F24" s="61">
        <f t="shared" si="6"/>
        <v>6.731371321227302</v>
      </c>
      <c r="G24" s="61">
        <f t="shared" si="6"/>
        <v>7.015065913370997</v>
      </c>
      <c r="H24" s="61">
        <f t="shared" si="6"/>
        <v>9.04621435594887</v>
      </c>
      <c r="I24" s="61">
        <f t="shared" si="6"/>
        <v>2.851837113675554</v>
      </c>
      <c r="J24" s="61">
        <f t="shared" si="6"/>
        <v>4.1232227488151665</v>
      </c>
      <c r="K24" s="61">
        <f t="shared" si="6"/>
        <v>3.7471216244504917</v>
      </c>
      <c r="L24" s="61">
        <f t="shared" si="6"/>
        <v>3.479236812570146</v>
      </c>
      <c r="M24" s="61">
        <f t="shared" si="6"/>
        <v>11.107554417413573</v>
      </c>
      <c r="N24" s="61">
        <f t="shared" si="6"/>
        <v>7.702407002188185</v>
      </c>
      <c r="O24" s="61">
        <f t="shared" si="6"/>
        <v>5.979699911738747</v>
      </c>
      <c r="P24" s="61">
        <f t="shared" si="6"/>
        <v>6.172839506172839</v>
      </c>
      <c r="Q24" s="61">
        <f t="shared" si="6"/>
        <v>5.195456064149682</v>
      </c>
      <c r="R24" s="62">
        <f t="shared" si="6"/>
        <v>3.028664142779881</v>
      </c>
      <c r="S24" s="63">
        <f t="shared" si="6"/>
        <v>5.424295627455898</v>
      </c>
    </row>
    <row r="25" spans="2:19" s="4" customFormat="1" ht="28.5" customHeight="1" thickBot="1" thickTop="1">
      <c r="B25" s="223" t="s">
        <v>42</v>
      </c>
      <c r="C25" s="225" t="s">
        <v>43</v>
      </c>
      <c r="D25" s="226"/>
      <c r="E25" s="65">
        <v>193</v>
      </c>
      <c r="F25" s="52">
        <v>173</v>
      </c>
      <c r="G25" s="52">
        <v>186</v>
      </c>
      <c r="H25" s="52">
        <v>200</v>
      </c>
      <c r="I25" s="52">
        <v>328</v>
      </c>
      <c r="J25" s="52">
        <v>71</v>
      </c>
      <c r="K25" s="52">
        <v>200</v>
      </c>
      <c r="L25" s="52">
        <v>111</v>
      </c>
      <c r="M25" s="52">
        <v>156</v>
      </c>
      <c r="N25" s="52">
        <v>164</v>
      </c>
      <c r="O25" s="52">
        <v>222</v>
      </c>
      <c r="P25" s="52">
        <v>272</v>
      </c>
      <c r="Q25" s="52">
        <v>291</v>
      </c>
      <c r="R25" s="52">
        <v>292</v>
      </c>
      <c r="S25" s="53">
        <f>SUM(E25:R25)</f>
        <v>2859</v>
      </c>
    </row>
    <row r="26" spans="2:19" ht="28.5" customHeight="1" thickBot="1" thickTop="1">
      <c r="B26" s="190"/>
      <c r="C26" s="227" t="s">
        <v>38</v>
      </c>
      <c r="D26" s="228"/>
      <c r="E26" s="61">
        <f aca="true" t="shared" si="7" ref="E26:S26">E25/E6*100</f>
        <v>3.940383830134749</v>
      </c>
      <c r="F26" s="61">
        <f t="shared" si="7"/>
        <v>5.416405760801503</v>
      </c>
      <c r="G26" s="61">
        <f t="shared" si="7"/>
        <v>4.378531073446328</v>
      </c>
      <c r="H26" s="61">
        <f t="shared" si="7"/>
        <v>3.933136676499508</v>
      </c>
      <c r="I26" s="61">
        <f t="shared" si="7"/>
        <v>4.350709643188752</v>
      </c>
      <c r="J26" s="61">
        <f t="shared" si="7"/>
        <v>3.3649289099526065</v>
      </c>
      <c r="K26" s="61">
        <f t="shared" si="7"/>
        <v>4.186728072011723</v>
      </c>
      <c r="L26" s="61">
        <f t="shared" si="7"/>
        <v>6.228956228956229</v>
      </c>
      <c r="M26" s="61">
        <f t="shared" si="7"/>
        <v>4.99359795134443</v>
      </c>
      <c r="N26" s="61">
        <f t="shared" si="7"/>
        <v>7.177242888402626</v>
      </c>
      <c r="O26" s="61">
        <f t="shared" si="7"/>
        <v>4.898499558693733</v>
      </c>
      <c r="P26" s="61">
        <f t="shared" si="7"/>
        <v>5.789697743720732</v>
      </c>
      <c r="Q26" s="61">
        <f t="shared" si="7"/>
        <v>4.861343133979285</v>
      </c>
      <c r="R26" s="62">
        <f t="shared" si="7"/>
        <v>5.264106724355507</v>
      </c>
      <c r="S26" s="63">
        <f t="shared" si="7"/>
        <v>4.780536744419363</v>
      </c>
    </row>
    <row r="27" spans="2:19" ht="28.5" customHeight="1" thickBot="1" thickTop="1">
      <c r="B27" s="219" t="s">
        <v>44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31"/>
    </row>
    <row r="28" spans="2:19" ht="28.5" customHeight="1" thickBot="1" thickTop="1">
      <c r="B28" s="212" t="s">
        <v>20</v>
      </c>
      <c r="C28" s="232" t="s">
        <v>45</v>
      </c>
      <c r="D28" s="233"/>
      <c r="E28" s="50">
        <v>588</v>
      </c>
      <c r="F28" s="51">
        <v>567</v>
      </c>
      <c r="G28" s="51">
        <v>729</v>
      </c>
      <c r="H28" s="51">
        <v>848</v>
      </c>
      <c r="I28" s="51">
        <v>1217</v>
      </c>
      <c r="J28" s="51">
        <v>568</v>
      </c>
      <c r="K28" s="51">
        <v>840</v>
      </c>
      <c r="L28" s="51">
        <v>363</v>
      </c>
      <c r="M28" s="52">
        <v>633</v>
      </c>
      <c r="N28" s="52">
        <v>466</v>
      </c>
      <c r="O28" s="52">
        <v>493</v>
      </c>
      <c r="P28" s="52">
        <v>822</v>
      </c>
      <c r="Q28" s="52">
        <v>996</v>
      </c>
      <c r="R28" s="52">
        <v>1020</v>
      </c>
      <c r="S28" s="53">
        <f>SUM(E28:R28)</f>
        <v>10150</v>
      </c>
    </row>
    <row r="29" spans="2:19" ht="28.5" customHeight="1" thickBot="1" thickTop="1">
      <c r="B29" s="190"/>
      <c r="C29" s="227" t="s">
        <v>38</v>
      </c>
      <c r="D29" s="228"/>
      <c r="E29" s="61">
        <f aca="true" t="shared" si="8" ref="E29:S29">E28/E6*100</f>
        <v>12.004899959167007</v>
      </c>
      <c r="F29" s="61">
        <f t="shared" si="8"/>
        <v>17.752035065748277</v>
      </c>
      <c r="G29" s="61">
        <f t="shared" si="8"/>
        <v>17.16101694915254</v>
      </c>
      <c r="H29" s="61">
        <f t="shared" si="8"/>
        <v>16.676499508357914</v>
      </c>
      <c r="I29" s="61">
        <f t="shared" si="8"/>
        <v>16.14272449927046</v>
      </c>
      <c r="J29" s="61">
        <f t="shared" si="8"/>
        <v>26.919431279620852</v>
      </c>
      <c r="K29" s="61">
        <f t="shared" si="8"/>
        <v>17.584257902449234</v>
      </c>
      <c r="L29" s="61">
        <f t="shared" si="8"/>
        <v>20.37037037037037</v>
      </c>
      <c r="M29" s="61">
        <f t="shared" si="8"/>
        <v>20.262483994878362</v>
      </c>
      <c r="N29" s="61">
        <f t="shared" si="8"/>
        <v>20.393873085339166</v>
      </c>
      <c r="O29" s="61">
        <f t="shared" si="8"/>
        <v>10.87819947043248</v>
      </c>
      <c r="P29" s="61">
        <f t="shared" si="8"/>
        <v>17.496807151979567</v>
      </c>
      <c r="Q29" s="61">
        <f t="shared" si="8"/>
        <v>16.638823922485802</v>
      </c>
      <c r="R29" s="62">
        <f t="shared" si="8"/>
        <v>18.38831800973499</v>
      </c>
      <c r="S29" s="63">
        <f t="shared" si="8"/>
        <v>16.971825098235936</v>
      </c>
    </row>
    <row r="30" spans="2:19" ht="28.5" customHeight="1" thickBot="1" thickTop="1">
      <c r="B30" s="223" t="s">
        <v>23</v>
      </c>
      <c r="C30" s="225" t="s">
        <v>46</v>
      </c>
      <c r="D30" s="226"/>
      <c r="E30" s="50">
        <v>1503</v>
      </c>
      <c r="F30" s="51">
        <v>938</v>
      </c>
      <c r="G30" s="51">
        <v>1133</v>
      </c>
      <c r="H30" s="51">
        <v>1343</v>
      </c>
      <c r="I30" s="51">
        <v>1873</v>
      </c>
      <c r="J30" s="51">
        <v>783</v>
      </c>
      <c r="K30" s="51">
        <v>1227</v>
      </c>
      <c r="L30" s="51">
        <v>476</v>
      </c>
      <c r="M30" s="52">
        <v>752</v>
      </c>
      <c r="N30" s="52">
        <v>528</v>
      </c>
      <c r="O30" s="52">
        <v>1282</v>
      </c>
      <c r="P30" s="52">
        <v>1137</v>
      </c>
      <c r="Q30" s="52">
        <v>1482</v>
      </c>
      <c r="R30" s="52">
        <v>1407</v>
      </c>
      <c r="S30" s="53">
        <f>SUM(E30:R30)</f>
        <v>15864</v>
      </c>
    </row>
    <row r="31" spans="2:19" ht="28.5" customHeight="1" thickBot="1" thickTop="1">
      <c r="B31" s="190"/>
      <c r="C31" s="227" t="s">
        <v>38</v>
      </c>
      <c r="D31" s="228"/>
      <c r="E31" s="61">
        <f aca="true" t="shared" si="9" ref="E31:S31">E30/E6*100</f>
        <v>30.685994283380975</v>
      </c>
      <c r="F31" s="61">
        <f t="shared" si="9"/>
        <v>29.36756418284283</v>
      </c>
      <c r="G31" s="61">
        <f t="shared" si="9"/>
        <v>26.6713747645951</v>
      </c>
      <c r="H31" s="61">
        <f t="shared" si="9"/>
        <v>26.4110127826942</v>
      </c>
      <c r="I31" s="61">
        <f t="shared" si="9"/>
        <v>24.844143785647965</v>
      </c>
      <c r="J31" s="61">
        <f t="shared" si="9"/>
        <v>37.10900473933649</v>
      </c>
      <c r="K31" s="61">
        <f t="shared" si="9"/>
        <v>25.685576721791918</v>
      </c>
      <c r="L31" s="61">
        <f t="shared" si="9"/>
        <v>26.71156004489338</v>
      </c>
      <c r="M31" s="61">
        <f t="shared" si="9"/>
        <v>24.07170294494238</v>
      </c>
      <c r="N31" s="61">
        <f t="shared" si="9"/>
        <v>23.10722100656455</v>
      </c>
      <c r="O31" s="61">
        <f t="shared" si="9"/>
        <v>28.28773168578994</v>
      </c>
      <c r="P31" s="61">
        <f t="shared" si="9"/>
        <v>24.201787994891443</v>
      </c>
      <c r="Q31" s="61">
        <f t="shared" si="9"/>
        <v>24.757768125626463</v>
      </c>
      <c r="R31" s="62">
        <f t="shared" si="9"/>
        <v>25.3650621957815</v>
      </c>
      <c r="S31" s="63">
        <f t="shared" si="9"/>
        <v>26.52621018309506</v>
      </c>
    </row>
    <row r="32" spans="2:19" ht="28.5" customHeight="1" thickBot="1" thickTop="1">
      <c r="B32" s="223" t="s">
        <v>28</v>
      </c>
      <c r="C32" s="225" t="s">
        <v>47</v>
      </c>
      <c r="D32" s="226"/>
      <c r="E32" s="50">
        <v>2049</v>
      </c>
      <c r="F32" s="51">
        <v>1402</v>
      </c>
      <c r="G32" s="51">
        <v>2315</v>
      </c>
      <c r="H32" s="51">
        <v>2846</v>
      </c>
      <c r="I32" s="51">
        <v>4320</v>
      </c>
      <c r="J32" s="51">
        <v>1184</v>
      </c>
      <c r="K32" s="51">
        <v>2655</v>
      </c>
      <c r="L32" s="51">
        <v>727</v>
      </c>
      <c r="M32" s="52">
        <v>1405</v>
      </c>
      <c r="N32" s="52">
        <v>1085</v>
      </c>
      <c r="O32" s="52">
        <v>2010</v>
      </c>
      <c r="P32" s="52">
        <v>2165</v>
      </c>
      <c r="Q32" s="52">
        <v>3065</v>
      </c>
      <c r="R32" s="52">
        <v>2821</v>
      </c>
      <c r="S32" s="53">
        <f>SUM(E32:R32)</f>
        <v>30049</v>
      </c>
    </row>
    <row r="33" spans="2:19" ht="28.5" customHeight="1" thickBot="1" thickTop="1">
      <c r="B33" s="190"/>
      <c r="C33" s="227" t="s">
        <v>38</v>
      </c>
      <c r="D33" s="228"/>
      <c r="E33" s="61">
        <f aca="true" t="shared" si="10" ref="E33:S33">E32/E6*100</f>
        <v>41.83340138832176</v>
      </c>
      <c r="F33" s="61">
        <f t="shared" si="10"/>
        <v>43.894802755165934</v>
      </c>
      <c r="G33" s="61">
        <f t="shared" si="10"/>
        <v>54.49623352165725</v>
      </c>
      <c r="H33" s="61">
        <f t="shared" si="10"/>
        <v>55.968534906588005</v>
      </c>
      <c r="I33" s="61">
        <f t="shared" si="10"/>
        <v>57.30202944687625</v>
      </c>
      <c r="J33" s="61">
        <f t="shared" si="10"/>
        <v>56.11374407582939</v>
      </c>
      <c r="K33" s="61">
        <f t="shared" si="10"/>
        <v>55.57881515595562</v>
      </c>
      <c r="L33" s="61">
        <f t="shared" si="10"/>
        <v>40.79685746352413</v>
      </c>
      <c r="M33" s="61">
        <f t="shared" si="10"/>
        <v>44.97439180537772</v>
      </c>
      <c r="N33" s="61">
        <f t="shared" si="10"/>
        <v>47.4835886214442</v>
      </c>
      <c r="O33" s="61">
        <f t="shared" si="10"/>
        <v>44.351279788172995</v>
      </c>
      <c r="P33" s="61">
        <f t="shared" si="10"/>
        <v>46.08343976160068</v>
      </c>
      <c r="Q33" s="61">
        <f t="shared" si="10"/>
        <v>51.20280654861343</v>
      </c>
      <c r="R33" s="62">
        <f t="shared" si="10"/>
        <v>50.85631873084551</v>
      </c>
      <c r="S33" s="63">
        <f t="shared" si="10"/>
        <v>50.24496279575287</v>
      </c>
    </row>
    <row r="34" spans="2:19" ht="28.5" customHeight="1" thickBot="1" thickTop="1">
      <c r="B34" s="223" t="s">
        <v>31</v>
      </c>
      <c r="C34" s="225" t="s">
        <v>48</v>
      </c>
      <c r="D34" s="226"/>
      <c r="E34" s="65">
        <v>1307</v>
      </c>
      <c r="F34" s="52">
        <v>1076</v>
      </c>
      <c r="G34" s="52">
        <v>1246</v>
      </c>
      <c r="H34" s="52">
        <v>1837</v>
      </c>
      <c r="I34" s="52">
        <v>2383</v>
      </c>
      <c r="J34" s="52">
        <v>608</v>
      </c>
      <c r="K34" s="52">
        <v>1811</v>
      </c>
      <c r="L34" s="52">
        <v>506</v>
      </c>
      <c r="M34" s="52">
        <v>1112</v>
      </c>
      <c r="N34" s="52">
        <v>633</v>
      </c>
      <c r="O34" s="52">
        <v>1123</v>
      </c>
      <c r="P34" s="52">
        <v>1409</v>
      </c>
      <c r="Q34" s="52">
        <v>1772</v>
      </c>
      <c r="R34" s="52">
        <v>1452</v>
      </c>
      <c r="S34" s="53">
        <f>SUM(E34:R34)</f>
        <v>18275</v>
      </c>
    </row>
    <row r="35" spans="2:19" ht="28.5" customHeight="1" thickBot="1" thickTop="1">
      <c r="B35" s="224"/>
      <c r="C35" s="227" t="s">
        <v>38</v>
      </c>
      <c r="D35" s="228"/>
      <c r="E35" s="61">
        <f aca="true" t="shared" si="11" ref="E35:S35">E34/E6*100</f>
        <v>26.684360963658637</v>
      </c>
      <c r="F35" s="61">
        <f t="shared" si="11"/>
        <v>33.68816530995617</v>
      </c>
      <c r="G35" s="61">
        <f t="shared" si="11"/>
        <v>29.33145009416196</v>
      </c>
      <c r="H35" s="61">
        <f t="shared" si="11"/>
        <v>36.12586037364798</v>
      </c>
      <c r="I35" s="61">
        <f t="shared" si="11"/>
        <v>31.60896670645974</v>
      </c>
      <c r="J35" s="61">
        <f t="shared" si="11"/>
        <v>28.81516587677725</v>
      </c>
      <c r="K35" s="61">
        <f t="shared" si="11"/>
        <v>37.91082269206615</v>
      </c>
      <c r="L35" s="61">
        <f t="shared" si="11"/>
        <v>28.39506172839506</v>
      </c>
      <c r="M35" s="61">
        <f t="shared" si="11"/>
        <v>35.59539052496799</v>
      </c>
      <c r="N35" s="61">
        <f t="shared" si="11"/>
        <v>27.702407002188185</v>
      </c>
      <c r="O35" s="61">
        <f t="shared" si="11"/>
        <v>24.779346866725508</v>
      </c>
      <c r="P35" s="61">
        <f t="shared" si="11"/>
        <v>29.991485738612177</v>
      </c>
      <c r="Q35" s="61">
        <f t="shared" si="11"/>
        <v>29.602405613097226</v>
      </c>
      <c r="R35" s="62">
        <f t="shared" si="11"/>
        <v>26.176311519740402</v>
      </c>
      <c r="S35" s="63">
        <f t="shared" si="11"/>
        <v>30.55764568179918</v>
      </c>
    </row>
    <row r="36" spans="2:19" ht="28.5" customHeight="1" thickBot="1" thickTop="1">
      <c r="B36" s="223" t="s">
        <v>42</v>
      </c>
      <c r="C36" s="229" t="s">
        <v>49</v>
      </c>
      <c r="D36" s="230"/>
      <c r="E36" s="65">
        <v>828</v>
      </c>
      <c r="F36" s="52">
        <v>646</v>
      </c>
      <c r="G36" s="52">
        <v>950</v>
      </c>
      <c r="H36" s="52">
        <v>928</v>
      </c>
      <c r="I36" s="52">
        <v>1642</v>
      </c>
      <c r="J36" s="52">
        <v>462</v>
      </c>
      <c r="K36" s="52">
        <v>1062</v>
      </c>
      <c r="L36" s="52">
        <v>307</v>
      </c>
      <c r="M36" s="52">
        <v>850</v>
      </c>
      <c r="N36" s="52">
        <v>404</v>
      </c>
      <c r="O36" s="52">
        <v>941</v>
      </c>
      <c r="P36" s="52">
        <v>1202</v>
      </c>
      <c r="Q36" s="52">
        <v>1148</v>
      </c>
      <c r="R36" s="52">
        <v>1198</v>
      </c>
      <c r="S36" s="53">
        <f>SUM(E36:R36)</f>
        <v>12568</v>
      </c>
    </row>
    <row r="37" spans="2:19" ht="28.5" customHeight="1" thickBot="1" thickTop="1">
      <c r="B37" s="224"/>
      <c r="C37" s="227" t="s">
        <v>38</v>
      </c>
      <c r="D37" s="228"/>
      <c r="E37" s="61">
        <f aca="true" t="shared" si="12" ref="E37:S37">E36/E6*100</f>
        <v>16.90485912617395</v>
      </c>
      <c r="F37" s="61">
        <f t="shared" si="12"/>
        <v>20.225422667501565</v>
      </c>
      <c r="G37" s="61">
        <f t="shared" si="12"/>
        <v>22.36346516007533</v>
      </c>
      <c r="H37" s="61">
        <f t="shared" si="12"/>
        <v>18.24975417895772</v>
      </c>
      <c r="I37" s="61">
        <f t="shared" si="12"/>
        <v>21.780076933280277</v>
      </c>
      <c r="J37" s="61">
        <f t="shared" si="12"/>
        <v>21.895734597156398</v>
      </c>
      <c r="K37" s="61">
        <f t="shared" si="12"/>
        <v>22.231526062382247</v>
      </c>
      <c r="L37" s="61">
        <f t="shared" si="12"/>
        <v>17.22783389450056</v>
      </c>
      <c r="M37" s="61">
        <f t="shared" si="12"/>
        <v>27.208706786171575</v>
      </c>
      <c r="N37" s="61">
        <f t="shared" si="12"/>
        <v>17.680525164113785</v>
      </c>
      <c r="O37" s="61">
        <f t="shared" si="12"/>
        <v>20.763459841129745</v>
      </c>
      <c r="P37" s="61">
        <f t="shared" si="12"/>
        <v>25.585355470412942</v>
      </c>
      <c r="Q37" s="61">
        <f t="shared" si="12"/>
        <v>19.17808219178082</v>
      </c>
      <c r="R37" s="62">
        <f t="shared" si="12"/>
        <v>21.597259780061297</v>
      </c>
      <c r="S37" s="63">
        <f t="shared" si="12"/>
        <v>21.014965303904358</v>
      </c>
    </row>
    <row r="38" spans="2:19" s="66" customFormat="1" ht="28.5" customHeight="1" thickBot="1" thickTop="1">
      <c r="B38" s="212" t="s">
        <v>50</v>
      </c>
      <c r="C38" s="214" t="s">
        <v>51</v>
      </c>
      <c r="D38" s="215"/>
      <c r="E38" s="65">
        <v>800</v>
      </c>
      <c r="F38" s="52">
        <v>339</v>
      </c>
      <c r="G38" s="52">
        <v>337</v>
      </c>
      <c r="H38" s="52">
        <v>226</v>
      </c>
      <c r="I38" s="52">
        <v>546</v>
      </c>
      <c r="J38" s="52">
        <v>158</v>
      </c>
      <c r="K38" s="52">
        <v>331</v>
      </c>
      <c r="L38" s="52">
        <v>153</v>
      </c>
      <c r="M38" s="52">
        <v>238</v>
      </c>
      <c r="N38" s="52">
        <v>144</v>
      </c>
      <c r="O38" s="52">
        <v>435</v>
      </c>
      <c r="P38" s="52">
        <v>325</v>
      </c>
      <c r="Q38" s="52">
        <v>422</v>
      </c>
      <c r="R38" s="52">
        <v>371</v>
      </c>
      <c r="S38" s="53">
        <f>SUM(E38:R38)</f>
        <v>4825</v>
      </c>
    </row>
    <row r="39" spans="2:19" s="4" customFormat="1" ht="28.5" customHeight="1" thickBot="1" thickTop="1">
      <c r="B39" s="213"/>
      <c r="C39" s="216" t="s">
        <v>38</v>
      </c>
      <c r="D39" s="217"/>
      <c r="E39" s="67">
        <f aca="true" t="shared" si="13" ref="E39:S39">E38/E6*100</f>
        <v>16.33319722335647</v>
      </c>
      <c r="F39" s="68">
        <f t="shared" si="13"/>
        <v>10.613650594865373</v>
      </c>
      <c r="G39" s="68">
        <f t="shared" si="13"/>
        <v>7.9331450094161955</v>
      </c>
      <c r="H39" s="68">
        <f t="shared" si="13"/>
        <v>4.444444444444445</v>
      </c>
      <c r="I39" s="68">
        <f t="shared" si="13"/>
        <v>7.242339832869081</v>
      </c>
      <c r="J39" s="68">
        <f t="shared" si="13"/>
        <v>7.488151658767772</v>
      </c>
      <c r="K39" s="68">
        <f t="shared" si="13"/>
        <v>6.929034959179401</v>
      </c>
      <c r="L39" s="68">
        <f t="shared" si="13"/>
        <v>8.585858585858585</v>
      </c>
      <c r="M39" s="68">
        <f t="shared" si="13"/>
        <v>7.618437900128041</v>
      </c>
      <c r="N39" s="68">
        <f t="shared" si="13"/>
        <v>6.301969365426697</v>
      </c>
      <c r="O39" s="67">
        <f t="shared" si="13"/>
        <v>9.598411297440423</v>
      </c>
      <c r="P39" s="68">
        <f t="shared" si="13"/>
        <v>6.917837377607492</v>
      </c>
      <c r="Q39" s="68">
        <f t="shared" si="13"/>
        <v>7.04978282659539</v>
      </c>
      <c r="R39" s="69">
        <f t="shared" si="13"/>
        <v>6.6882999819722375</v>
      </c>
      <c r="S39" s="63">
        <f t="shared" si="13"/>
        <v>8.067887300392943</v>
      </c>
    </row>
    <row r="40" spans="2:19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19" s="4" customFormat="1" ht="48.75" customHeight="1" thickBot="1">
      <c r="B41" s="218" t="s">
        <v>52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</row>
    <row r="42" spans="2:19" s="4" customFormat="1" ht="42" customHeight="1" thickBot="1" thickTop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9" t="s">
        <v>55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08"/>
    </row>
    <row r="44" spans="2:19" s="4" customFormat="1" ht="42" customHeight="1" thickBot="1" thickTop="1">
      <c r="B44" s="76" t="s">
        <v>20</v>
      </c>
      <c r="C44" s="221" t="s">
        <v>56</v>
      </c>
      <c r="D44" s="222"/>
      <c r="E44" s="58">
        <v>290</v>
      </c>
      <c r="F44" s="58">
        <v>126</v>
      </c>
      <c r="G44" s="58">
        <v>99</v>
      </c>
      <c r="H44" s="58">
        <v>104</v>
      </c>
      <c r="I44" s="58">
        <v>74</v>
      </c>
      <c r="J44" s="58">
        <v>26</v>
      </c>
      <c r="K44" s="58">
        <v>44</v>
      </c>
      <c r="L44" s="58">
        <v>115</v>
      </c>
      <c r="M44" s="58">
        <v>60</v>
      </c>
      <c r="N44" s="58">
        <v>90</v>
      </c>
      <c r="O44" s="58">
        <v>182</v>
      </c>
      <c r="P44" s="58">
        <v>51</v>
      </c>
      <c r="Q44" s="58">
        <v>179</v>
      </c>
      <c r="R44" s="77">
        <v>173</v>
      </c>
      <c r="S44" s="78">
        <f>SUM(E44:R44)</f>
        <v>1613</v>
      </c>
    </row>
    <row r="45" spans="2:19" s="4" customFormat="1" ht="42" customHeight="1" thickBot="1" thickTop="1">
      <c r="B45" s="79"/>
      <c r="C45" s="202" t="s">
        <v>57</v>
      </c>
      <c r="D45" s="203"/>
      <c r="E45" s="80">
        <v>51</v>
      </c>
      <c r="F45" s="51">
        <v>37</v>
      </c>
      <c r="G45" s="51">
        <v>13</v>
      </c>
      <c r="H45" s="51">
        <v>66</v>
      </c>
      <c r="I45" s="51">
        <v>19</v>
      </c>
      <c r="J45" s="51">
        <v>0</v>
      </c>
      <c r="K45" s="51">
        <v>18</v>
      </c>
      <c r="L45" s="51">
        <v>18</v>
      </c>
      <c r="M45" s="52">
        <v>8</v>
      </c>
      <c r="N45" s="52">
        <v>47</v>
      </c>
      <c r="O45" s="52">
        <v>25</v>
      </c>
      <c r="P45" s="52">
        <v>7</v>
      </c>
      <c r="Q45" s="52">
        <v>27</v>
      </c>
      <c r="R45" s="52">
        <v>61</v>
      </c>
      <c r="S45" s="78">
        <f>SUM(E45:R45)</f>
        <v>397</v>
      </c>
    </row>
    <row r="46" spans="2:22" s="4" customFormat="1" ht="42" customHeight="1" thickBot="1" thickTop="1">
      <c r="B46" s="81" t="s">
        <v>23</v>
      </c>
      <c r="C46" s="204" t="s">
        <v>58</v>
      </c>
      <c r="D46" s="205"/>
      <c r="E46" s="82">
        <f>E44+'[1]Stan i struktura XI 13'!E46</f>
        <v>4003</v>
      </c>
      <c r="F46" s="82">
        <f>F44+'[1]Stan i struktura XI 13'!F46</f>
        <v>1455</v>
      </c>
      <c r="G46" s="82">
        <f>G44+'[1]Stan i struktura XI 13'!G46</f>
        <v>2488</v>
      </c>
      <c r="H46" s="82">
        <f>H44+'[1]Stan i struktura XI 13'!H46</f>
        <v>1701</v>
      </c>
      <c r="I46" s="82">
        <f>I44+'[1]Stan i struktura XI 13'!I46</f>
        <v>2094</v>
      </c>
      <c r="J46" s="82">
        <f>J44+'[1]Stan i struktura XI 13'!J46</f>
        <v>1067</v>
      </c>
      <c r="K46" s="82">
        <f>K44+'[1]Stan i struktura XI 13'!K46</f>
        <v>1819</v>
      </c>
      <c r="L46" s="82">
        <f>L44+'[1]Stan i struktura XI 13'!L46</f>
        <v>1939</v>
      </c>
      <c r="M46" s="82">
        <f>M44+'[1]Stan i struktura XI 13'!M46</f>
        <v>995</v>
      </c>
      <c r="N46" s="82">
        <f>N44+'[1]Stan i struktura XI 13'!N46</f>
        <v>1150</v>
      </c>
      <c r="O46" s="82">
        <f>O44+'[1]Stan i struktura XI 13'!O46</f>
        <v>4148</v>
      </c>
      <c r="P46" s="82">
        <f>P44+'[1]Stan i struktura XI 13'!P46</f>
        <v>2131</v>
      </c>
      <c r="Q46" s="82">
        <f>Q44+'[1]Stan i struktura XI 13'!Q46</f>
        <v>3586</v>
      </c>
      <c r="R46" s="83">
        <f>R44+'[1]Stan i struktura XI 13'!R46</f>
        <v>3681</v>
      </c>
      <c r="S46" s="84">
        <f>S44+'[1]Stan i struktura XI 13'!S46</f>
        <v>32257</v>
      </c>
      <c r="U46" s="4">
        <f>SUM(E46:R46)</f>
        <v>32257</v>
      </c>
      <c r="V46" s="4">
        <f>SUM(E46:R46)</f>
        <v>32257</v>
      </c>
    </row>
    <row r="47" spans="2:19" s="4" customFormat="1" ht="42" customHeight="1" thickBot="1">
      <c r="B47" s="206" t="s">
        <v>59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8"/>
    </row>
    <row r="48" spans="2:19" s="4" customFormat="1" ht="42" customHeight="1" thickBot="1" thickTop="1">
      <c r="B48" s="209" t="s">
        <v>20</v>
      </c>
      <c r="C48" s="210" t="s">
        <v>60</v>
      </c>
      <c r="D48" s="211"/>
      <c r="E48" s="59">
        <v>1</v>
      </c>
      <c r="F48" s="59">
        <v>3</v>
      </c>
      <c r="G48" s="59">
        <v>0</v>
      </c>
      <c r="H48" s="59">
        <v>1</v>
      </c>
      <c r="I48" s="59">
        <v>2</v>
      </c>
      <c r="J48" s="59">
        <v>0</v>
      </c>
      <c r="K48" s="59">
        <v>0</v>
      </c>
      <c r="L48" s="59">
        <v>2</v>
      </c>
      <c r="M48" s="59">
        <v>0</v>
      </c>
      <c r="N48" s="59">
        <v>0</v>
      </c>
      <c r="O48" s="59">
        <v>1</v>
      </c>
      <c r="P48" s="59">
        <v>3</v>
      </c>
      <c r="Q48" s="59">
        <v>2</v>
      </c>
      <c r="R48" s="60">
        <v>4</v>
      </c>
      <c r="S48" s="85">
        <f>SUM(E48:R48)</f>
        <v>19</v>
      </c>
    </row>
    <row r="49" spans="2:22" ht="42" customHeight="1" thickBot="1" thickTop="1">
      <c r="B49" s="190"/>
      <c r="C49" s="200" t="s">
        <v>61</v>
      </c>
      <c r="D49" s="201"/>
      <c r="E49" s="86">
        <f>E48+'[1]Stan i struktura XI 13'!E49</f>
        <v>108</v>
      </c>
      <c r="F49" s="86">
        <f>F48+'[1]Stan i struktura XI 13'!F49</f>
        <v>73</v>
      </c>
      <c r="G49" s="86">
        <f>G48+'[1]Stan i struktura XI 13'!G49</f>
        <v>0</v>
      </c>
      <c r="H49" s="86">
        <f>H48+'[1]Stan i struktura XI 13'!H49</f>
        <v>38</v>
      </c>
      <c r="I49" s="86">
        <f>I48+'[1]Stan i struktura XI 13'!I49</f>
        <v>73</v>
      </c>
      <c r="J49" s="86">
        <f>J48+'[1]Stan i struktura XI 13'!J49</f>
        <v>27</v>
      </c>
      <c r="K49" s="86">
        <f>K48+'[1]Stan i struktura XI 13'!K49</f>
        <v>99</v>
      </c>
      <c r="L49" s="86">
        <f>L48+'[1]Stan i struktura XI 13'!L49</f>
        <v>42</v>
      </c>
      <c r="M49" s="86">
        <f>M48+'[1]Stan i struktura XI 13'!M49</f>
        <v>19</v>
      </c>
      <c r="N49" s="86">
        <f>N48+'[1]Stan i struktura XI 13'!N49</f>
        <v>10</v>
      </c>
      <c r="O49" s="86">
        <f>O48+'[1]Stan i struktura XI 13'!O49</f>
        <v>111</v>
      </c>
      <c r="P49" s="86">
        <f>P48+'[1]Stan i struktura XI 13'!P49</f>
        <v>68</v>
      </c>
      <c r="Q49" s="86">
        <f>Q48+'[1]Stan i struktura XI 13'!Q49</f>
        <v>752</v>
      </c>
      <c r="R49" s="87">
        <f>R48+'[1]Stan i struktura XI 13'!R49</f>
        <v>176</v>
      </c>
      <c r="S49" s="84">
        <f>S48+'[1]Stan i struktura XI 13'!S49</f>
        <v>1596</v>
      </c>
      <c r="U49" s="1">
        <f>SUM(E49:R49)</f>
        <v>1596</v>
      </c>
      <c r="V49" s="4">
        <f>SUM(E49:R49)</f>
        <v>1596</v>
      </c>
    </row>
    <row r="50" spans="2:19" s="4" customFormat="1" ht="42" customHeight="1" thickBot="1" thickTop="1">
      <c r="B50" s="185" t="s">
        <v>23</v>
      </c>
      <c r="C50" s="198" t="s">
        <v>62</v>
      </c>
      <c r="D50" s="199"/>
      <c r="E50" s="88">
        <v>1</v>
      </c>
      <c r="F50" s="88">
        <v>2</v>
      </c>
      <c r="G50" s="88">
        <v>0</v>
      </c>
      <c r="H50" s="88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1</v>
      </c>
      <c r="Q50" s="88">
        <v>0</v>
      </c>
      <c r="R50" s="89">
        <v>0</v>
      </c>
      <c r="S50" s="85">
        <f>SUM(E50:R50)</f>
        <v>5</v>
      </c>
    </row>
    <row r="51" spans="2:22" ht="42" customHeight="1" thickBot="1" thickTop="1">
      <c r="B51" s="190"/>
      <c r="C51" s="200" t="s">
        <v>63</v>
      </c>
      <c r="D51" s="201"/>
      <c r="E51" s="86">
        <f>E50+'[1]Stan i struktura XI 13'!E51</f>
        <v>33</v>
      </c>
      <c r="F51" s="86">
        <f>F50+'[1]Stan i struktura XI 13'!F51</f>
        <v>76</v>
      </c>
      <c r="G51" s="86">
        <f>G50+'[1]Stan i struktura XI 13'!G51</f>
        <v>103</v>
      </c>
      <c r="H51" s="86">
        <f>H50+'[1]Stan i struktura XI 13'!H51</f>
        <v>83</v>
      </c>
      <c r="I51" s="86">
        <f>I50+'[1]Stan i struktura XI 13'!I51</f>
        <v>200</v>
      </c>
      <c r="J51" s="86">
        <f>J50+'[1]Stan i struktura XI 13'!J51</f>
        <v>42</v>
      </c>
      <c r="K51" s="86">
        <f>K50+'[1]Stan i struktura XI 13'!K51</f>
        <v>47</v>
      </c>
      <c r="L51" s="86">
        <f>L50+'[1]Stan i struktura XI 13'!L51</f>
        <v>58</v>
      </c>
      <c r="M51" s="86">
        <f>M50+'[1]Stan i struktura XI 13'!M51</f>
        <v>16</v>
      </c>
      <c r="N51" s="86">
        <f>N50+'[1]Stan i struktura XI 13'!N51</f>
        <v>27</v>
      </c>
      <c r="O51" s="86">
        <f>O50+'[1]Stan i struktura XI 13'!O51</f>
        <v>91</v>
      </c>
      <c r="P51" s="86">
        <f>P50+'[1]Stan i struktura XI 13'!P51</f>
        <v>184</v>
      </c>
      <c r="Q51" s="86">
        <f>Q50+'[1]Stan i struktura XI 13'!Q51</f>
        <v>85</v>
      </c>
      <c r="R51" s="87">
        <f>R50+'[1]Stan i struktura XI 13'!R51</f>
        <v>25</v>
      </c>
      <c r="S51" s="84">
        <f>S50+'[1]Stan i struktura XI 13'!S51</f>
        <v>1070</v>
      </c>
      <c r="U51" s="1">
        <f>SUM(E51:R51)</f>
        <v>1070</v>
      </c>
      <c r="V51" s="4">
        <f>SUM(E51:R51)</f>
        <v>1070</v>
      </c>
    </row>
    <row r="52" spans="2:19" s="4" customFormat="1" ht="42" customHeight="1" thickBot="1" thickTop="1">
      <c r="B52" s="184" t="s">
        <v>28</v>
      </c>
      <c r="C52" s="191" t="s">
        <v>64</v>
      </c>
      <c r="D52" s="192"/>
      <c r="E52" s="50">
        <v>11</v>
      </c>
      <c r="F52" s="51">
        <v>2</v>
      </c>
      <c r="G52" s="51">
        <v>21</v>
      </c>
      <c r="H52" s="51">
        <v>8</v>
      </c>
      <c r="I52" s="52">
        <v>6</v>
      </c>
      <c r="J52" s="51">
        <v>10</v>
      </c>
      <c r="K52" s="52">
        <v>22</v>
      </c>
      <c r="L52" s="51">
        <v>12</v>
      </c>
      <c r="M52" s="52">
        <v>7</v>
      </c>
      <c r="N52" s="52">
        <v>3</v>
      </c>
      <c r="O52" s="52">
        <v>15</v>
      </c>
      <c r="P52" s="51">
        <v>10</v>
      </c>
      <c r="Q52" s="90">
        <v>24</v>
      </c>
      <c r="R52" s="52">
        <v>18</v>
      </c>
      <c r="S52" s="85">
        <f>SUM(E52:R52)</f>
        <v>169</v>
      </c>
    </row>
    <row r="53" spans="2:22" ht="42" customHeight="1" thickBot="1" thickTop="1">
      <c r="B53" s="190"/>
      <c r="C53" s="200" t="s">
        <v>65</v>
      </c>
      <c r="D53" s="201"/>
      <c r="E53" s="86">
        <f>E52+'[1]Stan i struktura XI 13'!E53</f>
        <v>72</v>
      </c>
      <c r="F53" s="86">
        <f>F52+'[1]Stan i struktura XI 13'!F53</f>
        <v>32</v>
      </c>
      <c r="G53" s="86">
        <f>G52+'[1]Stan i struktura XI 13'!G53</f>
        <v>115</v>
      </c>
      <c r="H53" s="86">
        <f>H52+'[1]Stan i struktura XI 13'!H53</f>
        <v>134</v>
      </c>
      <c r="I53" s="86">
        <f>I52+'[1]Stan i struktura XI 13'!I53</f>
        <v>133</v>
      </c>
      <c r="J53" s="86">
        <f>J52+'[1]Stan i struktura XI 13'!J53</f>
        <v>95</v>
      </c>
      <c r="K53" s="86">
        <f>K52+'[1]Stan i struktura XI 13'!K53</f>
        <v>133</v>
      </c>
      <c r="L53" s="86">
        <f>L52+'[1]Stan i struktura XI 13'!L53</f>
        <v>65</v>
      </c>
      <c r="M53" s="86">
        <f>M52+'[1]Stan i struktura XI 13'!M53</f>
        <v>79</v>
      </c>
      <c r="N53" s="86">
        <f>N52+'[1]Stan i struktura XI 13'!N53</f>
        <v>66</v>
      </c>
      <c r="O53" s="86">
        <f>O52+'[1]Stan i struktura XI 13'!O53</f>
        <v>56</v>
      </c>
      <c r="P53" s="86">
        <f>P52+'[1]Stan i struktura XI 13'!P53</f>
        <v>49</v>
      </c>
      <c r="Q53" s="86">
        <f>Q52+'[1]Stan i struktura XI 13'!Q53</f>
        <v>97</v>
      </c>
      <c r="R53" s="87">
        <f>R52+'[1]Stan i struktura XI 13'!R53</f>
        <v>153</v>
      </c>
      <c r="S53" s="84">
        <f>S52+'[1]Stan i struktura XI 13'!S53</f>
        <v>1279</v>
      </c>
      <c r="U53" s="1">
        <f>SUM(E53:R53)</f>
        <v>1279</v>
      </c>
      <c r="V53" s="4">
        <f>SUM(E53:R53)</f>
        <v>1279</v>
      </c>
    </row>
    <row r="54" spans="2:19" s="4" customFormat="1" ht="42" customHeight="1" thickBot="1" thickTop="1">
      <c r="B54" s="184" t="s">
        <v>31</v>
      </c>
      <c r="C54" s="191" t="s">
        <v>66</v>
      </c>
      <c r="D54" s="192"/>
      <c r="E54" s="50">
        <v>33</v>
      </c>
      <c r="F54" s="51">
        <v>16</v>
      </c>
      <c r="G54" s="51">
        <v>16</v>
      </c>
      <c r="H54" s="51">
        <v>15</v>
      </c>
      <c r="I54" s="52">
        <v>9</v>
      </c>
      <c r="J54" s="51">
        <v>4</v>
      </c>
      <c r="K54" s="52">
        <v>2</v>
      </c>
      <c r="L54" s="51">
        <v>19</v>
      </c>
      <c r="M54" s="52">
        <v>10</v>
      </c>
      <c r="N54" s="52">
        <v>13</v>
      </c>
      <c r="O54" s="52">
        <v>15</v>
      </c>
      <c r="P54" s="51">
        <v>7</v>
      </c>
      <c r="Q54" s="90">
        <v>29</v>
      </c>
      <c r="R54" s="52">
        <v>3</v>
      </c>
      <c r="S54" s="85">
        <f>SUM(E54:R54)</f>
        <v>191</v>
      </c>
    </row>
    <row r="55" spans="2:22" s="4" customFormat="1" ht="42" customHeight="1" thickBot="1" thickTop="1">
      <c r="B55" s="190"/>
      <c r="C55" s="193" t="s">
        <v>67</v>
      </c>
      <c r="D55" s="194"/>
      <c r="E55" s="86">
        <f>E54+'[1]Stan i struktura XI 13'!E55</f>
        <v>128</v>
      </c>
      <c r="F55" s="86">
        <f>F54+'[1]Stan i struktura XI 13'!F55</f>
        <v>53</v>
      </c>
      <c r="G55" s="86">
        <f>G54+'[1]Stan i struktura XI 13'!G55</f>
        <v>86</v>
      </c>
      <c r="H55" s="86">
        <f>H54+'[1]Stan i struktura XI 13'!H55</f>
        <v>36</v>
      </c>
      <c r="I55" s="86">
        <f>I54+'[1]Stan i struktura XI 13'!I55</f>
        <v>61</v>
      </c>
      <c r="J55" s="86">
        <f>J54+'[1]Stan i struktura XI 13'!J55</f>
        <v>120</v>
      </c>
      <c r="K55" s="86">
        <f>K54+'[1]Stan i struktura XI 13'!K55</f>
        <v>66</v>
      </c>
      <c r="L55" s="86">
        <f>L54+'[1]Stan i struktura XI 13'!L55</f>
        <v>103</v>
      </c>
      <c r="M55" s="86">
        <f>M54+'[1]Stan i struktura XI 13'!M55</f>
        <v>68</v>
      </c>
      <c r="N55" s="86">
        <f>N54+'[1]Stan i struktura XI 13'!N55</f>
        <v>61</v>
      </c>
      <c r="O55" s="86">
        <f>O54+'[1]Stan i struktura XI 13'!O55</f>
        <v>53</v>
      </c>
      <c r="P55" s="86">
        <f>P54+'[1]Stan i struktura XI 13'!P55</f>
        <v>37</v>
      </c>
      <c r="Q55" s="86">
        <f>Q54+'[1]Stan i struktura XI 13'!Q55</f>
        <v>133</v>
      </c>
      <c r="R55" s="87">
        <f>R54+'[1]Stan i struktura XI 13'!R55</f>
        <v>151</v>
      </c>
      <c r="S55" s="84">
        <f>S54+'[1]Stan i struktura XI 13'!S55</f>
        <v>1156</v>
      </c>
      <c r="U55" s="4">
        <f>SUM(E55:R55)</f>
        <v>1156</v>
      </c>
      <c r="V55" s="4">
        <f>SUM(E55:R55)</f>
        <v>1156</v>
      </c>
    </row>
    <row r="56" spans="2:19" s="4" customFormat="1" ht="42" customHeight="1" thickBot="1" thickTop="1">
      <c r="B56" s="184" t="s">
        <v>42</v>
      </c>
      <c r="C56" s="177" t="s">
        <v>68</v>
      </c>
      <c r="D56" s="178"/>
      <c r="E56" s="91">
        <v>8</v>
      </c>
      <c r="F56" s="91">
        <v>5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1</v>
      </c>
      <c r="Q56" s="91">
        <v>1</v>
      </c>
      <c r="R56" s="92">
        <v>0</v>
      </c>
      <c r="S56" s="85">
        <f>SUM(E56:R56)</f>
        <v>15</v>
      </c>
    </row>
    <row r="57" spans="2:22" s="4" customFormat="1" ht="42" customHeight="1" thickBot="1" thickTop="1">
      <c r="B57" s="195"/>
      <c r="C57" s="196" t="s">
        <v>69</v>
      </c>
      <c r="D57" s="197"/>
      <c r="E57" s="86">
        <f>E56+'[1]Stan i struktura XI 13'!E57</f>
        <v>127</v>
      </c>
      <c r="F57" s="86">
        <f>F56+'[1]Stan i struktura XI 13'!F57</f>
        <v>67</v>
      </c>
      <c r="G57" s="86">
        <f>G56+'[1]Stan i struktura XI 13'!G57</f>
        <v>0</v>
      </c>
      <c r="H57" s="86">
        <f>H56+'[1]Stan i struktura XI 13'!H57</f>
        <v>0</v>
      </c>
      <c r="I57" s="86">
        <f>I56+'[1]Stan i struktura XI 13'!I57</f>
        <v>8</v>
      </c>
      <c r="J57" s="86">
        <f>J56+'[1]Stan i struktura XI 13'!J57</f>
        <v>5</v>
      </c>
      <c r="K57" s="86">
        <f>K56+'[1]Stan i struktura XI 13'!K57</f>
        <v>3</v>
      </c>
      <c r="L57" s="86">
        <f>L56+'[1]Stan i struktura XI 13'!L57</f>
        <v>1</v>
      </c>
      <c r="M57" s="86">
        <f>M56+'[1]Stan i struktura XI 13'!M57</f>
        <v>0</v>
      </c>
      <c r="N57" s="86">
        <f>N56+'[1]Stan i struktura XI 13'!N57</f>
        <v>0</v>
      </c>
      <c r="O57" s="86">
        <f>O56+'[1]Stan i struktura XI 13'!O57</f>
        <v>6</v>
      </c>
      <c r="P57" s="86">
        <f>P56+'[1]Stan i struktura XI 13'!P57</f>
        <v>2</v>
      </c>
      <c r="Q57" s="86">
        <f>Q56+'[1]Stan i struktura XI 13'!Q57</f>
        <v>6</v>
      </c>
      <c r="R57" s="87">
        <f>R56+'[1]Stan i struktura XI 13'!R57</f>
        <v>4</v>
      </c>
      <c r="S57" s="84">
        <f>S56+'[1]Stan i struktura XI 13'!S57</f>
        <v>229</v>
      </c>
      <c r="U57" s="4">
        <f>SUM(E57:R57)</f>
        <v>229</v>
      </c>
      <c r="V57" s="4">
        <f>SUM(E57:R57)</f>
        <v>229</v>
      </c>
    </row>
    <row r="58" spans="2:19" s="4" customFormat="1" ht="42" customHeight="1" thickBot="1" thickTop="1">
      <c r="B58" s="184" t="s">
        <v>50</v>
      </c>
      <c r="C58" s="177" t="s">
        <v>70</v>
      </c>
      <c r="D58" s="178"/>
      <c r="E58" s="91">
        <v>1</v>
      </c>
      <c r="F58" s="91">
        <v>1</v>
      </c>
      <c r="G58" s="91">
        <v>0</v>
      </c>
      <c r="H58" s="91">
        <v>9</v>
      </c>
      <c r="I58" s="91">
        <v>0</v>
      </c>
      <c r="J58" s="91">
        <v>0</v>
      </c>
      <c r="K58" s="91">
        <v>9</v>
      </c>
      <c r="L58" s="91">
        <v>16</v>
      </c>
      <c r="M58" s="91">
        <v>1</v>
      </c>
      <c r="N58" s="91">
        <v>7</v>
      </c>
      <c r="O58" s="91">
        <v>2</v>
      </c>
      <c r="P58" s="91">
        <v>2</v>
      </c>
      <c r="Q58" s="91">
        <v>6</v>
      </c>
      <c r="R58" s="92">
        <v>6</v>
      </c>
      <c r="S58" s="85">
        <f>SUM(E58:R58)</f>
        <v>60</v>
      </c>
    </row>
    <row r="59" spans="2:22" s="4" customFormat="1" ht="42" customHeight="1" thickBot="1" thickTop="1">
      <c r="B59" s="185"/>
      <c r="C59" s="186" t="s">
        <v>71</v>
      </c>
      <c r="D59" s="187"/>
      <c r="E59" s="86">
        <f>E58+'[1]Stan i struktura XI 13'!E59</f>
        <v>131</v>
      </c>
      <c r="F59" s="86">
        <f>F58+'[1]Stan i struktura XI 13'!F59</f>
        <v>68</v>
      </c>
      <c r="G59" s="86">
        <f>G58+'[1]Stan i struktura XI 13'!G59</f>
        <v>165</v>
      </c>
      <c r="H59" s="86">
        <f>H58+'[1]Stan i struktura XI 13'!H59</f>
        <v>312</v>
      </c>
      <c r="I59" s="86">
        <f>I58+'[1]Stan i struktura XI 13'!I59</f>
        <v>277</v>
      </c>
      <c r="J59" s="86">
        <f>J58+'[1]Stan i struktura XI 13'!J59</f>
        <v>13</v>
      </c>
      <c r="K59" s="86">
        <f>K58+'[1]Stan i struktura XI 13'!K59</f>
        <v>147</v>
      </c>
      <c r="L59" s="86">
        <f>L58+'[1]Stan i struktura XI 13'!L59</f>
        <v>129</v>
      </c>
      <c r="M59" s="86">
        <f>M58+'[1]Stan i struktura XI 13'!M59</f>
        <v>141</v>
      </c>
      <c r="N59" s="86">
        <f>N58+'[1]Stan i struktura XI 13'!N59</f>
        <v>198</v>
      </c>
      <c r="O59" s="86">
        <f>O58+'[1]Stan i struktura XI 13'!O59</f>
        <v>168</v>
      </c>
      <c r="P59" s="86">
        <f>P58+'[1]Stan i struktura XI 13'!P59</f>
        <v>141</v>
      </c>
      <c r="Q59" s="86">
        <f>Q58+'[1]Stan i struktura XI 13'!Q59</f>
        <v>148</v>
      </c>
      <c r="R59" s="87">
        <f>R58+'[1]Stan i struktura XI 13'!R59</f>
        <v>147</v>
      </c>
      <c r="S59" s="84">
        <f>S58+'[1]Stan i struktura XI 13'!S59</f>
        <v>2185</v>
      </c>
      <c r="U59" s="4">
        <f>SUM(E59:R59)</f>
        <v>2185</v>
      </c>
      <c r="V59" s="4">
        <f>SUM(E59:R59)</f>
        <v>2185</v>
      </c>
    </row>
    <row r="60" spans="2:19" s="4" customFormat="1" ht="42" customHeight="1" thickBot="1" thickTop="1">
      <c r="B60" s="176" t="s">
        <v>72</v>
      </c>
      <c r="C60" s="177" t="s">
        <v>73</v>
      </c>
      <c r="D60" s="178"/>
      <c r="E60" s="91">
        <v>20</v>
      </c>
      <c r="F60" s="91">
        <v>19</v>
      </c>
      <c r="G60" s="91">
        <v>0</v>
      </c>
      <c r="H60" s="91">
        <v>52</v>
      </c>
      <c r="I60" s="91">
        <v>3</v>
      </c>
      <c r="J60" s="91">
        <v>0</v>
      </c>
      <c r="K60" s="91">
        <v>15</v>
      </c>
      <c r="L60" s="91">
        <v>3</v>
      </c>
      <c r="M60" s="91">
        <v>0</v>
      </c>
      <c r="N60" s="91">
        <v>10</v>
      </c>
      <c r="O60" s="91">
        <v>21</v>
      </c>
      <c r="P60" s="91">
        <v>15</v>
      </c>
      <c r="Q60" s="91">
        <v>0</v>
      </c>
      <c r="R60" s="92">
        <v>7</v>
      </c>
      <c r="S60" s="85">
        <f>SUM(E60:R60)</f>
        <v>165</v>
      </c>
    </row>
    <row r="61" spans="2:22" s="4" customFormat="1" ht="42" customHeight="1" thickBot="1" thickTop="1">
      <c r="B61" s="176"/>
      <c r="C61" s="188" t="s">
        <v>74</v>
      </c>
      <c r="D61" s="189"/>
      <c r="E61" s="93">
        <f>E60+'[1]Stan i struktura XI 13'!E61</f>
        <v>611</v>
      </c>
      <c r="F61" s="93">
        <f>F60+'[1]Stan i struktura XI 13'!F61</f>
        <v>339</v>
      </c>
      <c r="G61" s="93">
        <f>G60+'[1]Stan i struktura XI 13'!G61</f>
        <v>456</v>
      </c>
      <c r="H61" s="93">
        <f>H60+'[1]Stan i struktura XI 13'!H61</f>
        <v>642</v>
      </c>
      <c r="I61" s="93">
        <f>I60+'[1]Stan i struktura XI 13'!I61</f>
        <v>510</v>
      </c>
      <c r="J61" s="93">
        <f>J60+'[1]Stan i struktura XI 13'!J61</f>
        <v>375</v>
      </c>
      <c r="K61" s="93">
        <f>K60+'[1]Stan i struktura XI 13'!K61</f>
        <v>558</v>
      </c>
      <c r="L61" s="93">
        <f>L60+'[1]Stan i struktura XI 13'!L61</f>
        <v>416</v>
      </c>
      <c r="M61" s="93">
        <f>M60+'[1]Stan i struktura XI 13'!M61</f>
        <v>281</v>
      </c>
      <c r="N61" s="93">
        <f>N60+'[1]Stan i struktura XI 13'!N61</f>
        <v>245</v>
      </c>
      <c r="O61" s="93">
        <f>O60+'[1]Stan i struktura XI 13'!O61</f>
        <v>831</v>
      </c>
      <c r="P61" s="93">
        <f>P60+'[1]Stan i struktura XI 13'!P61</f>
        <v>751</v>
      </c>
      <c r="Q61" s="93">
        <f>Q60+'[1]Stan i struktura XI 13'!Q61</f>
        <v>533</v>
      </c>
      <c r="R61" s="94">
        <f>R60+'[1]Stan i struktura XI 13'!R61</f>
        <v>562</v>
      </c>
      <c r="S61" s="84">
        <f>S60+'[1]Stan i struktura XI 13'!S61</f>
        <v>7110</v>
      </c>
      <c r="U61" s="4">
        <f>SUM(E61:R61)</f>
        <v>7110</v>
      </c>
      <c r="V61" s="4">
        <f>SUM(E61:R61)</f>
        <v>7110</v>
      </c>
    </row>
    <row r="62" spans="2:19" s="4" customFormat="1" ht="42" customHeight="1" thickBot="1" thickTop="1">
      <c r="B62" s="176" t="s">
        <v>75</v>
      </c>
      <c r="C62" s="177" t="s">
        <v>76</v>
      </c>
      <c r="D62" s="178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1</v>
      </c>
      <c r="S62" s="85">
        <f>SUM(E62:R62)</f>
        <v>1</v>
      </c>
    </row>
    <row r="63" spans="2:22" s="4" customFormat="1" ht="42" customHeight="1" thickBot="1" thickTop="1">
      <c r="B63" s="176"/>
      <c r="C63" s="179" t="s">
        <v>77</v>
      </c>
      <c r="D63" s="180"/>
      <c r="E63" s="86">
        <f>E62+'[1]Stan i struktura XI 13'!E63</f>
        <v>0</v>
      </c>
      <c r="F63" s="86">
        <f>F62+'[1]Stan i struktura XI 13'!F63</f>
        <v>0</v>
      </c>
      <c r="G63" s="86">
        <f>G62+'[1]Stan i struktura XI 13'!G63</f>
        <v>0</v>
      </c>
      <c r="H63" s="86">
        <f>H62+'[1]Stan i struktura XI 13'!H63</f>
        <v>0</v>
      </c>
      <c r="I63" s="86">
        <f>I62+'[1]Stan i struktura XI 13'!I63</f>
        <v>0</v>
      </c>
      <c r="J63" s="86">
        <f>J62+'[1]Stan i struktura XI 13'!J63</f>
        <v>0</v>
      </c>
      <c r="K63" s="86">
        <f>K62+'[1]Stan i struktura XI 13'!K63</f>
        <v>0</v>
      </c>
      <c r="L63" s="86">
        <f>L62+'[1]Stan i struktura XI 13'!L63</f>
        <v>0</v>
      </c>
      <c r="M63" s="86">
        <f>M62+'[1]Stan i struktura XI 13'!M63</f>
        <v>0</v>
      </c>
      <c r="N63" s="86">
        <f>N62+'[1]Stan i struktura XI 13'!N63</f>
        <v>0</v>
      </c>
      <c r="O63" s="86">
        <f>O62+'[1]Stan i struktura XI 13'!O63</f>
        <v>0</v>
      </c>
      <c r="P63" s="86">
        <f>P62+'[1]Stan i struktura XI 13'!P63</f>
        <v>0</v>
      </c>
      <c r="Q63" s="86">
        <f>Q62+'[1]Stan i struktura XI 13'!Q63</f>
        <v>0</v>
      </c>
      <c r="R63" s="87">
        <f>R62+'[1]Stan i struktura XI 13'!R63</f>
        <v>3</v>
      </c>
      <c r="S63" s="84">
        <f>S62+'[1]Stan i struktura XI 13'!S63</f>
        <v>3</v>
      </c>
      <c r="U63" s="4">
        <f>SUM(E63:R63)</f>
        <v>3</v>
      </c>
      <c r="V63" s="4">
        <f>SUM(E63:R63)</f>
        <v>3</v>
      </c>
    </row>
    <row r="64" spans="2:19" s="4" customFormat="1" ht="42" customHeight="1" thickBot="1" thickTop="1">
      <c r="B64" s="176" t="s">
        <v>78</v>
      </c>
      <c r="C64" s="177" t="s">
        <v>79</v>
      </c>
      <c r="D64" s="178"/>
      <c r="E64" s="91">
        <v>0</v>
      </c>
      <c r="F64" s="91">
        <v>0</v>
      </c>
      <c r="G64" s="91">
        <v>0</v>
      </c>
      <c r="H64" s="91">
        <v>0</v>
      </c>
      <c r="I64" s="91">
        <v>5</v>
      </c>
      <c r="J64" s="91">
        <v>0</v>
      </c>
      <c r="K64" s="91">
        <v>6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46</v>
      </c>
      <c r="S64" s="85">
        <f>SUM(E64:R64)</f>
        <v>57</v>
      </c>
    </row>
    <row r="65" spans="2:22" ht="42" customHeight="1" thickBot="1" thickTop="1">
      <c r="B65" s="181"/>
      <c r="C65" s="182" t="s">
        <v>80</v>
      </c>
      <c r="D65" s="183"/>
      <c r="E65" s="86">
        <f>E64+'[1]Stan i struktura XI 13'!E65</f>
        <v>37</v>
      </c>
      <c r="F65" s="86">
        <f>F64+'[1]Stan i struktura XI 13'!F65</f>
        <v>181</v>
      </c>
      <c r="G65" s="86">
        <f>G64+'[1]Stan i struktura XI 13'!G65</f>
        <v>60</v>
      </c>
      <c r="H65" s="86">
        <f>H64+'[1]Stan i struktura XI 13'!H65</f>
        <v>56</v>
      </c>
      <c r="I65" s="86">
        <f>I64+'[1]Stan i struktura XI 13'!I65</f>
        <v>235</v>
      </c>
      <c r="J65" s="86">
        <f>J64+'[1]Stan i struktura XI 13'!J65</f>
        <v>48</v>
      </c>
      <c r="K65" s="86">
        <f>K64+'[1]Stan i struktura XI 13'!K65</f>
        <v>162</v>
      </c>
      <c r="L65" s="86">
        <f>L64+'[1]Stan i struktura XI 13'!L65</f>
        <v>22</v>
      </c>
      <c r="M65" s="86">
        <f>M64+'[1]Stan i struktura XI 13'!M65</f>
        <v>65</v>
      </c>
      <c r="N65" s="86">
        <f>N64+'[1]Stan i struktura XI 13'!N65</f>
        <v>60</v>
      </c>
      <c r="O65" s="86">
        <f>O64+'[1]Stan i struktura XI 13'!O65</f>
        <v>198</v>
      </c>
      <c r="P65" s="86">
        <f>P64+'[1]Stan i struktura XI 13'!P65</f>
        <v>60</v>
      </c>
      <c r="Q65" s="86">
        <f>Q64+'[1]Stan i struktura XI 13'!Q65</f>
        <v>787</v>
      </c>
      <c r="R65" s="87">
        <f>R64+'[1]Stan i struktura XI 13'!R65</f>
        <v>969</v>
      </c>
      <c r="S65" s="84">
        <f>S64+'[1]Stan i struktura XI 13'!S65</f>
        <v>2940</v>
      </c>
      <c r="U65" s="1">
        <f>SUM(E65:R65)</f>
        <v>2940</v>
      </c>
      <c r="V65" s="4">
        <f>SUM(E65:R65)</f>
        <v>2940</v>
      </c>
    </row>
    <row r="66" spans="2:22" ht="45" customHeight="1" thickBot="1" thickTop="1">
      <c r="B66" s="169" t="s">
        <v>81</v>
      </c>
      <c r="C66" s="171" t="s">
        <v>82</v>
      </c>
      <c r="D66" s="172"/>
      <c r="E66" s="95">
        <f aca="true" t="shared" si="14" ref="E66:R67">E48+E50+E52+E54+E56+E58+E60+E62+E64</f>
        <v>75</v>
      </c>
      <c r="F66" s="95">
        <f t="shared" si="14"/>
        <v>48</v>
      </c>
      <c r="G66" s="95">
        <f t="shared" si="14"/>
        <v>37</v>
      </c>
      <c r="H66" s="95">
        <f t="shared" si="14"/>
        <v>85</v>
      </c>
      <c r="I66" s="95">
        <f t="shared" si="14"/>
        <v>26</v>
      </c>
      <c r="J66" s="95">
        <f t="shared" si="14"/>
        <v>14</v>
      </c>
      <c r="K66" s="95">
        <f t="shared" si="14"/>
        <v>54</v>
      </c>
      <c r="L66" s="95">
        <f t="shared" si="14"/>
        <v>52</v>
      </c>
      <c r="M66" s="95">
        <f t="shared" si="14"/>
        <v>18</v>
      </c>
      <c r="N66" s="95">
        <f t="shared" si="14"/>
        <v>33</v>
      </c>
      <c r="O66" s="95">
        <f t="shared" si="14"/>
        <v>54</v>
      </c>
      <c r="P66" s="95">
        <f t="shared" si="14"/>
        <v>39</v>
      </c>
      <c r="Q66" s="95">
        <f t="shared" si="14"/>
        <v>62</v>
      </c>
      <c r="R66" s="96">
        <f t="shared" si="14"/>
        <v>85</v>
      </c>
      <c r="S66" s="97">
        <f>SUM(E66:R66)</f>
        <v>682</v>
      </c>
      <c r="V66" s="4"/>
    </row>
    <row r="67" spans="2:22" ht="45" customHeight="1" thickBot="1" thickTop="1">
      <c r="B67" s="170"/>
      <c r="C67" s="171" t="s">
        <v>83</v>
      </c>
      <c r="D67" s="172"/>
      <c r="E67" s="98">
        <f t="shared" si="14"/>
        <v>1247</v>
      </c>
      <c r="F67" s="98">
        <f>F49+F51+F53+F55+F57+F59+F61+F63+F65</f>
        <v>889</v>
      </c>
      <c r="G67" s="98">
        <f t="shared" si="14"/>
        <v>985</v>
      </c>
      <c r="H67" s="98">
        <f t="shared" si="14"/>
        <v>1301</v>
      </c>
      <c r="I67" s="98">
        <f t="shared" si="14"/>
        <v>1497</v>
      </c>
      <c r="J67" s="98">
        <f t="shared" si="14"/>
        <v>725</v>
      </c>
      <c r="K67" s="98">
        <f t="shared" si="14"/>
        <v>1215</v>
      </c>
      <c r="L67" s="98">
        <f t="shared" si="14"/>
        <v>836</v>
      </c>
      <c r="M67" s="98">
        <f t="shared" si="14"/>
        <v>669</v>
      </c>
      <c r="N67" s="98">
        <f t="shared" si="14"/>
        <v>667</v>
      </c>
      <c r="O67" s="98">
        <f t="shared" si="14"/>
        <v>1514</v>
      </c>
      <c r="P67" s="98">
        <f t="shared" si="14"/>
        <v>1292</v>
      </c>
      <c r="Q67" s="98">
        <f t="shared" si="14"/>
        <v>2541</v>
      </c>
      <c r="R67" s="99">
        <f t="shared" si="14"/>
        <v>2190</v>
      </c>
      <c r="S67" s="97">
        <f>SUM(E67:R67)</f>
        <v>17568</v>
      </c>
      <c r="V67" s="4"/>
    </row>
    <row r="68" spans="2:19" ht="14.25" customHeight="1">
      <c r="B68" s="173" t="s">
        <v>84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2:19" ht="14.25" customHeight="1"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</row>
    <row r="75" ht="13.5" thickBot="1"/>
    <row r="76" spans="5:19" ht="26.25" customHeight="1" thickBot="1" thickTop="1">
      <c r="E76" s="100">
        <v>89</v>
      </c>
      <c r="F76" s="100">
        <v>72</v>
      </c>
      <c r="G76" s="100">
        <v>48</v>
      </c>
      <c r="H76" s="100">
        <v>43</v>
      </c>
      <c r="I76" s="100">
        <v>89</v>
      </c>
      <c r="J76" s="100">
        <v>26</v>
      </c>
      <c r="K76" s="100">
        <v>19</v>
      </c>
      <c r="L76" s="100">
        <v>20</v>
      </c>
      <c r="M76" s="100">
        <v>45</v>
      </c>
      <c r="N76" s="100">
        <v>34</v>
      </c>
      <c r="O76" s="100">
        <v>84</v>
      </c>
      <c r="P76" s="100">
        <v>68</v>
      </c>
      <c r="Q76" s="100">
        <v>83</v>
      </c>
      <c r="R76" s="100">
        <v>61</v>
      </c>
      <c r="S76" s="78">
        <f>SUM(E76:R76)</f>
        <v>781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64" t="s">
        <v>85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2:15" ht="24.75" customHeight="1">
      <c r="B2" s="264" t="s">
        <v>86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2:15" ht="18.75" thickBot="1">
      <c r="B3" s="1"/>
      <c r="C3" s="101"/>
      <c r="D3" s="101"/>
      <c r="E3" s="101"/>
      <c r="F3" s="101"/>
      <c r="G3" s="101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7" t="s">
        <v>87</v>
      </c>
      <c r="C4" s="269" t="s">
        <v>88</v>
      </c>
      <c r="D4" s="271" t="s">
        <v>89</v>
      </c>
      <c r="E4" s="273" t="s">
        <v>90</v>
      </c>
      <c r="F4" s="101"/>
      <c r="G4" s="267" t="s">
        <v>87</v>
      </c>
      <c r="H4" s="275" t="s">
        <v>91</v>
      </c>
      <c r="I4" s="271" t="s">
        <v>89</v>
      </c>
      <c r="J4" s="273" t="s">
        <v>90</v>
      </c>
      <c r="K4" s="34"/>
      <c r="L4" s="267" t="s">
        <v>87</v>
      </c>
      <c r="M4" s="277" t="s">
        <v>88</v>
      </c>
      <c r="N4" s="271" t="s">
        <v>89</v>
      </c>
      <c r="O4" s="279" t="s">
        <v>90</v>
      </c>
    </row>
    <row r="5" spans="2:15" ht="18.75" customHeight="1" thickBot="1" thickTop="1">
      <c r="B5" s="268"/>
      <c r="C5" s="270"/>
      <c r="D5" s="272"/>
      <c r="E5" s="274"/>
      <c r="F5" s="101"/>
      <c r="G5" s="268"/>
      <c r="H5" s="276"/>
      <c r="I5" s="272"/>
      <c r="J5" s="274"/>
      <c r="K5" s="34"/>
      <c r="L5" s="268"/>
      <c r="M5" s="278"/>
      <c r="N5" s="272"/>
      <c r="O5" s="280"/>
    </row>
    <row r="6" spans="2:15" ht="16.5" customHeight="1" thickTop="1">
      <c r="B6" s="281" t="s">
        <v>92</v>
      </c>
      <c r="C6" s="282"/>
      <c r="D6" s="282"/>
      <c r="E6" s="285">
        <f>SUM(E8+E19+E27+E34+E41)</f>
        <v>21846</v>
      </c>
      <c r="F6" s="101"/>
      <c r="G6" s="102">
        <v>4</v>
      </c>
      <c r="H6" s="103" t="s">
        <v>93</v>
      </c>
      <c r="I6" s="104" t="s">
        <v>94</v>
      </c>
      <c r="J6" s="105">
        <v>801</v>
      </c>
      <c r="K6" s="34"/>
      <c r="L6" s="106" t="s">
        <v>95</v>
      </c>
      <c r="M6" s="107" t="s">
        <v>96</v>
      </c>
      <c r="N6" s="107" t="s">
        <v>97</v>
      </c>
      <c r="O6" s="108">
        <f>SUM(O7:O18)</f>
        <v>9230</v>
      </c>
    </row>
    <row r="7" spans="2:15" ht="16.5" customHeight="1" thickBot="1">
      <c r="B7" s="283"/>
      <c r="C7" s="284"/>
      <c r="D7" s="284"/>
      <c r="E7" s="286"/>
      <c r="F7" s="1"/>
      <c r="G7" s="109">
        <v>5</v>
      </c>
      <c r="H7" s="110" t="s">
        <v>98</v>
      </c>
      <c r="I7" s="105" t="s">
        <v>94</v>
      </c>
      <c r="J7" s="105">
        <v>398</v>
      </c>
      <c r="K7" s="1"/>
      <c r="L7" s="109">
        <v>1</v>
      </c>
      <c r="M7" s="110" t="s">
        <v>99</v>
      </c>
      <c r="N7" s="105" t="s">
        <v>94</v>
      </c>
      <c r="O7" s="111">
        <v>215</v>
      </c>
    </row>
    <row r="8" spans="2:15" ht="16.5" customHeight="1" thickBot="1" thickTop="1">
      <c r="B8" s="106" t="s">
        <v>100</v>
      </c>
      <c r="C8" s="107" t="s">
        <v>101</v>
      </c>
      <c r="D8" s="112" t="s">
        <v>97</v>
      </c>
      <c r="E8" s="108">
        <f>SUM(E9:E17)</f>
        <v>8092</v>
      </c>
      <c r="F8" s="1"/>
      <c r="G8" s="113"/>
      <c r="H8" s="114"/>
      <c r="I8" s="115"/>
      <c r="J8" s="116"/>
      <c r="K8" s="1"/>
      <c r="L8" s="109">
        <v>2</v>
      </c>
      <c r="M8" s="110" t="s">
        <v>102</v>
      </c>
      <c r="N8" s="105" t="s">
        <v>103</v>
      </c>
      <c r="O8" s="105">
        <v>236</v>
      </c>
    </row>
    <row r="9" spans="2:15" ht="16.5" customHeight="1" thickBot="1">
      <c r="B9" s="109">
        <v>1</v>
      </c>
      <c r="C9" s="110" t="s">
        <v>104</v>
      </c>
      <c r="D9" s="105" t="s">
        <v>103</v>
      </c>
      <c r="E9" s="105">
        <v>351</v>
      </c>
      <c r="F9" s="1"/>
      <c r="G9" s="117"/>
      <c r="H9" s="118"/>
      <c r="I9" s="119"/>
      <c r="J9" s="119"/>
      <c r="K9" s="1"/>
      <c r="L9" s="109">
        <v>3</v>
      </c>
      <c r="M9" s="110" t="s">
        <v>105</v>
      </c>
      <c r="N9" s="105" t="s">
        <v>94</v>
      </c>
      <c r="O9" s="105">
        <v>534</v>
      </c>
    </row>
    <row r="10" spans="2:15" ht="16.5" customHeight="1">
      <c r="B10" s="109">
        <v>2</v>
      </c>
      <c r="C10" s="110" t="s">
        <v>106</v>
      </c>
      <c r="D10" s="105" t="s">
        <v>103</v>
      </c>
      <c r="E10" s="105">
        <v>364</v>
      </c>
      <c r="F10" s="1"/>
      <c r="G10" s="267" t="s">
        <v>87</v>
      </c>
      <c r="H10" s="275" t="s">
        <v>91</v>
      </c>
      <c r="I10" s="271" t="s">
        <v>89</v>
      </c>
      <c r="J10" s="273" t="s">
        <v>90</v>
      </c>
      <c r="K10" s="1"/>
      <c r="L10" s="109">
        <v>4</v>
      </c>
      <c r="M10" s="110" t="s">
        <v>107</v>
      </c>
      <c r="N10" s="105" t="s">
        <v>94</v>
      </c>
      <c r="O10" s="105">
        <v>280</v>
      </c>
    </row>
    <row r="11" spans="2:15" ht="16.5" customHeight="1" thickBot="1">
      <c r="B11" s="109">
        <v>3</v>
      </c>
      <c r="C11" s="110" t="s">
        <v>108</v>
      </c>
      <c r="D11" s="105" t="s">
        <v>103</v>
      </c>
      <c r="E11" s="105">
        <v>358</v>
      </c>
      <c r="F11" s="1"/>
      <c r="G11" s="268"/>
      <c r="H11" s="276"/>
      <c r="I11" s="272"/>
      <c r="J11" s="274"/>
      <c r="K11" s="1"/>
      <c r="L11" s="109">
        <v>5</v>
      </c>
      <c r="M11" s="110" t="s">
        <v>109</v>
      </c>
      <c r="N11" s="105" t="s">
        <v>94</v>
      </c>
      <c r="O11" s="105">
        <v>548</v>
      </c>
    </row>
    <row r="12" spans="2:15" ht="16.5" customHeight="1" thickTop="1">
      <c r="B12" s="109">
        <v>4</v>
      </c>
      <c r="C12" s="110" t="s">
        <v>110</v>
      </c>
      <c r="D12" s="105" t="s">
        <v>111</v>
      </c>
      <c r="E12" s="105">
        <v>411</v>
      </c>
      <c r="F12" s="1"/>
      <c r="G12" s="281" t="s">
        <v>112</v>
      </c>
      <c r="H12" s="282"/>
      <c r="I12" s="282"/>
      <c r="J12" s="285">
        <f>SUM(J14+J23+J33+J41+O6+O20+O31)</f>
        <v>37959</v>
      </c>
      <c r="K12" s="1"/>
      <c r="L12" s="109" t="s">
        <v>50</v>
      </c>
      <c r="M12" s="110" t="s">
        <v>113</v>
      </c>
      <c r="N12" s="105" t="s">
        <v>94</v>
      </c>
      <c r="O12" s="105">
        <v>1459</v>
      </c>
    </row>
    <row r="13" spans="2:15" ht="16.5" customHeight="1" thickBot="1">
      <c r="B13" s="109">
        <v>5</v>
      </c>
      <c r="C13" s="110" t="s">
        <v>114</v>
      </c>
      <c r="D13" s="105" t="s">
        <v>103</v>
      </c>
      <c r="E13" s="105">
        <v>309</v>
      </c>
      <c r="F13" s="120"/>
      <c r="G13" s="283"/>
      <c r="H13" s="284"/>
      <c r="I13" s="284"/>
      <c r="J13" s="295"/>
      <c r="K13" s="120"/>
      <c r="L13" s="109">
        <v>7</v>
      </c>
      <c r="M13" s="110" t="s">
        <v>115</v>
      </c>
      <c r="N13" s="105" t="s">
        <v>103</v>
      </c>
      <c r="O13" s="105">
        <v>237</v>
      </c>
    </row>
    <row r="14" spans="2:15" ht="16.5" customHeight="1" thickTop="1">
      <c r="B14" s="109">
        <v>6</v>
      </c>
      <c r="C14" s="110" t="s">
        <v>116</v>
      </c>
      <c r="D14" s="105" t="s">
        <v>103</v>
      </c>
      <c r="E14" s="105">
        <v>442</v>
      </c>
      <c r="F14" s="121"/>
      <c r="G14" s="106" t="s">
        <v>100</v>
      </c>
      <c r="H14" s="107" t="s">
        <v>117</v>
      </c>
      <c r="I14" s="122" t="s">
        <v>97</v>
      </c>
      <c r="J14" s="123">
        <f>SUM(J15:J21)</f>
        <v>4248</v>
      </c>
      <c r="K14" s="1"/>
      <c r="L14" s="109">
        <v>8</v>
      </c>
      <c r="M14" s="110" t="s">
        <v>118</v>
      </c>
      <c r="N14" s="105" t="s">
        <v>103</v>
      </c>
      <c r="O14" s="105">
        <v>205</v>
      </c>
    </row>
    <row r="15" spans="2:15" ht="16.5" customHeight="1">
      <c r="B15" s="109">
        <v>7</v>
      </c>
      <c r="C15" s="110" t="s">
        <v>119</v>
      </c>
      <c r="D15" s="105" t="s">
        <v>94</v>
      </c>
      <c r="E15" s="105">
        <v>959</v>
      </c>
      <c r="F15" s="121"/>
      <c r="G15" s="109">
        <v>1</v>
      </c>
      <c r="H15" s="110" t="s">
        <v>120</v>
      </c>
      <c r="I15" s="105" t="s">
        <v>103</v>
      </c>
      <c r="J15" s="105">
        <v>166</v>
      </c>
      <c r="K15" s="1"/>
      <c r="L15" s="109">
        <v>9</v>
      </c>
      <c r="M15" s="110" t="s">
        <v>121</v>
      </c>
      <c r="N15" s="105" t="s">
        <v>103</v>
      </c>
      <c r="O15" s="105">
        <v>216</v>
      </c>
    </row>
    <row r="16" spans="2:15" ht="16.5" customHeight="1" thickBot="1">
      <c r="B16" s="124"/>
      <c r="C16" s="125"/>
      <c r="D16" s="126"/>
      <c r="E16" s="127"/>
      <c r="F16" s="121"/>
      <c r="G16" s="109">
        <v>2</v>
      </c>
      <c r="H16" s="110" t="s">
        <v>122</v>
      </c>
      <c r="I16" s="105" t="s">
        <v>103</v>
      </c>
      <c r="J16" s="105">
        <v>150</v>
      </c>
      <c r="K16" s="1"/>
      <c r="L16" s="109">
        <v>10</v>
      </c>
      <c r="M16" s="110" t="s">
        <v>123</v>
      </c>
      <c r="N16" s="105" t="s">
        <v>103</v>
      </c>
      <c r="O16" s="105">
        <v>768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4898</v>
      </c>
      <c r="F17" s="121"/>
      <c r="G17" s="109">
        <v>3</v>
      </c>
      <c r="H17" s="110" t="s">
        <v>126</v>
      </c>
      <c r="I17" s="105" t="s">
        <v>103</v>
      </c>
      <c r="J17" s="105">
        <v>335</v>
      </c>
      <c r="K17" s="1"/>
      <c r="L17" s="124"/>
      <c r="M17" s="125"/>
      <c r="N17" s="126"/>
      <c r="O17" s="127"/>
    </row>
    <row r="18" spans="2:15" ht="16.5" customHeight="1" thickBot="1" thickTop="1">
      <c r="B18" s="102"/>
      <c r="C18" s="103"/>
      <c r="D18" s="104"/>
      <c r="E18" s="132" t="s">
        <v>22</v>
      </c>
      <c r="F18" s="133"/>
      <c r="G18" s="109">
        <v>4</v>
      </c>
      <c r="H18" s="110" t="s">
        <v>127</v>
      </c>
      <c r="I18" s="105" t="s">
        <v>103</v>
      </c>
      <c r="J18" s="105">
        <v>807</v>
      </c>
      <c r="K18" s="1"/>
      <c r="L18" s="128">
        <v>11</v>
      </c>
      <c r="M18" s="129" t="s">
        <v>123</v>
      </c>
      <c r="N18" s="130" t="s">
        <v>125</v>
      </c>
      <c r="O18" s="134">
        <v>4532</v>
      </c>
    </row>
    <row r="19" spans="2:15" ht="16.5" customHeight="1" thickTop="1">
      <c r="B19" s="135" t="s">
        <v>128</v>
      </c>
      <c r="C19" s="136" t="s">
        <v>7</v>
      </c>
      <c r="D19" s="137" t="s">
        <v>97</v>
      </c>
      <c r="E19" s="138">
        <f>SUM(E20:E25)</f>
        <v>5085</v>
      </c>
      <c r="F19" s="121"/>
      <c r="G19" s="109">
        <v>5</v>
      </c>
      <c r="H19" s="110" t="s">
        <v>127</v>
      </c>
      <c r="I19" s="105" t="s">
        <v>111</v>
      </c>
      <c r="J19" s="105">
        <v>1640</v>
      </c>
      <c r="K19" s="1"/>
      <c r="L19" s="102"/>
      <c r="M19" s="103"/>
      <c r="N19" s="104"/>
      <c r="O19" s="132" t="s">
        <v>22</v>
      </c>
    </row>
    <row r="20" spans="2:15" ht="16.5" customHeight="1">
      <c r="B20" s="109">
        <v>1</v>
      </c>
      <c r="C20" s="110" t="s">
        <v>129</v>
      </c>
      <c r="D20" s="139" t="s">
        <v>103</v>
      </c>
      <c r="E20" s="105">
        <v>497</v>
      </c>
      <c r="F20" s="121"/>
      <c r="G20" s="109">
        <v>6</v>
      </c>
      <c r="H20" s="110" t="s">
        <v>130</v>
      </c>
      <c r="I20" s="105" t="s">
        <v>94</v>
      </c>
      <c r="J20" s="105">
        <v>916</v>
      </c>
      <c r="K20" s="1"/>
      <c r="L20" s="135" t="s">
        <v>131</v>
      </c>
      <c r="M20" s="136" t="s">
        <v>16</v>
      </c>
      <c r="N20" s="137" t="s">
        <v>97</v>
      </c>
      <c r="O20" s="140">
        <f>SUM(O21:O29)</f>
        <v>5986</v>
      </c>
    </row>
    <row r="21" spans="2:15" ht="16.5" customHeight="1">
      <c r="B21" s="109">
        <v>2</v>
      </c>
      <c r="C21" s="110" t="s">
        <v>132</v>
      </c>
      <c r="D21" s="139" t="s">
        <v>94</v>
      </c>
      <c r="E21" s="105">
        <v>1941</v>
      </c>
      <c r="F21" s="121"/>
      <c r="G21" s="109">
        <v>7</v>
      </c>
      <c r="H21" s="110" t="s">
        <v>133</v>
      </c>
      <c r="I21" s="105" t="s">
        <v>103</v>
      </c>
      <c r="J21" s="105">
        <v>234</v>
      </c>
      <c r="K21" s="1"/>
      <c r="L21" s="109">
        <v>1</v>
      </c>
      <c r="M21" s="110" t="s">
        <v>134</v>
      </c>
      <c r="N21" s="105" t="s">
        <v>103</v>
      </c>
      <c r="O21" s="105">
        <v>322</v>
      </c>
    </row>
    <row r="22" spans="2:15" ht="16.5" customHeight="1">
      <c r="B22" s="109">
        <v>3</v>
      </c>
      <c r="C22" s="110" t="s">
        <v>135</v>
      </c>
      <c r="D22" s="139" t="s">
        <v>103</v>
      </c>
      <c r="E22" s="105">
        <v>561</v>
      </c>
      <c r="F22" s="121"/>
      <c r="G22" s="109"/>
      <c r="H22" s="110"/>
      <c r="I22" s="105"/>
      <c r="J22" s="141" t="s">
        <v>136</v>
      </c>
      <c r="K22" s="1"/>
      <c r="L22" s="109">
        <v>2</v>
      </c>
      <c r="M22" s="110" t="s">
        <v>137</v>
      </c>
      <c r="N22" s="105" t="s">
        <v>111</v>
      </c>
      <c r="O22" s="105">
        <v>300</v>
      </c>
    </row>
    <row r="23" spans="2:15" ht="16.5" customHeight="1">
      <c r="B23" s="109">
        <v>4</v>
      </c>
      <c r="C23" s="110" t="s">
        <v>138</v>
      </c>
      <c r="D23" s="139" t="s">
        <v>103</v>
      </c>
      <c r="E23" s="105">
        <v>433</v>
      </c>
      <c r="F23" s="121"/>
      <c r="G23" s="135" t="s">
        <v>128</v>
      </c>
      <c r="H23" s="136" t="s">
        <v>139</v>
      </c>
      <c r="I23" s="137" t="s">
        <v>97</v>
      </c>
      <c r="J23" s="140">
        <f>SUM(J24:J31)</f>
        <v>7539</v>
      </c>
      <c r="K23" s="1"/>
      <c r="L23" s="109">
        <v>3</v>
      </c>
      <c r="M23" s="110" t="s">
        <v>140</v>
      </c>
      <c r="N23" s="105" t="s">
        <v>94</v>
      </c>
      <c r="O23" s="105">
        <v>548</v>
      </c>
    </row>
    <row r="24" spans="2:15" ht="16.5" customHeight="1">
      <c r="B24" s="109">
        <v>5</v>
      </c>
      <c r="C24" s="110" t="s">
        <v>141</v>
      </c>
      <c r="D24" s="139" t="s">
        <v>94</v>
      </c>
      <c r="E24" s="105">
        <v>1120</v>
      </c>
      <c r="F24" s="121"/>
      <c r="G24" s="109">
        <v>1</v>
      </c>
      <c r="H24" s="110" t="s">
        <v>142</v>
      </c>
      <c r="I24" s="105" t="s">
        <v>94</v>
      </c>
      <c r="J24" s="105">
        <v>382</v>
      </c>
      <c r="K24" s="1"/>
      <c r="L24" s="109">
        <v>4</v>
      </c>
      <c r="M24" s="110" t="s">
        <v>143</v>
      </c>
      <c r="N24" s="105" t="s">
        <v>94</v>
      </c>
      <c r="O24" s="105">
        <v>404</v>
      </c>
    </row>
    <row r="25" spans="2:15" ht="16.5" customHeight="1">
      <c r="B25" s="109">
        <v>6</v>
      </c>
      <c r="C25" s="110" t="s">
        <v>144</v>
      </c>
      <c r="D25" s="139" t="s">
        <v>94</v>
      </c>
      <c r="E25" s="105">
        <v>533</v>
      </c>
      <c r="F25" s="121"/>
      <c r="G25" s="109">
        <v>2</v>
      </c>
      <c r="H25" s="110" t="s">
        <v>145</v>
      </c>
      <c r="I25" s="105" t="s">
        <v>103</v>
      </c>
      <c r="J25" s="105">
        <v>258</v>
      </c>
      <c r="K25" s="1"/>
      <c r="L25" s="109">
        <v>5</v>
      </c>
      <c r="M25" s="110" t="s">
        <v>146</v>
      </c>
      <c r="N25" s="105" t="s">
        <v>103</v>
      </c>
      <c r="O25" s="105">
        <v>455</v>
      </c>
    </row>
    <row r="26" spans="2:15" ht="16.5" customHeight="1">
      <c r="B26" s="109"/>
      <c r="C26" s="110"/>
      <c r="D26" s="105"/>
      <c r="E26" s="132"/>
      <c r="F26" s="133"/>
      <c r="G26" s="109">
        <v>3</v>
      </c>
      <c r="H26" s="110" t="s">
        <v>147</v>
      </c>
      <c r="I26" s="105" t="s">
        <v>94</v>
      </c>
      <c r="J26" s="105">
        <v>1831</v>
      </c>
      <c r="K26" s="1"/>
      <c r="L26" s="109">
        <v>6</v>
      </c>
      <c r="M26" s="110" t="s">
        <v>148</v>
      </c>
      <c r="N26" s="105" t="s">
        <v>94</v>
      </c>
      <c r="O26" s="105">
        <v>1653</v>
      </c>
    </row>
    <row r="27" spans="2:15" ht="16.5" customHeight="1">
      <c r="B27" s="135" t="s">
        <v>149</v>
      </c>
      <c r="C27" s="136" t="s">
        <v>9</v>
      </c>
      <c r="D27" s="137" t="s">
        <v>97</v>
      </c>
      <c r="E27" s="140">
        <f>SUM(E28:E32)</f>
        <v>2110</v>
      </c>
      <c r="F27" s="121"/>
      <c r="G27" s="109">
        <v>4</v>
      </c>
      <c r="H27" s="110" t="s">
        <v>150</v>
      </c>
      <c r="I27" s="105" t="s">
        <v>103</v>
      </c>
      <c r="J27" s="105">
        <v>657</v>
      </c>
      <c r="K27" s="1"/>
      <c r="L27" s="109">
        <v>7</v>
      </c>
      <c r="M27" s="110" t="s">
        <v>151</v>
      </c>
      <c r="N27" s="105" t="s">
        <v>103</v>
      </c>
      <c r="O27" s="105">
        <v>233</v>
      </c>
    </row>
    <row r="28" spans="2:15" ht="16.5" customHeight="1">
      <c r="B28" s="109">
        <v>1</v>
      </c>
      <c r="C28" s="110" t="s">
        <v>152</v>
      </c>
      <c r="D28" s="105" t="s">
        <v>94</v>
      </c>
      <c r="E28" s="105">
        <v>382</v>
      </c>
      <c r="F28" s="121"/>
      <c r="G28" s="109">
        <v>5</v>
      </c>
      <c r="H28" s="110" t="s">
        <v>150</v>
      </c>
      <c r="I28" s="105" t="s">
        <v>111</v>
      </c>
      <c r="J28" s="105">
        <v>2942</v>
      </c>
      <c r="K28" s="1"/>
      <c r="L28" s="109">
        <v>8</v>
      </c>
      <c r="M28" s="110" t="s">
        <v>153</v>
      </c>
      <c r="N28" s="105" t="s">
        <v>103</v>
      </c>
      <c r="O28" s="105">
        <v>478</v>
      </c>
    </row>
    <row r="29" spans="2:15" ht="16.5" customHeight="1">
      <c r="B29" s="109">
        <v>2</v>
      </c>
      <c r="C29" s="110" t="s">
        <v>154</v>
      </c>
      <c r="D29" s="105" t="s">
        <v>103</v>
      </c>
      <c r="E29" s="105">
        <v>172</v>
      </c>
      <c r="F29" s="121"/>
      <c r="G29" s="109">
        <v>6</v>
      </c>
      <c r="H29" s="110" t="s">
        <v>155</v>
      </c>
      <c r="I29" s="105" t="s">
        <v>94</v>
      </c>
      <c r="J29" s="105">
        <v>521</v>
      </c>
      <c r="K29" s="1"/>
      <c r="L29" s="109">
        <v>9</v>
      </c>
      <c r="M29" s="110" t="s">
        <v>153</v>
      </c>
      <c r="N29" s="105" t="s">
        <v>111</v>
      </c>
      <c r="O29" s="105">
        <v>1593</v>
      </c>
    </row>
    <row r="30" spans="2:15" ht="16.5" customHeight="1">
      <c r="B30" s="109">
        <v>3</v>
      </c>
      <c r="C30" s="110" t="s">
        <v>156</v>
      </c>
      <c r="D30" s="105" t="s">
        <v>94</v>
      </c>
      <c r="E30" s="105">
        <v>268</v>
      </c>
      <c r="F30" s="121"/>
      <c r="G30" s="109">
        <v>7</v>
      </c>
      <c r="H30" s="110" t="s">
        <v>157</v>
      </c>
      <c r="I30" s="105" t="s">
        <v>103</v>
      </c>
      <c r="J30" s="105">
        <v>564</v>
      </c>
      <c r="K30" s="1"/>
      <c r="L30" s="109"/>
      <c r="M30" s="110"/>
      <c r="N30" s="105"/>
      <c r="O30" s="141"/>
    </row>
    <row r="31" spans="2:15" ht="16.5" customHeight="1">
      <c r="B31" s="109">
        <v>4</v>
      </c>
      <c r="C31" s="110" t="s">
        <v>158</v>
      </c>
      <c r="D31" s="105" t="s">
        <v>94</v>
      </c>
      <c r="E31" s="105">
        <v>420</v>
      </c>
      <c r="F31" s="121"/>
      <c r="G31" s="109">
        <v>8</v>
      </c>
      <c r="H31" s="110" t="s">
        <v>159</v>
      </c>
      <c r="I31" s="105" t="s">
        <v>103</v>
      </c>
      <c r="J31" s="105">
        <v>384</v>
      </c>
      <c r="K31" s="1"/>
      <c r="L31" s="135" t="s">
        <v>160</v>
      </c>
      <c r="M31" s="136" t="s">
        <v>17</v>
      </c>
      <c r="N31" s="137" t="s">
        <v>97</v>
      </c>
      <c r="O31" s="140">
        <f>SUM(O32:O41)</f>
        <v>5547</v>
      </c>
    </row>
    <row r="32" spans="2:15" ht="16.5" customHeight="1">
      <c r="B32" s="109">
        <v>5</v>
      </c>
      <c r="C32" s="110" t="s">
        <v>161</v>
      </c>
      <c r="D32" s="105" t="s">
        <v>94</v>
      </c>
      <c r="E32" s="105">
        <v>868</v>
      </c>
      <c r="F32" s="133"/>
      <c r="G32" s="109"/>
      <c r="H32" s="110"/>
      <c r="I32" s="105"/>
      <c r="J32" s="141"/>
      <c r="K32" s="1"/>
      <c r="L32" s="109">
        <v>1</v>
      </c>
      <c r="M32" s="110" t="s">
        <v>162</v>
      </c>
      <c r="N32" s="105" t="s">
        <v>103</v>
      </c>
      <c r="O32" s="105">
        <v>297</v>
      </c>
    </row>
    <row r="33" spans="2:15" ht="16.5" customHeight="1">
      <c r="B33" s="109"/>
      <c r="C33" s="110"/>
      <c r="D33" s="105"/>
      <c r="E33" s="141"/>
      <c r="F33" s="121"/>
      <c r="G33" s="135" t="s">
        <v>149</v>
      </c>
      <c r="H33" s="136" t="s">
        <v>12</v>
      </c>
      <c r="I33" s="137" t="s">
        <v>97</v>
      </c>
      <c r="J33" s="140">
        <f>SUM(J34:J39)</f>
        <v>3124</v>
      </c>
      <c r="K33" s="1"/>
      <c r="L33" s="109">
        <v>2</v>
      </c>
      <c r="M33" s="110" t="s">
        <v>163</v>
      </c>
      <c r="N33" s="105" t="s">
        <v>94</v>
      </c>
      <c r="O33" s="105">
        <v>551</v>
      </c>
    </row>
    <row r="34" spans="2:15" ht="16.5" customHeight="1">
      <c r="B34" s="135" t="s">
        <v>164</v>
      </c>
      <c r="C34" s="136" t="s">
        <v>165</v>
      </c>
      <c r="D34" s="137" t="s">
        <v>97</v>
      </c>
      <c r="E34" s="140">
        <f>SUM(E35:E39)</f>
        <v>4777</v>
      </c>
      <c r="F34" s="121"/>
      <c r="G34" s="109">
        <v>1</v>
      </c>
      <c r="H34" s="110" t="s">
        <v>166</v>
      </c>
      <c r="I34" s="105" t="s">
        <v>103</v>
      </c>
      <c r="J34" s="105">
        <v>231</v>
      </c>
      <c r="K34" s="1"/>
      <c r="L34" s="109">
        <v>3</v>
      </c>
      <c r="M34" s="110" t="s">
        <v>167</v>
      </c>
      <c r="N34" s="105" t="s">
        <v>103</v>
      </c>
      <c r="O34" s="105">
        <v>169</v>
      </c>
    </row>
    <row r="35" spans="2:15" ht="16.5" customHeight="1">
      <c r="B35" s="109">
        <v>1</v>
      </c>
      <c r="C35" s="110" t="s">
        <v>168</v>
      </c>
      <c r="D35" s="105" t="s">
        <v>94</v>
      </c>
      <c r="E35" s="105">
        <v>853</v>
      </c>
      <c r="F35" s="121"/>
      <c r="G35" s="109">
        <v>2</v>
      </c>
      <c r="H35" s="110" t="s">
        <v>169</v>
      </c>
      <c r="I35" s="105" t="s">
        <v>103</v>
      </c>
      <c r="J35" s="105">
        <v>372</v>
      </c>
      <c r="K35" s="1"/>
      <c r="L35" s="109">
        <v>4</v>
      </c>
      <c r="M35" s="110" t="s">
        <v>170</v>
      </c>
      <c r="N35" s="105" t="s">
        <v>94</v>
      </c>
      <c r="O35" s="105">
        <v>1553</v>
      </c>
    </row>
    <row r="36" spans="2:15" ht="16.5" customHeight="1">
      <c r="B36" s="109">
        <v>2</v>
      </c>
      <c r="C36" s="110" t="s">
        <v>171</v>
      </c>
      <c r="D36" s="105" t="s">
        <v>94</v>
      </c>
      <c r="E36" s="105">
        <v>1548</v>
      </c>
      <c r="F36" s="121"/>
      <c r="G36" s="109">
        <v>3</v>
      </c>
      <c r="H36" s="110" t="s">
        <v>172</v>
      </c>
      <c r="I36" s="105" t="s">
        <v>103</v>
      </c>
      <c r="J36" s="105">
        <v>302</v>
      </c>
      <c r="K36" s="1"/>
      <c r="L36" s="109">
        <v>5</v>
      </c>
      <c r="M36" s="110" t="s">
        <v>173</v>
      </c>
      <c r="N36" s="105" t="s">
        <v>111</v>
      </c>
      <c r="O36" s="105">
        <v>98</v>
      </c>
    </row>
    <row r="37" spans="2:15" ht="16.5" customHeight="1">
      <c r="B37" s="109">
        <v>3</v>
      </c>
      <c r="C37" s="110" t="s">
        <v>174</v>
      </c>
      <c r="D37" s="105" t="s">
        <v>103</v>
      </c>
      <c r="E37" s="105">
        <v>354</v>
      </c>
      <c r="F37" s="121"/>
      <c r="G37" s="109">
        <v>4</v>
      </c>
      <c r="H37" s="110" t="s">
        <v>175</v>
      </c>
      <c r="I37" s="105" t="s">
        <v>103</v>
      </c>
      <c r="J37" s="105">
        <v>226</v>
      </c>
      <c r="K37" s="1"/>
      <c r="L37" s="109">
        <v>6</v>
      </c>
      <c r="M37" s="110" t="s">
        <v>176</v>
      </c>
      <c r="N37" s="105" t="s">
        <v>103</v>
      </c>
      <c r="O37" s="105">
        <v>220</v>
      </c>
    </row>
    <row r="38" spans="2:15" ht="16.5" customHeight="1">
      <c r="B38" s="109">
        <v>4</v>
      </c>
      <c r="C38" s="110" t="s">
        <v>177</v>
      </c>
      <c r="D38" s="105" t="s">
        <v>94</v>
      </c>
      <c r="E38" s="105">
        <v>1633</v>
      </c>
      <c r="F38" s="121"/>
      <c r="G38" s="109">
        <v>5</v>
      </c>
      <c r="H38" s="110" t="s">
        <v>178</v>
      </c>
      <c r="I38" s="105" t="s">
        <v>94</v>
      </c>
      <c r="J38" s="105">
        <v>1709</v>
      </c>
      <c r="K38" s="1"/>
      <c r="L38" s="109">
        <v>7</v>
      </c>
      <c r="M38" s="110" t="s">
        <v>179</v>
      </c>
      <c r="N38" s="105" t="s">
        <v>103</v>
      </c>
      <c r="O38" s="105">
        <v>311</v>
      </c>
    </row>
    <row r="39" spans="2:15" ht="16.5" customHeight="1">
      <c r="B39" s="109">
        <v>5</v>
      </c>
      <c r="C39" s="110" t="s">
        <v>180</v>
      </c>
      <c r="D39" s="105" t="s">
        <v>103</v>
      </c>
      <c r="E39" s="105">
        <v>389</v>
      </c>
      <c r="F39" s="121"/>
      <c r="G39" s="109">
        <v>6</v>
      </c>
      <c r="H39" s="110" t="s">
        <v>181</v>
      </c>
      <c r="I39" s="105" t="s">
        <v>94</v>
      </c>
      <c r="J39" s="105">
        <v>284</v>
      </c>
      <c r="K39" s="1"/>
      <c r="L39" s="109">
        <v>8</v>
      </c>
      <c r="M39" s="110" t="s">
        <v>182</v>
      </c>
      <c r="N39" s="105" t="s">
        <v>103</v>
      </c>
      <c r="O39" s="105">
        <v>277</v>
      </c>
    </row>
    <row r="40" spans="2:15" ht="16.5" customHeight="1">
      <c r="B40" s="109"/>
      <c r="C40" s="110"/>
      <c r="D40" s="105"/>
      <c r="E40" s="141"/>
      <c r="F40" s="121"/>
      <c r="G40" s="109"/>
      <c r="H40" s="110"/>
      <c r="I40" s="105"/>
      <c r="J40" s="141"/>
      <c r="K40" s="1"/>
      <c r="L40" s="109">
        <v>9</v>
      </c>
      <c r="M40" s="110" t="s">
        <v>183</v>
      </c>
      <c r="N40" s="105" t="s">
        <v>103</v>
      </c>
      <c r="O40" s="105">
        <v>531</v>
      </c>
    </row>
    <row r="41" spans="2:15" ht="16.5" customHeight="1">
      <c r="B41" s="135" t="s">
        <v>95</v>
      </c>
      <c r="C41" s="136" t="s">
        <v>11</v>
      </c>
      <c r="D41" s="137" t="s">
        <v>97</v>
      </c>
      <c r="E41" s="140">
        <f>SUM(E42+E43+E44+J6+J7)</f>
        <v>1782</v>
      </c>
      <c r="F41" s="121"/>
      <c r="G41" s="106" t="s">
        <v>164</v>
      </c>
      <c r="H41" s="107" t="s">
        <v>13</v>
      </c>
      <c r="I41" s="122" t="s">
        <v>97</v>
      </c>
      <c r="J41" s="140">
        <f>SUM(J42:J44)</f>
        <v>2285</v>
      </c>
      <c r="K41" s="1"/>
      <c r="L41" s="142">
        <v>10</v>
      </c>
      <c r="M41" s="126" t="s">
        <v>183</v>
      </c>
      <c r="N41" s="143" t="s">
        <v>111</v>
      </c>
      <c r="O41" s="105">
        <v>1540</v>
      </c>
    </row>
    <row r="42" spans="2:15" ht="16.5" customHeight="1" thickBot="1">
      <c r="B42" s="109">
        <v>1</v>
      </c>
      <c r="C42" s="110" t="s">
        <v>184</v>
      </c>
      <c r="D42" s="105" t="s">
        <v>103</v>
      </c>
      <c r="E42" s="105">
        <v>222</v>
      </c>
      <c r="F42" s="121"/>
      <c r="G42" s="109">
        <v>1</v>
      </c>
      <c r="H42" s="110" t="s">
        <v>185</v>
      </c>
      <c r="I42" s="105" t="s">
        <v>94</v>
      </c>
      <c r="J42" s="105">
        <v>557</v>
      </c>
      <c r="K42" s="1"/>
      <c r="L42" s="144"/>
      <c r="M42" s="145"/>
      <c r="N42" s="146"/>
      <c r="O42" s="147"/>
    </row>
    <row r="43" spans="2:15" ht="16.5" customHeight="1" thickBot="1" thickTop="1">
      <c r="B43" s="109">
        <v>2</v>
      </c>
      <c r="C43" s="110" t="s">
        <v>186</v>
      </c>
      <c r="D43" s="105" t="s">
        <v>94</v>
      </c>
      <c r="E43" s="105">
        <v>196</v>
      </c>
      <c r="F43" s="121"/>
      <c r="G43" s="109">
        <v>2</v>
      </c>
      <c r="H43" s="110" t="s">
        <v>187</v>
      </c>
      <c r="I43" s="105" t="s">
        <v>94</v>
      </c>
      <c r="J43" s="105">
        <v>364</v>
      </c>
      <c r="K43" s="1"/>
      <c r="L43" s="287" t="s">
        <v>188</v>
      </c>
      <c r="M43" s="288"/>
      <c r="N43" s="291" t="s">
        <v>189</v>
      </c>
      <c r="O43" s="293">
        <f>SUM(E8+E19+E27+E34+E41+J14+J23+J33+J41+O6+O20+O31)</f>
        <v>59805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05">
        <v>165</v>
      </c>
      <c r="F44" s="121"/>
      <c r="G44" s="148">
        <v>3</v>
      </c>
      <c r="H44" s="149" t="s">
        <v>191</v>
      </c>
      <c r="I44" s="150" t="s">
        <v>94</v>
      </c>
      <c r="J44" s="105">
        <v>1364</v>
      </c>
      <c r="K44" s="1"/>
      <c r="L44" s="289"/>
      <c r="M44" s="290"/>
      <c r="N44" s="292"/>
      <c r="O44" s="294"/>
    </row>
    <row r="45" spans="2:15" ht="15" customHeight="1">
      <c r="B45" s="121"/>
      <c r="C45" s="151"/>
      <c r="D45" s="152"/>
      <c r="E45" s="153"/>
      <c r="F45" s="154"/>
      <c r="G45" s="151"/>
      <c r="H45" s="154"/>
      <c r="I45" s="155"/>
      <c r="J45" s="1"/>
      <c r="K45" s="1"/>
      <c r="L45" s="156"/>
      <c r="M45" s="156"/>
      <c r="N45" s="156"/>
      <c r="O45" s="156"/>
    </row>
    <row r="46" spans="2:15" ht="15" customHeight="1">
      <c r="B46" s="121"/>
      <c r="C46" s="151" t="s">
        <v>192</v>
      </c>
      <c r="D46" s="152"/>
      <c r="E46" s="153"/>
      <c r="F46" s="154"/>
      <c r="G46" s="151"/>
      <c r="H46" s="154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8"/>
      <c r="M50" s="159"/>
      <c r="N50" s="160"/>
      <c r="O50" s="160"/>
    </row>
    <row r="51" spans="2:15" ht="15" customHeight="1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59"/>
      <c r="N51" s="160"/>
      <c r="O51" s="160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352" customWidth="1"/>
    <col min="6" max="8" width="12.25390625" style="352" customWidth="1"/>
    <col min="9" max="9" width="13.00390625" style="352" customWidth="1"/>
    <col min="10" max="10" width="12.375" style="352" customWidth="1"/>
    <col min="11" max="11" width="12.625" style="418" customWidth="1"/>
    <col min="12" max="12" width="12.25390625" style="352" customWidth="1"/>
    <col min="13" max="13" width="12.125" style="418" customWidth="1"/>
    <col min="14" max="15" width="12.25390625" style="352" customWidth="1"/>
    <col min="16" max="16" width="12.25390625" style="418" customWidth="1"/>
    <col min="17" max="17" width="12.875" style="352" customWidth="1"/>
    <col min="18" max="18" width="13.375" style="352" customWidth="1"/>
    <col min="19" max="19" width="15.875" style="352" customWidth="1"/>
    <col min="20" max="20" width="10.75390625" style="0" bestFit="1" customWidth="1"/>
  </cols>
  <sheetData>
    <row r="2" spans="2:19" ht="42" customHeight="1">
      <c r="B2" s="298"/>
      <c r="C2" s="299"/>
      <c r="D2" s="300"/>
      <c r="E2" s="301" t="s">
        <v>236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298"/>
      <c r="Q2" s="298"/>
      <c r="R2" s="303"/>
      <c r="S2" s="304"/>
    </row>
    <row r="3" spans="2:19" ht="48.75" customHeight="1">
      <c r="B3" s="305" t="s">
        <v>237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2:19" ht="42" customHeight="1" thickBot="1">
      <c r="B4" s="306" t="s">
        <v>238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</row>
    <row r="5" spans="2:19" ht="40.5" customHeight="1" thickBot="1">
      <c r="B5" s="308" t="s">
        <v>1</v>
      </c>
      <c r="C5" s="309" t="s">
        <v>2</v>
      </c>
      <c r="D5" s="310" t="s">
        <v>3</v>
      </c>
      <c r="E5" s="311" t="s">
        <v>239</v>
      </c>
      <c r="F5" s="312" t="s">
        <v>240</v>
      </c>
      <c r="G5" s="313" t="s">
        <v>6</v>
      </c>
      <c r="H5" s="313" t="s">
        <v>7</v>
      </c>
      <c r="I5" s="313" t="s">
        <v>8</v>
      </c>
      <c r="J5" s="313" t="s">
        <v>9</v>
      </c>
      <c r="K5" s="313" t="s">
        <v>10</v>
      </c>
      <c r="L5" s="313" t="s">
        <v>11</v>
      </c>
      <c r="M5" s="313" t="s">
        <v>12</v>
      </c>
      <c r="N5" s="313" t="s">
        <v>13</v>
      </c>
      <c r="O5" s="313" t="s">
        <v>241</v>
      </c>
      <c r="P5" s="313" t="s">
        <v>242</v>
      </c>
      <c r="Q5" s="313" t="s">
        <v>16</v>
      </c>
      <c r="R5" s="313" t="s">
        <v>17</v>
      </c>
      <c r="S5" s="314" t="s">
        <v>18</v>
      </c>
    </row>
    <row r="6" spans="2:19" ht="24" customHeight="1" thickBot="1">
      <c r="B6" s="315"/>
      <c r="C6" s="316" t="s">
        <v>243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</row>
    <row r="7" spans="2:19" ht="24" customHeight="1" thickBot="1">
      <c r="B7" s="317" t="s">
        <v>20</v>
      </c>
      <c r="C7" s="318" t="s">
        <v>244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20"/>
    </row>
    <row r="8" spans="2:19" ht="24" customHeight="1" thickBot="1">
      <c r="B8" s="321"/>
      <c r="C8" s="322" t="s">
        <v>245</v>
      </c>
      <c r="D8" s="323"/>
      <c r="E8" s="324">
        <v>588</v>
      </c>
      <c r="F8" s="324">
        <v>567</v>
      </c>
      <c r="G8" s="325">
        <v>729</v>
      </c>
      <c r="H8" s="325">
        <v>848</v>
      </c>
      <c r="I8" s="325">
        <v>1217</v>
      </c>
      <c r="J8" s="325">
        <v>568</v>
      </c>
      <c r="K8" s="325">
        <v>840</v>
      </c>
      <c r="L8" s="325">
        <v>363</v>
      </c>
      <c r="M8" s="325">
        <v>633</v>
      </c>
      <c r="N8" s="325">
        <v>466</v>
      </c>
      <c r="O8" s="325">
        <v>493</v>
      </c>
      <c r="P8" s="325">
        <v>822</v>
      </c>
      <c r="Q8" s="325">
        <v>996</v>
      </c>
      <c r="R8" s="326">
        <v>1020</v>
      </c>
      <c r="S8" s="327">
        <f>SUM(E8:R8)</f>
        <v>10150</v>
      </c>
    </row>
    <row r="9" spans="2:20" ht="24" customHeight="1" thickBot="1">
      <c r="B9" s="321"/>
      <c r="C9" s="328" t="s">
        <v>246</v>
      </c>
      <c r="D9" s="329"/>
      <c r="E9" s="330">
        <v>1381</v>
      </c>
      <c r="F9" s="330">
        <v>845</v>
      </c>
      <c r="G9" s="330">
        <v>1120</v>
      </c>
      <c r="H9" s="330">
        <v>1432</v>
      </c>
      <c r="I9" s="330">
        <v>2136</v>
      </c>
      <c r="J9" s="330">
        <v>422</v>
      </c>
      <c r="K9" s="330">
        <v>1267</v>
      </c>
      <c r="L9" s="330">
        <v>487</v>
      </c>
      <c r="M9" s="330">
        <v>886</v>
      </c>
      <c r="N9" s="330">
        <v>654</v>
      </c>
      <c r="O9" s="330">
        <v>1352</v>
      </c>
      <c r="P9" s="330">
        <v>1405</v>
      </c>
      <c r="Q9" s="330">
        <v>1697</v>
      </c>
      <c r="R9" s="331">
        <v>1550</v>
      </c>
      <c r="S9" s="327">
        <f>SUM(E9:R9)</f>
        <v>16634</v>
      </c>
      <c r="T9" s="332"/>
    </row>
    <row r="10" spans="2:20" ht="24" customHeight="1" thickBot="1">
      <c r="B10" s="321"/>
      <c r="C10" s="333" t="s">
        <v>247</v>
      </c>
      <c r="D10" s="322"/>
      <c r="E10" s="334">
        <v>1017</v>
      </c>
      <c r="F10" s="334">
        <v>583</v>
      </c>
      <c r="G10" s="334">
        <v>883</v>
      </c>
      <c r="H10" s="334">
        <v>1024</v>
      </c>
      <c r="I10" s="334">
        <v>1618</v>
      </c>
      <c r="J10" s="334">
        <v>378</v>
      </c>
      <c r="K10" s="334">
        <v>977</v>
      </c>
      <c r="L10" s="334">
        <v>305</v>
      </c>
      <c r="M10" s="334">
        <v>592</v>
      </c>
      <c r="N10" s="334">
        <v>467</v>
      </c>
      <c r="O10" s="334">
        <v>995</v>
      </c>
      <c r="P10" s="334">
        <v>919</v>
      </c>
      <c r="Q10" s="334">
        <v>1287</v>
      </c>
      <c r="R10" s="335">
        <v>1113</v>
      </c>
      <c r="S10" s="327">
        <f>SUM(E10:R10)</f>
        <v>12158</v>
      </c>
      <c r="T10" s="332"/>
    </row>
    <row r="11" spans="2:20" ht="24" customHeight="1" thickBot="1">
      <c r="B11" s="321"/>
      <c r="C11" s="333" t="s">
        <v>248</v>
      </c>
      <c r="D11" s="322"/>
      <c r="E11" s="336">
        <v>911</v>
      </c>
      <c r="F11" s="336">
        <v>638</v>
      </c>
      <c r="G11" s="336">
        <v>853</v>
      </c>
      <c r="H11" s="336">
        <v>981</v>
      </c>
      <c r="I11" s="336">
        <v>1496</v>
      </c>
      <c r="J11" s="336">
        <v>354</v>
      </c>
      <c r="K11" s="336">
        <v>968</v>
      </c>
      <c r="L11" s="336">
        <v>335</v>
      </c>
      <c r="M11" s="336">
        <v>582</v>
      </c>
      <c r="N11" s="336">
        <v>406</v>
      </c>
      <c r="O11" s="336">
        <v>937</v>
      </c>
      <c r="P11" s="336">
        <v>862</v>
      </c>
      <c r="Q11" s="336">
        <v>1146</v>
      </c>
      <c r="R11" s="337">
        <v>1025</v>
      </c>
      <c r="S11" s="327">
        <f>SUM(E11:R11)</f>
        <v>11494</v>
      </c>
      <c r="T11" s="332"/>
    </row>
    <row r="12" spans="2:20" ht="24" customHeight="1" thickBot="1">
      <c r="B12" s="338"/>
      <c r="C12" s="339" t="s">
        <v>249</v>
      </c>
      <c r="D12" s="340"/>
      <c r="E12" s="341">
        <v>1001</v>
      </c>
      <c r="F12" s="341">
        <v>561</v>
      </c>
      <c r="G12" s="342">
        <v>663</v>
      </c>
      <c r="H12" s="342">
        <v>800</v>
      </c>
      <c r="I12" s="342">
        <v>1072</v>
      </c>
      <c r="J12" s="342">
        <v>388</v>
      </c>
      <c r="K12" s="342">
        <v>725</v>
      </c>
      <c r="L12" s="342">
        <v>292</v>
      </c>
      <c r="M12" s="343">
        <v>431</v>
      </c>
      <c r="N12" s="343">
        <v>292</v>
      </c>
      <c r="O12" s="343">
        <v>755</v>
      </c>
      <c r="P12" s="343">
        <v>690</v>
      </c>
      <c r="Q12" s="343">
        <v>860</v>
      </c>
      <c r="R12" s="343">
        <v>839</v>
      </c>
      <c r="S12" s="327">
        <f>SUM(E12:R12)</f>
        <v>9369</v>
      </c>
      <c r="T12" s="332"/>
    </row>
    <row r="13" spans="2:20" ht="24" customHeight="1" thickBot="1">
      <c r="B13" s="344" t="s">
        <v>250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5"/>
      <c r="T13" s="332"/>
    </row>
    <row r="14" spans="2:20" ht="24" customHeight="1" thickBot="1">
      <c r="B14" s="317">
        <v>2</v>
      </c>
      <c r="C14" s="318" t="s">
        <v>251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20"/>
      <c r="T14" s="332"/>
    </row>
    <row r="15" spans="2:20" ht="24" customHeight="1" thickBot="1">
      <c r="B15" s="338"/>
      <c r="C15" s="333" t="s">
        <v>252</v>
      </c>
      <c r="D15" s="322"/>
      <c r="E15" s="334">
        <v>886</v>
      </c>
      <c r="F15" s="334">
        <v>319</v>
      </c>
      <c r="G15" s="346">
        <v>244</v>
      </c>
      <c r="H15" s="346">
        <v>369</v>
      </c>
      <c r="I15" s="346">
        <v>490</v>
      </c>
      <c r="J15" s="346">
        <v>152</v>
      </c>
      <c r="K15" s="346">
        <v>303</v>
      </c>
      <c r="L15" s="346">
        <v>133</v>
      </c>
      <c r="M15" s="347">
        <v>234</v>
      </c>
      <c r="N15" s="347">
        <v>182</v>
      </c>
      <c r="O15" s="347">
        <v>909</v>
      </c>
      <c r="P15" s="347">
        <v>475</v>
      </c>
      <c r="Q15" s="347">
        <v>434</v>
      </c>
      <c r="R15" s="347">
        <v>409</v>
      </c>
      <c r="S15" s="327">
        <f>SUM(E15:R15)</f>
        <v>5539</v>
      </c>
      <c r="T15" s="332"/>
    </row>
    <row r="16" spans="2:20" ht="24" customHeight="1" thickBot="1">
      <c r="B16" s="338" t="s">
        <v>22</v>
      </c>
      <c r="C16" s="333" t="s">
        <v>253</v>
      </c>
      <c r="D16" s="322"/>
      <c r="E16" s="334">
        <v>1036</v>
      </c>
      <c r="F16" s="334">
        <v>548</v>
      </c>
      <c r="G16" s="346">
        <v>883</v>
      </c>
      <c r="H16" s="346">
        <v>1048</v>
      </c>
      <c r="I16" s="346">
        <v>1622</v>
      </c>
      <c r="J16" s="346">
        <v>485</v>
      </c>
      <c r="K16" s="346">
        <v>898</v>
      </c>
      <c r="L16" s="346">
        <v>370</v>
      </c>
      <c r="M16" s="347">
        <v>618</v>
      </c>
      <c r="N16" s="347">
        <v>429</v>
      </c>
      <c r="O16" s="347">
        <v>1171</v>
      </c>
      <c r="P16" s="347">
        <v>984</v>
      </c>
      <c r="Q16" s="347">
        <v>1394</v>
      </c>
      <c r="R16" s="347">
        <v>1299</v>
      </c>
      <c r="S16" s="327">
        <f>SUM(E16:R16)</f>
        <v>12785</v>
      </c>
      <c r="T16" s="332"/>
    </row>
    <row r="17" spans="2:20" s="352" customFormat="1" ht="24" customHeight="1" thickBot="1">
      <c r="B17" s="348" t="s">
        <v>22</v>
      </c>
      <c r="C17" s="349" t="s">
        <v>254</v>
      </c>
      <c r="D17" s="350"/>
      <c r="E17" s="334">
        <v>557</v>
      </c>
      <c r="F17" s="334">
        <v>277</v>
      </c>
      <c r="G17" s="346">
        <v>482</v>
      </c>
      <c r="H17" s="346">
        <v>356</v>
      </c>
      <c r="I17" s="346">
        <v>691</v>
      </c>
      <c r="J17" s="346">
        <v>216</v>
      </c>
      <c r="K17" s="346">
        <v>387</v>
      </c>
      <c r="L17" s="346">
        <v>151</v>
      </c>
      <c r="M17" s="347">
        <v>288</v>
      </c>
      <c r="N17" s="347">
        <v>179</v>
      </c>
      <c r="O17" s="347">
        <v>504</v>
      </c>
      <c r="P17" s="347">
        <v>398</v>
      </c>
      <c r="Q17" s="347">
        <v>493</v>
      </c>
      <c r="R17" s="347">
        <v>500</v>
      </c>
      <c r="S17" s="327">
        <f>SUM(E17:R17)</f>
        <v>5479</v>
      </c>
      <c r="T17" s="351"/>
    </row>
    <row r="18" spans="2:20" s="352" customFormat="1" ht="24" customHeight="1" thickBot="1">
      <c r="B18" s="348"/>
      <c r="C18" s="353" t="s">
        <v>255</v>
      </c>
      <c r="D18" s="354"/>
      <c r="E18" s="341">
        <v>1148</v>
      </c>
      <c r="F18" s="341">
        <v>900</v>
      </c>
      <c r="G18" s="342">
        <v>1454</v>
      </c>
      <c r="H18" s="342">
        <v>1754</v>
      </c>
      <c r="I18" s="342">
        <v>2339</v>
      </c>
      <c r="J18" s="342">
        <v>628</v>
      </c>
      <c r="K18" s="342">
        <v>1656</v>
      </c>
      <c r="L18" s="342">
        <v>604</v>
      </c>
      <c r="M18" s="343">
        <v>1068</v>
      </c>
      <c r="N18" s="343">
        <v>811</v>
      </c>
      <c r="O18" s="343">
        <v>1026</v>
      </c>
      <c r="P18" s="343">
        <v>1487</v>
      </c>
      <c r="Q18" s="343">
        <v>1933</v>
      </c>
      <c r="R18" s="343">
        <v>1616</v>
      </c>
      <c r="S18" s="327">
        <f>SUM(E18:R18)</f>
        <v>18424</v>
      </c>
      <c r="T18" s="351"/>
    </row>
    <row r="19" spans="2:20" s="352" customFormat="1" ht="24" customHeight="1" thickBot="1">
      <c r="B19" s="355"/>
      <c r="C19" s="356" t="s">
        <v>256</v>
      </c>
      <c r="D19" s="357"/>
      <c r="E19" s="358">
        <v>1271</v>
      </c>
      <c r="F19" s="358">
        <v>1150</v>
      </c>
      <c r="G19" s="359">
        <v>1185</v>
      </c>
      <c r="H19" s="359">
        <v>1558</v>
      </c>
      <c r="I19" s="359">
        <v>2397</v>
      </c>
      <c r="J19" s="359">
        <v>629</v>
      </c>
      <c r="K19" s="359">
        <v>1533</v>
      </c>
      <c r="L19" s="359">
        <v>524</v>
      </c>
      <c r="M19" s="360">
        <v>916</v>
      </c>
      <c r="N19" s="360">
        <v>684</v>
      </c>
      <c r="O19" s="360">
        <v>922</v>
      </c>
      <c r="P19" s="360">
        <v>1354</v>
      </c>
      <c r="Q19" s="360">
        <v>1732</v>
      </c>
      <c r="R19" s="360">
        <v>1723</v>
      </c>
      <c r="S19" s="327">
        <f>SUM(E19:R19)</f>
        <v>17578</v>
      </c>
      <c r="T19" s="351"/>
    </row>
    <row r="20" spans="2:19" ht="24" customHeight="1" thickBot="1">
      <c r="B20" s="361" t="s">
        <v>257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</row>
    <row r="21" spans="2:19" ht="24" customHeight="1" thickBot="1">
      <c r="B21" s="317">
        <v>3</v>
      </c>
      <c r="C21" s="363" t="s">
        <v>258</v>
      </c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5"/>
    </row>
    <row r="22" spans="2:19" ht="24" customHeight="1" thickBot="1">
      <c r="B22" s="366"/>
      <c r="C22" s="333" t="s">
        <v>259</v>
      </c>
      <c r="D22" s="322"/>
      <c r="E22" s="336">
        <v>577</v>
      </c>
      <c r="F22" s="336">
        <v>400</v>
      </c>
      <c r="G22" s="336">
        <v>592</v>
      </c>
      <c r="H22" s="336">
        <v>549</v>
      </c>
      <c r="I22" s="336">
        <v>1280</v>
      </c>
      <c r="J22" s="336">
        <v>329</v>
      </c>
      <c r="K22" s="336">
        <v>642</v>
      </c>
      <c r="L22" s="336">
        <v>221</v>
      </c>
      <c r="M22" s="336">
        <v>429</v>
      </c>
      <c r="N22" s="336">
        <v>309</v>
      </c>
      <c r="O22" s="336">
        <v>560</v>
      </c>
      <c r="P22" s="336">
        <v>542</v>
      </c>
      <c r="Q22" s="336">
        <v>942</v>
      </c>
      <c r="R22" s="337">
        <v>789</v>
      </c>
      <c r="S22" s="367">
        <f aca="true" t="shared" si="0" ref="S22:S28">SUM(E22:R22)</f>
        <v>8161</v>
      </c>
    </row>
    <row r="23" spans="2:19" ht="24" customHeight="1" thickBot="1">
      <c r="B23" s="368"/>
      <c r="C23" s="333" t="s">
        <v>260</v>
      </c>
      <c r="D23" s="322"/>
      <c r="E23" s="334">
        <v>1022</v>
      </c>
      <c r="F23" s="334">
        <v>752</v>
      </c>
      <c r="G23" s="346">
        <v>876</v>
      </c>
      <c r="H23" s="346">
        <v>1182</v>
      </c>
      <c r="I23" s="346">
        <v>1560</v>
      </c>
      <c r="J23" s="346">
        <v>431</v>
      </c>
      <c r="K23" s="346">
        <v>1157</v>
      </c>
      <c r="L23" s="346">
        <v>432</v>
      </c>
      <c r="M23" s="347">
        <v>637</v>
      </c>
      <c r="N23" s="347">
        <v>602</v>
      </c>
      <c r="O23" s="347">
        <v>840</v>
      </c>
      <c r="P23" s="347">
        <v>932</v>
      </c>
      <c r="Q23" s="347">
        <v>1401</v>
      </c>
      <c r="R23" s="347">
        <v>1279</v>
      </c>
      <c r="S23" s="367">
        <f t="shared" si="0"/>
        <v>13103</v>
      </c>
    </row>
    <row r="24" spans="2:19" ht="24" customHeight="1" thickBot="1">
      <c r="B24" s="368"/>
      <c r="C24" s="333" t="s">
        <v>261</v>
      </c>
      <c r="D24" s="322"/>
      <c r="E24" s="336">
        <v>737</v>
      </c>
      <c r="F24" s="336">
        <v>443</v>
      </c>
      <c r="G24" s="336">
        <v>653</v>
      </c>
      <c r="H24" s="336">
        <v>832</v>
      </c>
      <c r="I24" s="336">
        <v>1116</v>
      </c>
      <c r="J24" s="336">
        <v>248</v>
      </c>
      <c r="K24" s="336">
        <v>668</v>
      </c>
      <c r="L24" s="336">
        <v>314</v>
      </c>
      <c r="M24" s="336">
        <v>410</v>
      </c>
      <c r="N24" s="336">
        <v>362</v>
      </c>
      <c r="O24" s="336">
        <v>681</v>
      </c>
      <c r="P24" s="336">
        <v>676</v>
      </c>
      <c r="Q24" s="336">
        <v>913</v>
      </c>
      <c r="R24" s="337">
        <v>809</v>
      </c>
      <c r="S24" s="367">
        <f t="shared" si="0"/>
        <v>8862</v>
      </c>
    </row>
    <row r="25" spans="2:19" s="352" customFormat="1" ht="24" customHeight="1" thickBot="1">
      <c r="B25" s="369"/>
      <c r="C25" s="370" t="s">
        <v>262</v>
      </c>
      <c r="D25" s="371"/>
      <c r="E25" s="334">
        <v>894</v>
      </c>
      <c r="F25" s="334">
        <v>545</v>
      </c>
      <c r="G25" s="346">
        <v>755</v>
      </c>
      <c r="H25" s="346">
        <v>945</v>
      </c>
      <c r="I25" s="346">
        <v>1173</v>
      </c>
      <c r="J25" s="346">
        <v>363</v>
      </c>
      <c r="K25" s="346">
        <v>813</v>
      </c>
      <c r="L25" s="346">
        <v>264</v>
      </c>
      <c r="M25" s="347">
        <v>404</v>
      </c>
      <c r="N25" s="347">
        <v>395</v>
      </c>
      <c r="O25" s="347">
        <v>808</v>
      </c>
      <c r="P25" s="347">
        <v>790</v>
      </c>
      <c r="Q25" s="347">
        <v>985</v>
      </c>
      <c r="R25" s="347">
        <v>938</v>
      </c>
      <c r="S25" s="367">
        <f t="shared" si="0"/>
        <v>10072</v>
      </c>
    </row>
    <row r="26" spans="2:19" ht="24" customHeight="1" thickBot="1">
      <c r="B26" s="368"/>
      <c r="C26" s="333" t="s">
        <v>263</v>
      </c>
      <c r="D26" s="322"/>
      <c r="E26" s="336">
        <v>712</v>
      </c>
      <c r="F26" s="336">
        <v>425</v>
      </c>
      <c r="G26" s="336">
        <v>537</v>
      </c>
      <c r="H26" s="336">
        <v>652</v>
      </c>
      <c r="I26" s="336">
        <v>828</v>
      </c>
      <c r="J26" s="336">
        <v>301</v>
      </c>
      <c r="K26" s="336">
        <v>556</v>
      </c>
      <c r="L26" s="336">
        <v>258</v>
      </c>
      <c r="M26" s="336">
        <v>367</v>
      </c>
      <c r="N26" s="336">
        <v>225</v>
      </c>
      <c r="O26" s="336">
        <v>622</v>
      </c>
      <c r="P26" s="336">
        <v>559</v>
      </c>
      <c r="Q26" s="336">
        <v>683</v>
      </c>
      <c r="R26" s="337">
        <v>646</v>
      </c>
      <c r="S26" s="367">
        <f t="shared" si="0"/>
        <v>7371</v>
      </c>
    </row>
    <row r="27" spans="2:19" s="352" customFormat="1" ht="24" customHeight="1" thickBot="1">
      <c r="B27" s="369"/>
      <c r="C27" s="370" t="s">
        <v>264</v>
      </c>
      <c r="D27" s="371"/>
      <c r="E27" s="334">
        <v>327</v>
      </c>
      <c r="F27" s="334">
        <v>158</v>
      </c>
      <c r="G27" s="346">
        <v>151</v>
      </c>
      <c r="H27" s="346">
        <v>252</v>
      </c>
      <c r="I27" s="346">
        <v>296</v>
      </c>
      <c r="J27" s="346">
        <v>112</v>
      </c>
      <c r="K27" s="346">
        <v>171</v>
      </c>
      <c r="L27" s="346">
        <v>84</v>
      </c>
      <c r="M27" s="347">
        <v>192</v>
      </c>
      <c r="N27" s="347">
        <v>87</v>
      </c>
      <c r="O27" s="347">
        <v>290</v>
      </c>
      <c r="P27" s="347">
        <v>235</v>
      </c>
      <c r="Q27" s="347">
        <v>239</v>
      </c>
      <c r="R27" s="347">
        <v>201</v>
      </c>
      <c r="S27" s="367">
        <f t="shared" si="0"/>
        <v>2795</v>
      </c>
    </row>
    <row r="28" spans="2:19" ht="24" customHeight="1" thickBot="1">
      <c r="B28" s="372"/>
      <c r="C28" s="373" t="s">
        <v>265</v>
      </c>
      <c r="D28" s="374"/>
      <c r="E28" s="375">
        <v>629</v>
      </c>
      <c r="F28" s="375">
        <v>471</v>
      </c>
      <c r="G28" s="375">
        <v>684</v>
      </c>
      <c r="H28" s="375">
        <v>673</v>
      </c>
      <c r="I28" s="375">
        <v>1286</v>
      </c>
      <c r="J28" s="375">
        <v>326</v>
      </c>
      <c r="K28" s="375">
        <v>770</v>
      </c>
      <c r="L28" s="375">
        <v>209</v>
      </c>
      <c r="M28" s="375">
        <v>685</v>
      </c>
      <c r="N28" s="375">
        <v>305</v>
      </c>
      <c r="O28" s="375">
        <v>731</v>
      </c>
      <c r="P28" s="375">
        <v>964</v>
      </c>
      <c r="Q28" s="375">
        <v>823</v>
      </c>
      <c r="R28" s="376">
        <v>885</v>
      </c>
      <c r="S28" s="367">
        <f t="shared" si="0"/>
        <v>9441</v>
      </c>
    </row>
    <row r="29" spans="2:19" s="352" customFormat="1" ht="24" customHeight="1" thickBot="1">
      <c r="B29" s="344" t="s">
        <v>266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5"/>
    </row>
    <row r="30" spans="2:19" s="352" customFormat="1" ht="24" customHeight="1" thickBot="1">
      <c r="B30" s="377" t="s">
        <v>31</v>
      </c>
      <c r="C30" s="378" t="s">
        <v>267</v>
      </c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80"/>
    </row>
    <row r="31" spans="2:19" ht="24" customHeight="1" thickBot="1">
      <c r="B31" s="368"/>
      <c r="C31" s="333" t="s">
        <v>268</v>
      </c>
      <c r="D31" s="322"/>
      <c r="E31" s="381">
        <v>662</v>
      </c>
      <c r="F31" s="381">
        <v>455</v>
      </c>
      <c r="G31" s="381">
        <v>455</v>
      </c>
      <c r="H31" s="381">
        <v>396</v>
      </c>
      <c r="I31" s="381">
        <v>695</v>
      </c>
      <c r="J31" s="381">
        <v>258</v>
      </c>
      <c r="K31" s="381">
        <v>469</v>
      </c>
      <c r="L31" s="381">
        <v>269</v>
      </c>
      <c r="M31" s="381">
        <v>260</v>
      </c>
      <c r="N31" s="381">
        <v>257</v>
      </c>
      <c r="O31" s="381">
        <v>559</v>
      </c>
      <c r="P31" s="381">
        <v>532</v>
      </c>
      <c r="Q31" s="381">
        <v>685</v>
      </c>
      <c r="R31" s="382">
        <v>515</v>
      </c>
      <c r="S31" s="367">
        <f aca="true" t="shared" si="1" ref="S31:S36">SUM(E31:R31)</f>
        <v>6467</v>
      </c>
    </row>
    <row r="32" spans="2:19" s="352" customFormat="1" ht="24" customHeight="1" thickBot="1">
      <c r="B32" s="369"/>
      <c r="C32" s="370" t="s">
        <v>269</v>
      </c>
      <c r="D32" s="371"/>
      <c r="E32" s="324">
        <v>1035</v>
      </c>
      <c r="F32" s="335">
        <v>681</v>
      </c>
      <c r="G32" s="347">
        <v>721</v>
      </c>
      <c r="H32" s="347">
        <v>797</v>
      </c>
      <c r="I32" s="347">
        <v>1400</v>
      </c>
      <c r="J32" s="347">
        <v>486</v>
      </c>
      <c r="K32" s="347">
        <v>807</v>
      </c>
      <c r="L32" s="347">
        <v>385</v>
      </c>
      <c r="M32" s="347">
        <v>685</v>
      </c>
      <c r="N32" s="347">
        <v>508</v>
      </c>
      <c r="O32" s="347">
        <v>996</v>
      </c>
      <c r="P32" s="347">
        <v>1048</v>
      </c>
      <c r="Q32" s="347">
        <v>1199</v>
      </c>
      <c r="R32" s="347">
        <v>1150</v>
      </c>
      <c r="S32" s="367">
        <f t="shared" si="1"/>
        <v>11898</v>
      </c>
    </row>
    <row r="33" spans="2:19" ht="24" customHeight="1" thickBot="1">
      <c r="B33" s="368"/>
      <c r="C33" s="339" t="s">
        <v>270</v>
      </c>
      <c r="D33" s="340"/>
      <c r="E33" s="341">
        <v>969</v>
      </c>
      <c r="F33" s="341">
        <v>587</v>
      </c>
      <c r="G33" s="383">
        <v>747</v>
      </c>
      <c r="H33" s="383">
        <v>916</v>
      </c>
      <c r="I33" s="383">
        <v>1186</v>
      </c>
      <c r="J33" s="383">
        <v>408</v>
      </c>
      <c r="K33" s="383">
        <v>920</v>
      </c>
      <c r="L33" s="383">
        <v>396</v>
      </c>
      <c r="M33" s="383">
        <v>620</v>
      </c>
      <c r="N33" s="383">
        <v>421</v>
      </c>
      <c r="O33" s="341">
        <v>918</v>
      </c>
      <c r="P33" s="383">
        <v>863</v>
      </c>
      <c r="Q33" s="383">
        <v>1249</v>
      </c>
      <c r="R33" s="384">
        <v>1071</v>
      </c>
      <c r="S33" s="367">
        <f t="shared" si="1"/>
        <v>11271</v>
      </c>
    </row>
    <row r="34" spans="2:19" ht="24" customHeight="1" thickBot="1">
      <c r="B34" s="368"/>
      <c r="C34" s="370" t="s">
        <v>271</v>
      </c>
      <c r="D34" s="371"/>
      <c r="E34" s="324">
        <v>1012</v>
      </c>
      <c r="F34" s="324">
        <v>657</v>
      </c>
      <c r="G34" s="385">
        <v>835</v>
      </c>
      <c r="H34" s="385">
        <v>958</v>
      </c>
      <c r="I34" s="385">
        <v>1393</v>
      </c>
      <c r="J34" s="385">
        <v>445</v>
      </c>
      <c r="K34" s="385">
        <v>966</v>
      </c>
      <c r="L34" s="385">
        <v>337</v>
      </c>
      <c r="M34" s="385">
        <v>667</v>
      </c>
      <c r="N34" s="385">
        <v>394</v>
      </c>
      <c r="O34" s="324">
        <v>968</v>
      </c>
      <c r="P34" s="385">
        <v>981</v>
      </c>
      <c r="Q34" s="385">
        <v>1373</v>
      </c>
      <c r="R34" s="386">
        <v>1034</v>
      </c>
      <c r="S34" s="367">
        <f t="shared" si="1"/>
        <v>12020</v>
      </c>
    </row>
    <row r="35" spans="2:19" ht="24" customHeight="1" thickBot="1">
      <c r="B35" s="368"/>
      <c r="C35" s="387" t="s">
        <v>272</v>
      </c>
      <c r="D35" s="388"/>
      <c r="E35" s="389">
        <v>723</v>
      </c>
      <c r="F35" s="389">
        <v>495</v>
      </c>
      <c r="G35" s="390">
        <v>727</v>
      </c>
      <c r="H35" s="390">
        <v>952</v>
      </c>
      <c r="I35" s="390">
        <v>1407</v>
      </c>
      <c r="J35" s="390">
        <v>285</v>
      </c>
      <c r="K35" s="390">
        <v>824</v>
      </c>
      <c r="L35" s="390">
        <v>252</v>
      </c>
      <c r="M35" s="390">
        <v>692</v>
      </c>
      <c r="N35" s="390">
        <v>356</v>
      </c>
      <c r="O35" s="389">
        <v>669</v>
      </c>
      <c r="P35" s="390">
        <v>788</v>
      </c>
      <c r="Q35" s="390">
        <v>943</v>
      </c>
      <c r="R35" s="391">
        <v>924</v>
      </c>
      <c r="S35" s="367">
        <f t="shared" si="1"/>
        <v>10037</v>
      </c>
    </row>
    <row r="36" spans="2:19" ht="24" customHeight="1" thickBot="1">
      <c r="B36" s="392"/>
      <c r="C36" s="393" t="s">
        <v>273</v>
      </c>
      <c r="D36" s="394"/>
      <c r="E36" s="395">
        <v>497</v>
      </c>
      <c r="F36" s="395">
        <v>319</v>
      </c>
      <c r="G36" s="396">
        <v>763</v>
      </c>
      <c r="H36" s="396">
        <v>1066</v>
      </c>
      <c r="I36" s="396">
        <v>1458</v>
      </c>
      <c r="J36" s="396">
        <v>228</v>
      </c>
      <c r="K36" s="396">
        <v>791</v>
      </c>
      <c r="L36" s="396">
        <v>143</v>
      </c>
      <c r="M36" s="396">
        <v>200</v>
      </c>
      <c r="N36" s="396">
        <v>349</v>
      </c>
      <c r="O36" s="395">
        <v>422</v>
      </c>
      <c r="P36" s="396">
        <v>486</v>
      </c>
      <c r="Q36" s="396">
        <v>537</v>
      </c>
      <c r="R36" s="397">
        <v>853</v>
      </c>
      <c r="S36" s="367">
        <f t="shared" si="1"/>
        <v>8112</v>
      </c>
    </row>
    <row r="37" spans="2:19" ht="24" customHeight="1" thickBot="1"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</row>
    <row r="38" spans="2:19" ht="39" customHeight="1" thickBot="1">
      <c r="B38" s="400" t="s">
        <v>42</v>
      </c>
      <c r="C38" s="401" t="s">
        <v>274</v>
      </c>
      <c r="D38" s="402"/>
      <c r="E38" s="403">
        <v>4898</v>
      </c>
      <c r="F38" s="403">
        <v>3194</v>
      </c>
      <c r="G38" s="403">
        <v>4248</v>
      </c>
      <c r="H38" s="403">
        <v>5085</v>
      </c>
      <c r="I38" s="403">
        <v>7539</v>
      </c>
      <c r="J38" s="403">
        <v>2110</v>
      </c>
      <c r="K38" s="403">
        <v>4777</v>
      </c>
      <c r="L38" s="403">
        <v>1782</v>
      </c>
      <c r="M38" s="403">
        <v>3124</v>
      </c>
      <c r="N38" s="403">
        <v>2285</v>
      </c>
      <c r="O38" s="403">
        <v>4532</v>
      </c>
      <c r="P38" s="403">
        <v>4698</v>
      </c>
      <c r="Q38" s="403">
        <v>5986</v>
      </c>
      <c r="R38" s="404">
        <v>5547</v>
      </c>
      <c r="S38" s="405">
        <f>SUM(E38:R38)</f>
        <v>59805</v>
      </c>
    </row>
    <row r="39" spans="2:19" ht="15" customHeight="1">
      <c r="B39" s="406"/>
      <c r="C39" s="407"/>
      <c r="D39" s="407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</row>
    <row r="40" spans="2:19" ht="14.25" customHeight="1">
      <c r="B40" s="408"/>
      <c r="E40" s="409">
        <f aca="true" t="shared" si="2" ref="E40:R40">E8+E9+E10+E11+E12</f>
        <v>4898</v>
      </c>
      <c r="F40" s="409">
        <f t="shared" si="2"/>
        <v>3194</v>
      </c>
      <c r="G40" s="409">
        <f t="shared" si="2"/>
        <v>4248</v>
      </c>
      <c r="H40" s="409">
        <f t="shared" si="2"/>
        <v>5085</v>
      </c>
      <c r="I40" s="409">
        <f t="shared" si="2"/>
        <v>7539</v>
      </c>
      <c r="J40" s="409">
        <f t="shared" si="2"/>
        <v>2110</v>
      </c>
      <c r="K40" s="409">
        <f t="shared" si="2"/>
        <v>4777</v>
      </c>
      <c r="L40" s="409">
        <f t="shared" si="2"/>
        <v>1782</v>
      </c>
      <c r="M40" s="409">
        <f t="shared" si="2"/>
        <v>3124</v>
      </c>
      <c r="N40" s="409">
        <f t="shared" si="2"/>
        <v>2285</v>
      </c>
      <c r="O40" s="409">
        <f t="shared" si="2"/>
        <v>4532</v>
      </c>
      <c r="P40" s="409">
        <f t="shared" si="2"/>
        <v>4698</v>
      </c>
      <c r="Q40" s="409">
        <f t="shared" si="2"/>
        <v>5986</v>
      </c>
      <c r="R40" s="409">
        <f t="shared" si="2"/>
        <v>5547</v>
      </c>
      <c r="S40" s="409">
        <f>SUM(E40:R40)</f>
        <v>59805</v>
      </c>
    </row>
    <row r="41" spans="2:19" ht="14.25" customHeight="1">
      <c r="B41" s="408"/>
      <c r="E41" s="409">
        <f aca="true" t="shared" si="3" ref="E41:R41">E15+E16+E17+E18+E19</f>
        <v>4898</v>
      </c>
      <c r="F41" s="409">
        <f t="shared" si="3"/>
        <v>3194</v>
      </c>
      <c r="G41" s="409">
        <f t="shared" si="3"/>
        <v>4248</v>
      </c>
      <c r="H41" s="409">
        <f t="shared" si="3"/>
        <v>5085</v>
      </c>
      <c r="I41" s="409">
        <f t="shared" si="3"/>
        <v>7539</v>
      </c>
      <c r="J41" s="409">
        <f t="shared" si="3"/>
        <v>2110</v>
      </c>
      <c r="K41" s="409">
        <f t="shared" si="3"/>
        <v>4777</v>
      </c>
      <c r="L41" s="409">
        <f t="shared" si="3"/>
        <v>1782</v>
      </c>
      <c r="M41" s="409">
        <f t="shared" si="3"/>
        <v>3124</v>
      </c>
      <c r="N41" s="409">
        <f t="shared" si="3"/>
        <v>2285</v>
      </c>
      <c r="O41" s="409">
        <f t="shared" si="3"/>
        <v>4532</v>
      </c>
      <c r="P41" s="409">
        <f t="shared" si="3"/>
        <v>4698</v>
      </c>
      <c r="Q41" s="409">
        <f t="shared" si="3"/>
        <v>5986</v>
      </c>
      <c r="R41" s="409">
        <f t="shared" si="3"/>
        <v>5547</v>
      </c>
      <c r="S41" s="409">
        <f>SUM(E41:R41)</f>
        <v>59805</v>
      </c>
    </row>
    <row r="42" spans="1:19" ht="15.75">
      <c r="A42" t="s">
        <v>22</v>
      </c>
      <c r="B42" s="410"/>
      <c r="C42" s="411"/>
      <c r="D42" s="412"/>
      <c r="E42" s="413">
        <f aca="true" t="shared" si="4" ref="E42:R42">E22+E23+E24+E25+E26+E27+E28</f>
        <v>4898</v>
      </c>
      <c r="F42" s="413">
        <f t="shared" si="4"/>
        <v>3194</v>
      </c>
      <c r="G42" s="413">
        <f t="shared" si="4"/>
        <v>4248</v>
      </c>
      <c r="H42" s="413">
        <f t="shared" si="4"/>
        <v>5085</v>
      </c>
      <c r="I42" s="413">
        <f t="shared" si="4"/>
        <v>7539</v>
      </c>
      <c r="J42" s="413">
        <f t="shared" si="4"/>
        <v>2110</v>
      </c>
      <c r="K42" s="413">
        <f t="shared" si="4"/>
        <v>4777</v>
      </c>
      <c r="L42" s="413">
        <f t="shared" si="4"/>
        <v>1782</v>
      </c>
      <c r="M42" s="413">
        <f t="shared" si="4"/>
        <v>3124</v>
      </c>
      <c r="N42" s="413">
        <f t="shared" si="4"/>
        <v>2285</v>
      </c>
      <c r="O42" s="413">
        <f t="shared" si="4"/>
        <v>4532</v>
      </c>
      <c r="P42" s="413">
        <f t="shared" si="4"/>
        <v>4698</v>
      </c>
      <c r="Q42" s="413">
        <f t="shared" si="4"/>
        <v>5986</v>
      </c>
      <c r="R42" s="413">
        <f t="shared" si="4"/>
        <v>5547</v>
      </c>
      <c r="S42" s="409">
        <f>SUM(E42:R42)</f>
        <v>59805</v>
      </c>
    </row>
    <row r="43" spans="2:19" ht="15.75">
      <c r="B43" s="410"/>
      <c r="C43" s="414"/>
      <c r="D43" s="415"/>
      <c r="E43" s="416">
        <f aca="true" t="shared" si="5" ref="E43:R43">E31+E32+E33+E34+E35+E36</f>
        <v>4898</v>
      </c>
      <c r="F43" s="416">
        <f t="shared" si="5"/>
        <v>3194</v>
      </c>
      <c r="G43" s="416">
        <f t="shared" si="5"/>
        <v>4248</v>
      </c>
      <c r="H43" s="416">
        <f t="shared" si="5"/>
        <v>5085</v>
      </c>
      <c r="I43" s="416">
        <f t="shared" si="5"/>
        <v>7539</v>
      </c>
      <c r="J43" s="416">
        <f t="shared" si="5"/>
        <v>2110</v>
      </c>
      <c r="K43" s="416">
        <f t="shared" si="5"/>
        <v>4777</v>
      </c>
      <c r="L43" s="416">
        <f t="shared" si="5"/>
        <v>1782</v>
      </c>
      <c r="M43" s="416">
        <f t="shared" si="5"/>
        <v>3124</v>
      </c>
      <c r="N43" s="416">
        <f t="shared" si="5"/>
        <v>2285</v>
      </c>
      <c r="O43" s="416">
        <f t="shared" si="5"/>
        <v>4532</v>
      </c>
      <c r="P43" s="416">
        <f t="shared" si="5"/>
        <v>4698</v>
      </c>
      <c r="Q43" s="416">
        <f t="shared" si="5"/>
        <v>5986</v>
      </c>
      <c r="R43" s="416">
        <f t="shared" si="5"/>
        <v>5547</v>
      </c>
      <c r="S43" s="409">
        <f>SUM(E43:R43)</f>
        <v>59805</v>
      </c>
    </row>
    <row r="44" ht="12.75">
      <c r="B44" s="417"/>
    </row>
    <row r="45" ht="12.75">
      <c r="S45" s="419">
        <f>S8+S9+S10+S11+S12</f>
        <v>59805</v>
      </c>
    </row>
    <row r="46" ht="12.75">
      <c r="S46" s="419">
        <f>S15+S16+S17+S18+S19</f>
        <v>59805</v>
      </c>
    </row>
    <row r="47" ht="12.75">
      <c r="S47" s="420">
        <f>S22+S23+S24+S25+S26+S27+S28</f>
        <v>59805</v>
      </c>
    </row>
    <row r="48" ht="12.75">
      <c r="S48" s="421">
        <f>S31+S32+S33+S34+S35+S36</f>
        <v>59805</v>
      </c>
    </row>
  </sheetData>
  <sheetProtection/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8" width="9.125" style="161" customWidth="1"/>
    <col min="9" max="9" width="15.75390625" style="161" customWidth="1"/>
    <col min="10" max="10" width="11.25390625" style="161" customWidth="1"/>
    <col min="11" max="11" width="10.875" style="161" customWidth="1"/>
    <col min="12" max="27" width="9.125" style="161" customWidth="1"/>
    <col min="28" max="16384" width="9.125" style="168" customWidth="1"/>
  </cols>
  <sheetData>
    <row r="1" spans="1:28" s="163" customFormat="1" ht="12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2"/>
    </row>
    <row r="2" spans="1:27" s="163" customFormat="1" ht="12.75">
      <c r="A2" s="161"/>
      <c r="B2" s="161" t="s">
        <v>193</v>
      </c>
      <c r="C2" s="161" t="s">
        <v>194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s="163" customFormat="1" ht="12.75">
      <c r="A3" s="161"/>
      <c r="B3" s="161" t="s">
        <v>195</v>
      </c>
      <c r="C3" s="161">
        <v>60614</v>
      </c>
      <c r="D3" s="161"/>
      <c r="F3" s="161"/>
      <c r="G3" s="161"/>
      <c r="H3" s="161"/>
      <c r="I3" s="161"/>
      <c r="J3" s="161" t="s">
        <v>196</v>
      </c>
      <c r="K3" s="161" t="s">
        <v>197</v>
      </c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s="163" customFormat="1" ht="12.75">
      <c r="A4" s="161"/>
      <c r="B4" s="161" t="s">
        <v>198</v>
      </c>
      <c r="C4" s="161">
        <v>66194</v>
      </c>
      <c r="D4" s="161"/>
      <c r="I4" s="161" t="s">
        <v>199</v>
      </c>
      <c r="J4" s="161">
        <v>6178</v>
      </c>
      <c r="K4" s="161">
        <v>7766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</row>
    <row r="5" spans="1:27" s="163" customFormat="1" ht="12.75">
      <c r="A5" s="161"/>
      <c r="B5" s="161" t="s">
        <v>200</v>
      </c>
      <c r="C5" s="161">
        <v>66603</v>
      </c>
      <c r="D5" s="161"/>
      <c r="F5" s="161"/>
      <c r="G5" s="161" t="s">
        <v>201</v>
      </c>
      <c r="I5" s="161" t="s">
        <v>202</v>
      </c>
      <c r="J5" s="161">
        <v>6467</v>
      </c>
      <c r="K5" s="161">
        <v>7660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27" s="163" customFormat="1" ht="12.75">
      <c r="A6" s="161"/>
      <c r="B6" s="161" t="s">
        <v>203</v>
      </c>
      <c r="C6" s="161">
        <v>65305</v>
      </c>
      <c r="D6" s="161"/>
      <c r="F6" s="161" t="s">
        <v>204</v>
      </c>
      <c r="G6" s="161">
        <v>2565</v>
      </c>
      <c r="I6" s="161" t="s">
        <v>205</v>
      </c>
      <c r="J6" s="161">
        <v>9174</v>
      </c>
      <c r="K6" s="161">
        <v>8197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27" s="163" customFormat="1" ht="12.75">
      <c r="A7" s="161"/>
      <c r="B7" s="161" t="s">
        <v>206</v>
      </c>
      <c r="C7" s="161">
        <v>62916</v>
      </c>
      <c r="D7" s="161"/>
      <c r="F7" s="161" t="s">
        <v>207</v>
      </c>
      <c r="G7" s="161">
        <v>2977</v>
      </c>
      <c r="I7" s="161" t="s">
        <v>208</v>
      </c>
      <c r="J7" s="161">
        <v>9085</v>
      </c>
      <c r="K7" s="161">
        <v>8749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</row>
    <row r="8" spans="1:27" s="163" customFormat="1" ht="12.75">
      <c r="A8" s="161"/>
      <c r="B8" s="161" t="s">
        <v>209</v>
      </c>
      <c r="C8" s="161">
        <v>60157</v>
      </c>
      <c r="D8" s="161"/>
      <c r="F8" s="161" t="s">
        <v>210</v>
      </c>
      <c r="G8" s="161">
        <v>3222</v>
      </c>
      <c r="I8" s="161" t="s">
        <v>211</v>
      </c>
      <c r="J8" s="161">
        <v>7128</v>
      </c>
      <c r="K8" s="161">
        <v>7563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spans="1:27" s="163" customFormat="1" ht="12.75">
      <c r="A9" s="161"/>
      <c r="B9" s="161" t="s">
        <v>212</v>
      </c>
      <c r="C9" s="161">
        <v>58477</v>
      </c>
      <c r="D9" s="161"/>
      <c r="F9" s="161" t="s">
        <v>213</v>
      </c>
      <c r="G9" s="161">
        <v>2852</v>
      </c>
      <c r="I9" s="161" t="s">
        <v>214</v>
      </c>
      <c r="J9" s="161">
        <v>8771</v>
      </c>
      <c r="K9" s="161">
        <v>8196</v>
      </c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27" s="163" customFormat="1" ht="12.75">
      <c r="A10" s="161"/>
      <c r="B10" s="161" t="s">
        <v>215</v>
      </c>
      <c r="C10" s="161">
        <v>57902</v>
      </c>
      <c r="D10" s="161"/>
      <c r="F10" s="161" t="s">
        <v>216</v>
      </c>
      <c r="G10" s="161">
        <v>1660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1:27" s="163" customFormat="1" ht="12.75">
      <c r="A11" s="161"/>
      <c r="B11" s="161" t="s">
        <v>217</v>
      </c>
      <c r="C11" s="161">
        <v>58337</v>
      </c>
      <c r="D11" s="161"/>
      <c r="F11" s="161" t="s">
        <v>195</v>
      </c>
      <c r="G11" s="161">
        <v>1243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1:27" s="163" customFormat="1" ht="12.75">
      <c r="A12" s="161"/>
      <c r="B12" s="161" t="s">
        <v>218</v>
      </c>
      <c r="C12" s="161">
        <v>58001</v>
      </c>
      <c r="D12" s="161"/>
      <c r="F12" s="161"/>
      <c r="G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</row>
    <row r="13" spans="1:27" s="163" customFormat="1" ht="12.75">
      <c r="A13" s="161"/>
      <c r="B13" s="161" t="s">
        <v>219</v>
      </c>
      <c r="C13" s="161">
        <v>57024</v>
      </c>
      <c r="D13" s="161"/>
      <c r="F13" s="161" t="s">
        <v>215</v>
      </c>
      <c r="G13" s="161">
        <v>2770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</row>
    <row r="14" spans="1:27" s="163" customFormat="1" ht="12.75">
      <c r="A14" s="161"/>
      <c r="B14" s="161" t="s">
        <v>220</v>
      </c>
      <c r="C14" s="161">
        <v>58217</v>
      </c>
      <c r="D14" s="161"/>
      <c r="F14" s="161" t="s">
        <v>217</v>
      </c>
      <c r="G14" s="161">
        <v>2965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1:27" s="163" customFormat="1" ht="12.75">
      <c r="A15" s="161"/>
      <c r="B15" s="161" t="s">
        <v>221</v>
      </c>
      <c r="C15" s="161">
        <v>59805</v>
      </c>
      <c r="D15" s="161"/>
      <c r="F15" s="161" t="s">
        <v>218</v>
      </c>
      <c r="G15" s="161">
        <v>3354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</row>
    <row r="16" spans="1:27" s="163" customFormat="1" ht="12.75">
      <c r="A16" s="161"/>
      <c r="B16" s="161"/>
      <c r="F16" s="161" t="s">
        <v>219</v>
      </c>
      <c r="G16" s="161">
        <v>2593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1:27" s="163" customFormat="1" ht="12.75">
      <c r="A17" s="161"/>
      <c r="B17" s="161"/>
      <c r="C17" s="161"/>
      <c r="D17" s="161"/>
      <c r="F17" s="161" t="s">
        <v>220</v>
      </c>
      <c r="G17" s="161">
        <v>1808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1:27" s="163" customFormat="1" ht="12.75">
      <c r="A18" s="161"/>
      <c r="B18" s="161"/>
      <c r="C18" s="161"/>
      <c r="D18" s="161"/>
      <c r="F18" s="161" t="s">
        <v>221</v>
      </c>
      <c r="G18" s="161">
        <v>1613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spans="1:27" s="163" customFormat="1" ht="12.75">
      <c r="A19" s="161"/>
      <c r="B19" s="161"/>
      <c r="C19" s="161"/>
      <c r="D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</row>
    <row r="20" spans="1:27" s="163" customFormat="1" ht="12.75">
      <c r="A20" s="161"/>
      <c r="B20" s="161"/>
      <c r="C20" s="161"/>
      <c r="D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</row>
    <row r="21" spans="1:27" s="163" customFormat="1" ht="12.75">
      <c r="A21" s="161"/>
      <c r="B21" s="161"/>
      <c r="C21" s="161"/>
      <c r="D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</row>
    <row r="22" spans="1:27" s="163" customFormat="1" ht="12.75">
      <c r="A22" s="161"/>
      <c r="B22" s="161">
        <v>2489</v>
      </c>
      <c r="C22" s="161"/>
      <c r="D22" s="161"/>
      <c r="E22" s="161"/>
      <c r="F22" s="161"/>
      <c r="G22" s="161"/>
      <c r="H22" s="161"/>
      <c r="I22" s="161"/>
      <c r="J22" s="164" t="s">
        <v>222</v>
      </c>
      <c r="K22" s="165">
        <f aca="true" t="shared" si="0" ref="K22:K34">B22/B$35</f>
        <v>0.4028811913240531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1:27" s="163" customFormat="1" ht="12.75">
      <c r="A23" s="161"/>
      <c r="B23" s="161">
        <v>184</v>
      </c>
      <c r="C23" s="161"/>
      <c r="D23" s="161"/>
      <c r="E23" s="161"/>
      <c r="F23" s="161"/>
      <c r="G23" s="161"/>
      <c r="H23" s="161"/>
      <c r="I23" s="161"/>
      <c r="J23" s="164" t="s">
        <v>223</v>
      </c>
      <c r="K23" s="165">
        <f t="shared" si="0"/>
        <v>0.029783101327290385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1:27" s="163" customFormat="1" ht="12.75">
      <c r="A24" s="161"/>
      <c r="B24" s="161">
        <v>191</v>
      </c>
      <c r="C24" s="161"/>
      <c r="D24" s="161"/>
      <c r="E24" s="161"/>
      <c r="F24" s="161"/>
      <c r="G24" s="161"/>
      <c r="H24" s="161"/>
      <c r="I24" s="161"/>
      <c r="J24" s="164" t="s">
        <v>224</v>
      </c>
      <c r="K24" s="165">
        <f>B24/B$35</f>
        <v>0.030916154095176434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</row>
    <row r="25" spans="1:27" s="163" customFormat="1" ht="12.75">
      <c r="A25" s="161"/>
      <c r="B25" s="161">
        <v>19</v>
      </c>
      <c r="C25" s="161"/>
      <c r="D25" s="161"/>
      <c r="E25" s="161"/>
      <c r="F25" s="161"/>
      <c r="G25" s="161"/>
      <c r="H25" s="161"/>
      <c r="I25" s="161"/>
      <c r="J25" s="166" t="s">
        <v>225</v>
      </c>
      <c r="K25" s="165">
        <f t="shared" si="0"/>
        <v>0.0030754289414049855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</row>
    <row r="26" spans="1:27" s="163" customFormat="1" ht="12.75">
      <c r="A26" s="161"/>
      <c r="B26" s="161">
        <v>5</v>
      </c>
      <c r="C26" s="161"/>
      <c r="D26" s="161"/>
      <c r="E26" s="161"/>
      <c r="F26" s="161"/>
      <c r="G26" s="161"/>
      <c r="H26" s="161"/>
      <c r="I26" s="161"/>
      <c r="J26" s="164" t="s">
        <v>226</v>
      </c>
      <c r="K26" s="165">
        <f t="shared" si="0"/>
        <v>0.0008093234056328909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</row>
    <row r="27" spans="1:27" s="163" customFormat="1" ht="12.75">
      <c r="A27" s="161"/>
      <c r="B27" s="161">
        <v>60</v>
      </c>
      <c r="C27" s="161"/>
      <c r="D27" s="161"/>
      <c r="E27" s="161"/>
      <c r="F27" s="161"/>
      <c r="G27" s="161"/>
      <c r="H27" s="161"/>
      <c r="I27" s="161"/>
      <c r="J27" s="166" t="s">
        <v>227</v>
      </c>
      <c r="K27" s="165">
        <f t="shared" si="0"/>
        <v>0.009711880867594691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</row>
    <row r="28" spans="1:27" s="163" customFormat="1" ht="12.75">
      <c r="A28" s="161"/>
      <c r="B28" s="161">
        <v>165</v>
      </c>
      <c r="C28" s="161"/>
      <c r="D28" s="161"/>
      <c r="E28" s="161"/>
      <c r="F28" s="161"/>
      <c r="G28" s="161"/>
      <c r="H28" s="161"/>
      <c r="I28" s="161"/>
      <c r="J28" s="166" t="s">
        <v>228</v>
      </c>
      <c r="K28" s="165">
        <f t="shared" si="0"/>
        <v>0.0267076723858854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</row>
    <row r="29" spans="1:27" s="163" customFormat="1" ht="12.75">
      <c r="A29" s="161"/>
      <c r="B29" s="161">
        <v>57</v>
      </c>
      <c r="C29" s="161"/>
      <c r="D29" s="161"/>
      <c r="E29" s="161"/>
      <c r="F29" s="161"/>
      <c r="G29" s="161"/>
      <c r="H29" s="161"/>
      <c r="I29" s="161"/>
      <c r="J29" s="166" t="s">
        <v>229</v>
      </c>
      <c r="K29" s="165">
        <f t="shared" si="0"/>
        <v>0.009226286824214957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</row>
    <row r="30" spans="1:27" s="163" customFormat="1" ht="12.75">
      <c r="A30" s="161"/>
      <c r="B30" s="161">
        <v>115</v>
      </c>
      <c r="C30" s="161"/>
      <c r="D30" s="161"/>
      <c r="E30" s="161"/>
      <c r="F30" s="161"/>
      <c r="G30" s="161"/>
      <c r="H30" s="161"/>
      <c r="I30" s="161"/>
      <c r="J30" s="166" t="s">
        <v>230</v>
      </c>
      <c r="K30" s="165">
        <f t="shared" si="0"/>
        <v>0.01861443832955649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</row>
    <row r="31" spans="1:27" s="163" customFormat="1" ht="12.75">
      <c r="A31" s="161"/>
      <c r="B31" s="161">
        <v>2206</v>
      </c>
      <c r="C31" s="161"/>
      <c r="D31" s="161"/>
      <c r="E31" s="161"/>
      <c r="F31" s="161"/>
      <c r="G31" s="161"/>
      <c r="H31" s="161"/>
      <c r="I31" s="161"/>
      <c r="J31" s="166" t="s">
        <v>231</v>
      </c>
      <c r="K31" s="165">
        <f t="shared" si="0"/>
        <v>0.35707348656523147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</row>
    <row r="32" spans="1:27" s="163" customFormat="1" ht="12.75">
      <c r="A32" s="161"/>
      <c r="B32" s="161">
        <v>303</v>
      </c>
      <c r="C32" s="161"/>
      <c r="D32" s="161"/>
      <c r="E32" s="161"/>
      <c r="F32" s="161"/>
      <c r="G32" s="161"/>
      <c r="H32" s="161"/>
      <c r="I32" s="161"/>
      <c r="J32" s="166" t="s">
        <v>232</v>
      </c>
      <c r="K32" s="165">
        <f t="shared" si="0"/>
        <v>0.04904499838135319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27" s="163" customFormat="1" ht="12.75">
      <c r="A33" s="161">
        <f>B22+B23+B24+B25+B26+B27+B28+B29+B30+B31+B32+B33</f>
        <v>5852</v>
      </c>
      <c r="B33" s="161">
        <v>58</v>
      </c>
      <c r="C33" s="161"/>
      <c r="D33" s="161"/>
      <c r="E33" s="161"/>
      <c r="F33" s="161"/>
      <c r="G33" s="161"/>
      <c r="H33" s="161"/>
      <c r="I33" s="161"/>
      <c r="J33" s="166" t="s">
        <v>233</v>
      </c>
      <c r="K33" s="165">
        <f t="shared" si="0"/>
        <v>0.009388151505341535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1:27" s="163" customFormat="1" ht="12.75">
      <c r="A34" s="161"/>
      <c r="B34" s="161">
        <v>326</v>
      </c>
      <c r="C34" s="161"/>
      <c r="D34" s="161"/>
      <c r="E34" s="161"/>
      <c r="F34" s="161"/>
      <c r="G34" s="161"/>
      <c r="H34" s="161"/>
      <c r="I34" s="161"/>
      <c r="J34" s="166" t="s">
        <v>234</v>
      </c>
      <c r="K34" s="165">
        <f t="shared" si="0"/>
        <v>0.052767886047264484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1:27" s="163" customFormat="1" ht="12.75">
      <c r="A35" s="161"/>
      <c r="B35" s="161">
        <v>6178</v>
      </c>
      <c r="C35" s="161"/>
      <c r="D35" s="161"/>
      <c r="E35" s="161"/>
      <c r="F35" s="161"/>
      <c r="G35" s="161"/>
      <c r="H35" s="161"/>
      <c r="I35" s="161"/>
      <c r="J35" s="166"/>
      <c r="K35" s="165">
        <f>SUM(K22:K34)</f>
        <v>1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</row>
    <row r="36" spans="1:27" s="163" customFormat="1" ht="12.75">
      <c r="A36" s="161"/>
      <c r="B36" s="161"/>
      <c r="C36" s="161"/>
      <c r="D36" s="161"/>
      <c r="E36" s="161"/>
      <c r="F36" s="161"/>
      <c r="G36" s="161"/>
      <c r="H36" s="161"/>
      <c r="I36" s="161"/>
      <c r="J36" s="166"/>
      <c r="K36" s="165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s="163" customFormat="1" ht="12.75">
      <c r="A37" s="161"/>
      <c r="B37" s="161">
        <f>SUM(B22:B34)</f>
        <v>6178</v>
      </c>
      <c r="C37" s="161"/>
      <c r="D37" s="161"/>
      <c r="E37" s="161"/>
      <c r="F37" s="161"/>
      <c r="G37" s="161"/>
      <c r="H37" s="161"/>
      <c r="I37" s="161"/>
      <c r="J37" s="161"/>
      <c r="K37" s="167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1:27" s="163" customFormat="1" ht="12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5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1:27" s="163" customFormat="1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5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</row>
    <row r="40" spans="1:27" s="163" customFormat="1" ht="12.75" customHeight="1">
      <c r="A40" s="161"/>
      <c r="B40" s="161">
        <v>7852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5"/>
      <c r="M40" s="296" t="s">
        <v>235</v>
      </c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</row>
    <row r="41" spans="12:27" s="163" customFormat="1" ht="12.75" customHeight="1">
      <c r="L41" s="165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</row>
    <row r="42" spans="12:27" s="163" customFormat="1" ht="12.75">
      <c r="L42" s="165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</row>
    <row r="43" spans="12:27" s="163" customFormat="1" ht="12.75">
      <c r="L43" s="165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</row>
    <row r="44" spans="12:27" s="163" customFormat="1" ht="12.75">
      <c r="L44" s="165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</row>
    <row r="45" spans="12:27" s="163" customFormat="1" ht="12.75">
      <c r="L45" s="165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</row>
    <row r="46" spans="12:27" s="163" customFormat="1" ht="12.75">
      <c r="L46" s="165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</row>
    <row r="47" spans="12:27" s="163" customFormat="1" ht="12.75">
      <c r="L47" s="165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</row>
    <row r="48" spans="12:27" s="163" customFormat="1" ht="12.75">
      <c r="L48" s="165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</row>
    <row r="49" spans="12:27" s="163" customFormat="1" ht="12.75">
      <c r="L49" s="165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</row>
    <row r="50" spans="12:27" s="163" customFormat="1" ht="12.75">
      <c r="L50" s="165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</row>
    <row r="51" spans="12:27" s="163" customFormat="1" ht="12.75">
      <c r="L51" s="165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</row>
    <row r="52" spans="12:27" s="163" customFormat="1" ht="12.75">
      <c r="L52" s="165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</row>
    <row r="53" spans="12:27" s="163" customFormat="1" ht="12.75">
      <c r="L53" s="167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</row>
    <row r="54" spans="12:27" s="163" customFormat="1" ht="12.75"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</row>
    <row r="55" spans="12:27" s="163" customFormat="1" ht="12.75"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</row>
    <row r="56" spans="12:27" s="163" customFormat="1" ht="12.75"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</row>
    <row r="57" spans="1:27" s="163" customFormat="1" ht="12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</row>
    <row r="58" spans="1:27" s="163" customFormat="1" ht="12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</row>
    <row r="59" spans="1:27" s="163" customFormat="1" ht="12.7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</row>
    <row r="60" spans="1:27" s="163" customFormat="1" ht="12.7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</row>
    <row r="61" spans="1:27" s="163" customFormat="1" ht="12.7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2014-01-13T11:14:53Z</dcterms:created>
  <dcterms:modified xsi:type="dcterms:W3CDTF">2014-01-14T10:28:31Z</dcterms:modified>
  <cp:category/>
  <cp:version/>
  <cp:contentType/>
  <cp:contentStatus/>
</cp:coreProperties>
</file>