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XI 13" sheetId="1" r:id="rId1"/>
    <sheet name="Gminy XI 13 " sheetId="2" r:id="rId2"/>
    <sheet name="Wykresy XI 13" sheetId="3" r:id="rId3"/>
  </sheets>
  <externalReferences>
    <externalReference r:id="rId6"/>
    <externalReference r:id="rId7"/>
    <externalReference r:id="rId8"/>
  </externalReferences>
  <definedNames>
    <definedName name="_xlnm.Print_Area" localSheetId="1">'Gminy XI 13 '!$B$1:$O$46</definedName>
    <definedName name="_xlnm.Print_Area" localSheetId="0">'Stan i struktura XI 13'!$B$2:$S$68</definedName>
    <definedName name="_xlnm.Print_Area" localSheetId="2">'Wykresy XI 13'!$M$1:$AA$41</definedName>
  </definedNames>
  <calcPr fullCalcOnLoad="1"/>
</workbook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<sst xmlns="http://schemas.openxmlformats.org/spreadsheetml/2006/main" count="410" uniqueCount="236">
  <si>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LISTOPADZIE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</si>
  <si>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</si>
  <si>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</si>
  <si>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</si>
  <si>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</si>
  <si>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</si>
  <si>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</si>
  <si>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</si>
  <si>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</si>
  <si>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</si>
  <si>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</si>
  <si>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</si>
  <si>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</si>
  <si>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</si>
  <si>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</si>
  <si>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</si>
  <si>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</si>
  <si>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</si>
  <si>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</si>
  <si>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</si>
  <si>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</si>
  <si>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</si>
  <si>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</si>
  <si>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</si>
  <si>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</si>
  <si>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</si>
  <si>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</si>
  <si>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</si>
  <si>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</si>
  <si>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</si>
  <si>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</si>
  <si>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</si>
  <si>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</si>
  <si>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</si>
  <si>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</si>
  <si>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</si>
  <si>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</si>
  <si>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</si>
  <si>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</si>
  <si>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</si>
  <si>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</si>
  <si>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</si>
  <si>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</si>
  <si>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</si>
  <si>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</si>
  <si>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</si>
  <si>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</si>
  <si>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</si>
  <si>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</si>
  <si>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</si>
  <si>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</si>
  <si>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</si>
  <si>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</si>
  <si>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</si>
  <si>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</si>
  <si>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</si>
  <si>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</si>
  <si>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</si>
  <si>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</si>
  <si>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</si>
  <si>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</si>
  <si>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</si>
  <si>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</si>
  <si>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</si>
  <si>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</si>
  <si>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</si>
  <si>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</si>
  <si>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</si>
  <si>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</si>
  <si>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</si>
  <si>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</si>
  <si>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</si>
  <si>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</si>
  <si>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</si>
  <si>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</si>
  <si>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</si>
  <si>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</si>
  <si>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</si>
  <si>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</si>
  <si>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</si>
  <si>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</si>
  <si>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</si>
  <si>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</si>
  <si>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</si>
  <si>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2013 r. jest podawany przez GUS z miesięcznym opóżnieniem</t>
  </si>
  <si>
    <t>Liczba  bezrobotnych w układzie powiatowych urzędów pracy i gmin woj. lubuskiego zarejestrowanych</t>
  </si>
  <si>
    <t>na koniec listopada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</si>
  <si>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</si>
  <si>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</si>
  <si>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</si>
  <si>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</si>
  <si>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</si>
  <si>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</si>
  <si>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</si>
  <si>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</si>
  <si>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</si>
  <si>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</si>
  <si>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</si>
  <si>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</si>
  <si>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</si>
  <si>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</si>
  <si>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</si>
  <si>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</si>
  <si>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</si>
  <si>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</si>
  <si>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</si>
  <si>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</si>
  <si>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</si>
  <si>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</si>
  <si>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</si>
  <si>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</si>
  <si>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</si>
  <si>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</si>
  <si>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</si>
  <si>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</si>
  <si>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</si>
  <si>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</si>
  <si>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</si>
  <si>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</si>
  <si>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</si>
  <si>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</si>
  <si>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</si>
  <si>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</si>
  <si>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</si>
  <si>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</si>
  <si>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</si>
  <si>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</si>
  <si>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</si>
  <si>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</si>
  <si>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</si>
  <si>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</si>
  <si>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</si>
  <si>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</si>
  <si>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</si>
  <si>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</si>
  <si>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</si>
  <si>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</si>
  <si>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</si>
  <si>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</si>
  <si>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</si>
  <si>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</si>
  <si>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</si>
  <si>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</si>
  <si>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</si>
  <si>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</si>
  <si>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</si>
  <si>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</si>
  <si>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</si>
  <si>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</si>
  <si>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</si>
  <si>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</si>
  <si>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</si>
  <si>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</si>
  <si>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</si>
  <si>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</si>
  <si>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</si>
  <si>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</si>
  <si>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</si>
  <si>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</si>
  <si>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</si>
  <si>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</si>
  <si>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</si>
  <si>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</si>
  <si>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</si>
  <si>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</si>
  <si>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</si>
  <si>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</si>
  <si>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</si>
  <si>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</si>
  <si>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</si>
  <si>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</si>
  <si>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</si>
  <si>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</si>
  <si>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</si>
  <si>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</si>
  <si>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</si>
  <si>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</si>
  <si>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</si>
  <si>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</si>
  <si>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</si>
  <si>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</si>
  <si>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</si>
  <si>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</si>
  <si>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</si>
  <si>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</si>
  <si>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</si>
  <si>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</si>
  <si>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</si>
  <si>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</si>
  <si>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</si>
  <si>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</si>
  <si>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</si>
  <si>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</si>
  <si>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</si>
  <si>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</si>
  <si>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2012r.</t>
  </si>
  <si>
    <t>wyłączenia</t>
  </si>
  <si>
    <t>rejestracje</t>
  </si>
  <si>
    <t>XII 2012r.</t>
  </si>
  <si>
    <t>listopad 2013r.</t>
  </si>
  <si>
    <t>I 2013r.</t>
  </si>
  <si>
    <t>oferty pracy</t>
  </si>
  <si>
    <t>październik 2013r.</t>
  </si>
  <si>
    <t>II 2013r.</t>
  </si>
  <si>
    <t>VI 2012r.</t>
  </si>
  <si>
    <t>wrzesień 2013r.</t>
  </si>
  <si>
    <t>III 2013r.</t>
  </si>
  <si>
    <t>VII 2012r.</t>
  </si>
  <si>
    <t>sierpień 2013r.</t>
  </si>
  <si>
    <t>IV 2013r.</t>
  </si>
  <si>
    <t>VIII 2012r.</t>
  </si>
  <si>
    <t>lipiec 2013r.</t>
  </si>
  <si>
    <t>V 2013r.</t>
  </si>
  <si>
    <t>IX 2012r.</t>
  </si>
  <si>
    <t>czerwiec 2013r.</t>
  </si>
  <si>
    <t>VI 2013r.</t>
  </si>
  <si>
    <t>X 2012r.</t>
  </si>
  <si>
    <t>VII 2013r.</t>
  </si>
  <si>
    <t>VIII 2013r.</t>
  </si>
  <si>
    <t>IX 2013r.</t>
  </si>
  <si>
    <t>X 2013r.</t>
  </si>
  <si>
    <t>XI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</si>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</sst>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5" borderId="58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5" borderId="11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60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6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6" borderId="61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14" fillId="33" borderId="64" xfId="0" applyFont="1" applyFill="1" applyBorder="1" applyAlignment="1">
      <alignment vertical="center" wrapText="1"/>
    </xf>
    <xf numFmtId="0" fontId="14" fillId="33" borderId="6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165" fontId="28" fillId="0" borderId="79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0" fontId="3" fillId="37" borderId="46" xfId="0" applyFont="1" applyFill="1" applyBorder="1" applyAlignment="1">
      <alignment horizontal="center"/>
    </xf>
    <xf numFmtId="0" fontId="3" fillId="37" borderId="49" xfId="0" applyFont="1" applyFill="1" applyBorder="1" applyAlignment="1" applyProtection="1">
      <alignment horizontal="left"/>
      <protection/>
    </xf>
    <xf numFmtId="165" fontId="3" fillId="37" borderId="80" xfId="0" applyNumberFormat="1" applyFont="1" applyFill="1" applyBorder="1" applyAlignment="1" applyProtection="1">
      <alignment horizontal="right"/>
      <protection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0" fontId="4" fillId="0" borderId="31" xfId="0" applyNumberFormat="1" applyFont="1" applyBorder="1" applyAlignment="1">
      <alignment horizontal="right" vertical="center"/>
    </xf>
    <xf numFmtId="0" fontId="3" fillId="37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84" xfId="0" applyNumberFormat="1" applyFont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8" xfId="0" applyFont="1" applyBorder="1" applyAlignment="1" applyProtection="1">
      <alignment horizontal="left"/>
      <protection/>
    </xf>
    <xf numFmtId="165" fontId="4" fillId="0" borderId="58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8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37" borderId="49" xfId="0" applyNumberFormat="1" applyFont="1" applyFill="1" applyBorder="1" applyAlignment="1" applyProtection="1">
      <alignment/>
      <protection/>
    </xf>
    <xf numFmtId="165" fontId="3" fillId="37" borderId="80" xfId="0" applyNumberFormat="1" applyFont="1" applyFill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85" xfId="0" applyNumberFormat="1" applyFont="1" applyBorder="1" applyAlignment="1" applyProtection="1">
      <alignment/>
      <protection/>
    </xf>
    <xf numFmtId="0" fontId="4" fillId="38" borderId="86" xfId="0" applyFont="1" applyFill="1" applyBorder="1" applyAlignment="1">
      <alignment horizontal="center"/>
    </xf>
    <xf numFmtId="0" fontId="4" fillId="38" borderId="15" xfId="0" applyFont="1" applyFill="1" applyBorder="1" applyAlignment="1" applyProtection="1">
      <alignment horizontal="left"/>
      <protection/>
    </xf>
    <xf numFmtId="165" fontId="4" fillId="38" borderId="15" xfId="0" applyNumberFormat="1" applyFont="1" applyFill="1" applyBorder="1" applyAlignment="1" applyProtection="1">
      <alignment/>
      <protection/>
    </xf>
    <xf numFmtId="165" fontId="4" fillId="38" borderId="31" xfId="0" applyNumberFormat="1" applyFont="1" applyFill="1" applyBorder="1" applyAlignment="1" applyProtection="1">
      <alignment/>
      <protection/>
    </xf>
    <xf numFmtId="165" fontId="4" fillId="0" borderId="80" xfId="0" applyNumberFormat="1" applyFont="1" applyBorder="1" applyAlignment="1" applyProtection="1">
      <alignment/>
      <protection/>
    </xf>
    <xf numFmtId="0" fontId="50" fillId="0" borderId="0" xfId="0" applyFont="1" applyBorder="1" applyAlignment="1">
      <alignment horizontal="center"/>
    </xf>
    <xf numFmtId="0" fontId="4" fillId="39" borderId="31" xfId="0" applyNumberFormat="1" applyFont="1" applyFill="1" applyBorder="1" applyAlignment="1">
      <alignment horizontal="right" vertical="center"/>
    </xf>
    <xf numFmtId="0" fontId="3" fillId="37" borderId="54" xfId="0" applyFont="1" applyFill="1" applyBorder="1" applyAlignment="1">
      <alignment horizontal="center"/>
    </xf>
    <xf numFmtId="0" fontId="3" fillId="37" borderId="31" xfId="0" applyFont="1" applyFill="1" applyBorder="1" applyAlignment="1" applyProtection="1">
      <alignment horizontal="left"/>
      <protection/>
    </xf>
    <xf numFmtId="165" fontId="3" fillId="37" borderId="31" xfId="0" applyNumberFormat="1" applyFont="1" applyFill="1" applyBorder="1" applyAlignment="1" applyProtection="1">
      <alignment/>
      <protection/>
    </xf>
    <xf numFmtId="165" fontId="3" fillId="37" borderId="85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7" borderId="87" xfId="0" applyNumberFormat="1" applyFont="1" applyFill="1" applyBorder="1" applyAlignment="1" applyProtection="1">
      <alignment/>
      <protection/>
    </xf>
    <xf numFmtId="165" fontId="4" fillId="0" borderId="87" xfId="0" applyNumberFormat="1" applyFont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88" xfId="0" applyNumberFormat="1" applyFont="1" applyBorder="1" applyAlignment="1" applyProtection="1">
      <alignment/>
      <protection/>
    </xf>
    <xf numFmtId="0" fontId="4" fillId="0" borderId="8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65" fontId="4" fillId="0" borderId="75" xfId="0" applyNumberFormat="1" applyFont="1" applyBorder="1" applyAlignment="1" applyProtection="1">
      <alignment/>
      <protection/>
    </xf>
    <xf numFmtId="165" fontId="4" fillId="0" borderId="76" xfId="0" applyNumberFormat="1" applyFont="1" applyBorder="1" applyAlignment="1" applyProtection="1">
      <alignment/>
      <protection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165" fontId="4" fillId="33" borderId="78" xfId="0" applyNumberFormat="1" applyFont="1" applyFill="1" applyBorder="1" applyAlignment="1" applyProtection="1">
      <alignment horizontal="center" vertical="center" wrapText="1"/>
      <protection/>
    </xf>
    <xf numFmtId="165" fontId="30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/>
    </xf>
    <xf numFmtId="0" fontId="4" fillId="0" borderId="90" xfId="0" applyFont="1" applyBorder="1" applyAlignment="1" applyProtection="1">
      <alignment horizontal="left"/>
      <protection/>
    </xf>
    <xf numFmtId="165" fontId="4" fillId="0" borderId="90" xfId="0" applyNumberFormat="1" applyFont="1" applyBorder="1" applyAlignment="1" applyProtection="1">
      <alignment/>
      <protection/>
    </xf>
    <xf numFmtId="0" fontId="14" fillId="33" borderId="91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30" fillId="33" borderId="9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left"/>
      <protection/>
    </xf>
    <xf numFmtId="165" fontId="51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80" fillId="40" borderId="0" xfId="51" applyFont="1" applyFill="1" applyAlignment="1">
      <alignment vertical="center"/>
      <protection/>
    </xf>
    <xf numFmtId="0" fontId="63" fillId="0" borderId="0" xfId="51" applyAlignment="1">
      <alignment/>
      <protection/>
    </xf>
    <xf numFmtId="0" fontId="63" fillId="0" borderId="0" xfId="5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XI 2012r. do XI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13'!$B$3:$B$15</c:f>
              <c:strCache/>
            </c:strRef>
          </c:cat>
          <c:val>
            <c:numRef>
              <c:f>'Wykresy XI 13'!$C$3:$C$15</c:f>
              <c:numCache/>
            </c:numRef>
          </c:val>
        </c:ser>
        <c:gapWidth val="89"/>
        <c:axId val="40724294"/>
        <c:axId val="30974327"/>
      </c:barChart>
      <c:catAx>
        <c:axId val="40724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74327"/>
        <c:crosses val="autoZero"/>
        <c:auto val="1"/>
        <c:lblOffset val="100"/>
        <c:tickLblSkip val="1"/>
        <c:noMultiLvlLbl val="0"/>
      </c:catAx>
      <c:valAx>
        <c:axId val="30974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24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czerwca 2013r. do listopada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13'!$I$4:$I$9</c:f>
              <c:strCache/>
            </c:strRef>
          </c:cat>
          <c:val>
            <c:numRef>
              <c:f>'Wykresy XI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XI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13'!$I$4:$I$9</c:f>
              <c:strCache/>
            </c:strRef>
          </c:cat>
          <c:val>
            <c:numRef>
              <c:f>'Wykresy XI 13'!$K$4:$K$9</c:f>
              <c:numCache/>
            </c:numRef>
          </c:val>
          <c:shape val="box"/>
        </c:ser>
        <c:gapWidth val="100"/>
        <c:shape val="box"/>
        <c:axId val="10333488"/>
        <c:axId val="25892529"/>
      </c:bar3DChart>
      <c:catAx>
        <c:axId val="103334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92529"/>
        <c:crosses val="autoZero"/>
        <c:auto val="1"/>
        <c:lblOffset val="100"/>
        <c:tickLblSkip val="1"/>
        <c:noMultiLvlLbl val="0"/>
      </c:catAx>
      <c:valAx>
        <c:axId val="25892529"/>
        <c:scaling>
          <c:orientation val="minMax"/>
        </c:scaling>
        <c:axPos val="b"/>
        <c:delete val="1"/>
        <c:majorTickMark val="out"/>
        <c:minorTickMark val="none"/>
        <c:tickLblPos val="none"/>
        <c:crossAx val="1033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VI 2012r. do XI 2012r. oraz od VI 2013r. do XI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13'!$F$6:$F$18</c:f>
              <c:strCache/>
            </c:strRef>
          </c:cat>
          <c:val>
            <c:numRef>
              <c:f>'Wykresy XI 13'!$G$6:$G$18</c:f>
              <c:numCache/>
            </c:numRef>
          </c:val>
          <c:shape val="box"/>
        </c:ser>
        <c:gapWidth val="99"/>
        <c:shape val="box"/>
        <c:axId val="31706170"/>
        <c:axId val="16920075"/>
      </c:bar3DChart>
      <c:catAx>
        <c:axId val="31706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20075"/>
        <c:crosses val="autoZero"/>
        <c:auto val="1"/>
        <c:lblOffset val="100"/>
        <c:tickLblSkip val="1"/>
        <c:noMultiLvlLbl val="0"/>
      </c:catAx>
      <c:valAx>
        <c:axId val="16920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06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listopadzie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71"/>
          <c:y val="0.2892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75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pracy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w ramach refund. kosztów zatrud. bezrobotnego;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0,99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publiczne;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0,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Szkolenia;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3,36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Staże;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3,46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społecznie użyteczna;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1,67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Odmowa bez uzasadnionej przyczyny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przyjęcia propozycji odpowiedniej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 lub innej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formy pomocy;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1,47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3016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Nabycie praw emerytalnych lub rentowych;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0,68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Inne;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4,76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'Wykresy XI 13'!$J$22:$J$34</c:f>
              <c:strCache/>
            </c:strRef>
          </c:cat>
          <c:val>
            <c:numRef>
              <c:f>'Wykresy XI 13'!$K$22:$K$34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91916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44875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91916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466725</xdr:colOff>
      <xdr:row>19</xdr:row>
      <xdr:rowOff>0</xdr:rowOff>
    </xdr:from>
    <xdr:to>
      <xdr:col>26</xdr:col>
      <xdr:colOff>638175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4478000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GMINY\2013r\Gminy%20XI%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3r\Wykresy%20XI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  <sheetName val="Stan i struktura VIII 13"/>
      <sheetName val="Stan i struktura IX 13"/>
      <sheetName val="Stan i struktura X 13"/>
      <sheetName val="Stan i struktura XI 13"/>
    </sheetNames>
    <sheetDataSet>
      <sheetData sheetId="9">
        <row r="6">
          <cell r="E6">
            <v>4750</v>
          </cell>
          <cell r="F6">
            <v>2832</v>
          </cell>
          <cell r="G6">
            <v>4143</v>
          </cell>
          <cell r="H6">
            <v>4995</v>
          </cell>
          <cell r="I6">
            <v>6902</v>
          </cell>
          <cell r="J6">
            <v>2021</v>
          </cell>
          <cell r="K6">
            <v>4679</v>
          </cell>
          <cell r="L6">
            <v>1757</v>
          </cell>
          <cell r="M6">
            <v>3003</v>
          </cell>
          <cell r="N6">
            <v>2141</v>
          </cell>
          <cell r="O6">
            <v>4314</v>
          </cell>
          <cell r="P6">
            <v>4513</v>
          </cell>
          <cell r="Q6">
            <v>5440</v>
          </cell>
          <cell r="R6">
            <v>5534</v>
          </cell>
          <cell r="S6">
            <v>57024</v>
          </cell>
        </row>
        <row r="46">
          <cell r="E46">
            <v>3534</v>
          </cell>
          <cell r="F46">
            <v>1284</v>
          </cell>
          <cell r="G46">
            <v>2170</v>
          </cell>
          <cell r="H46">
            <v>1495</v>
          </cell>
          <cell r="I46">
            <v>1912</v>
          </cell>
          <cell r="J46">
            <v>1007</v>
          </cell>
          <cell r="K46">
            <v>1692</v>
          </cell>
          <cell r="L46">
            <v>1742</v>
          </cell>
          <cell r="M46">
            <v>840</v>
          </cell>
          <cell r="N46">
            <v>978</v>
          </cell>
          <cell r="O46">
            <v>3730</v>
          </cell>
          <cell r="P46">
            <v>1866</v>
          </cell>
          <cell r="Q46">
            <v>3281</v>
          </cell>
          <cell r="R46">
            <v>3305</v>
          </cell>
          <cell r="S46">
            <v>28836</v>
          </cell>
        </row>
        <row r="49">
          <cell r="E49">
            <v>105</v>
          </cell>
          <cell r="F49">
            <v>69</v>
          </cell>
          <cell r="G49">
            <v>0</v>
          </cell>
          <cell r="H49">
            <v>36</v>
          </cell>
          <cell r="I49">
            <v>65</v>
          </cell>
          <cell r="J49">
            <v>27</v>
          </cell>
          <cell r="K49">
            <v>97</v>
          </cell>
          <cell r="L49">
            <v>33</v>
          </cell>
          <cell r="M49">
            <v>19</v>
          </cell>
          <cell r="N49">
            <v>10</v>
          </cell>
          <cell r="O49">
            <v>108</v>
          </cell>
          <cell r="P49">
            <v>65</v>
          </cell>
          <cell r="Q49">
            <v>737</v>
          </cell>
          <cell r="R49">
            <v>170</v>
          </cell>
          <cell r="S49">
            <v>1541</v>
          </cell>
        </row>
        <row r="51">
          <cell r="E51">
            <v>32</v>
          </cell>
          <cell r="F51">
            <v>71</v>
          </cell>
          <cell r="G51">
            <v>101</v>
          </cell>
          <cell r="H51">
            <v>83</v>
          </cell>
          <cell r="I51">
            <v>196</v>
          </cell>
          <cell r="J51">
            <v>42</v>
          </cell>
          <cell r="K51">
            <v>47</v>
          </cell>
          <cell r="L51">
            <v>58</v>
          </cell>
          <cell r="M51">
            <v>16</v>
          </cell>
          <cell r="N51">
            <v>27</v>
          </cell>
          <cell r="O51">
            <v>89</v>
          </cell>
          <cell r="P51">
            <v>163</v>
          </cell>
          <cell r="Q51">
            <v>84</v>
          </cell>
          <cell r="R51">
            <v>25</v>
          </cell>
          <cell r="S51">
            <v>1034</v>
          </cell>
        </row>
        <row r="53">
          <cell r="E53">
            <v>56</v>
          </cell>
          <cell r="F53">
            <v>29</v>
          </cell>
          <cell r="G53">
            <v>80</v>
          </cell>
          <cell r="H53">
            <v>120</v>
          </cell>
          <cell r="I53">
            <v>119</v>
          </cell>
          <cell r="J53">
            <v>82</v>
          </cell>
          <cell r="K53">
            <v>106</v>
          </cell>
          <cell r="L53">
            <v>48</v>
          </cell>
          <cell r="M53">
            <v>60</v>
          </cell>
          <cell r="N53">
            <v>62</v>
          </cell>
          <cell r="O53">
            <v>41</v>
          </cell>
          <cell r="P53">
            <v>38</v>
          </cell>
          <cell r="Q53">
            <v>58</v>
          </cell>
          <cell r="R53">
            <v>125</v>
          </cell>
          <cell r="S53">
            <v>1024</v>
          </cell>
        </row>
        <row r="55">
          <cell r="E55">
            <v>85</v>
          </cell>
          <cell r="F55">
            <v>34</v>
          </cell>
          <cell r="G55">
            <v>66</v>
          </cell>
          <cell r="H55">
            <v>21</v>
          </cell>
          <cell r="I55">
            <v>49</v>
          </cell>
          <cell r="J55">
            <v>105</v>
          </cell>
          <cell r="K55">
            <v>59</v>
          </cell>
          <cell r="L55">
            <v>80</v>
          </cell>
          <cell r="M55">
            <v>53</v>
          </cell>
          <cell r="N55">
            <v>44</v>
          </cell>
          <cell r="O55">
            <v>34</v>
          </cell>
          <cell r="P55">
            <v>27</v>
          </cell>
          <cell r="Q55">
            <v>99</v>
          </cell>
          <cell r="R55">
            <v>145</v>
          </cell>
          <cell r="S55">
            <v>901</v>
          </cell>
        </row>
        <row r="57">
          <cell r="E57">
            <v>105</v>
          </cell>
          <cell r="F57">
            <v>56</v>
          </cell>
          <cell r="G57">
            <v>0</v>
          </cell>
          <cell r="H57">
            <v>0</v>
          </cell>
          <cell r="I57">
            <v>8</v>
          </cell>
          <cell r="J57">
            <v>5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4</v>
          </cell>
          <cell r="P57">
            <v>1</v>
          </cell>
          <cell r="Q57">
            <v>4</v>
          </cell>
          <cell r="R57">
            <v>3</v>
          </cell>
          <cell r="S57">
            <v>187</v>
          </cell>
        </row>
        <row r="59">
          <cell r="E59">
            <v>118</v>
          </cell>
          <cell r="F59">
            <v>63</v>
          </cell>
          <cell r="G59">
            <v>153</v>
          </cell>
          <cell r="H59">
            <v>301</v>
          </cell>
          <cell r="I59">
            <v>277</v>
          </cell>
          <cell r="J59">
            <v>12</v>
          </cell>
          <cell r="K59">
            <v>124</v>
          </cell>
          <cell r="L59">
            <v>95</v>
          </cell>
          <cell r="M59">
            <v>131</v>
          </cell>
          <cell r="N59">
            <v>176</v>
          </cell>
          <cell r="O59">
            <v>127</v>
          </cell>
          <cell r="P59">
            <v>105</v>
          </cell>
          <cell r="Q59">
            <v>130</v>
          </cell>
          <cell r="R59">
            <v>96</v>
          </cell>
          <cell r="S59">
            <v>1908</v>
          </cell>
        </row>
        <row r="61">
          <cell r="E61">
            <v>591</v>
          </cell>
          <cell r="F61">
            <v>320</v>
          </cell>
          <cell r="G61">
            <v>456</v>
          </cell>
          <cell r="H61">
            <v>557</v>
          </cell>
          <cell r="I61">
            <v>501</v>
          </cell>
          <cell r="J61">
            <v>370</v>
          </cell>
          <cell r="K61">
            <v>496</v>
          </cell>
          <cell r="L61">
            <v>395</v>
          </cell>
          <cell r="M61">
            <v>281</v>
          </cell>
          <cell r="N61">
            <v>225</v>
          </cell>
          <cell r="O61">
            <v>760</v>
          </cell>
          <cell r="P61">
            <v>697</v>
          </cell>
          <cell r="Q61">
            <v>533</v>
          </cell>
          <cell r="R61">
            <v>539</v>
          </cell>
          <cell r="S61">
            <v>6721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2</v>
          </cell>
        </row>
        <row r="65">
          <cell r="E65">
            <v>37</v>
          </cell>
          <cell r="F65">
            <v>178</v>
          </cell>
          <cell r="G65">
            <v>58</v>
          </cell>
          <cell r="H65">
            <v>56</v>
          </cell>
          <cell r="I65">
            <v>229</v>
          </cell>
          <cell r="J65">
            <v>47</v>
          </cell>
          <cell r="K65">
            <v>154</v>
          </cell>
          <cell r="L65">
            <v>22</v>
          </cell>
          <cell r="M65">
            <v>65</v>
          </cell>
          <cell r="N65">
            <v>59</v>
          </cell>
          <cell r="O65">
            <v>198</v>
          </cell>
          <cell r="P65">
            <v>59</v>
          </cell>
          <cell r="Q65">
            <v>760</v>
          </cell>
          <cell r="R65">
            <v>853</v>
          </cell>
          <cell r="S65">
            <v>2775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miny XI 13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kresy XI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86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51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9"/>
    </row>
    <row r="5" spans="2:20" ht="28.5" customHeight="1" thickBot="1" thickTop="1">
      <c r="B5" s="14" t="s">
        <v>20</v>
      </c>
      <c r="C5" s="190" t="s">
        <v>21</v>
      </c>
      <c r="D5" s="191"/>
      <c r="E5" s="15">
        <v>8.3</v>
      </c>
      <c r="F5" s="15">
        <v>11.6</v>
      </c>
      <c r="G5" s="15">
        <v>23.4</v>
      </c>
      <c r="H5" s="15">
        <v>23</v>
      </c>
      <c r="I5" s="15">
        <v>24.3</v>
      </c>
      <c r="J5" s="15">
        <v>12.6</v>
      </c>
      <c r="K5" s="15">
        <v>25</v>
      </c>
      <c r="L5" s="15">
        <v>15.1</v>
      </c>
      <c r="M5" s="15">
        <v>12.6</v>
      </c>
      <c r="N5" s="15">
        <v>16.5</v>
      </c>
      <c r="O5" s="15">
        <v>7.4</v>
      </c>
      <c r="P5" s="15">
        <v>14.7</v>
      </c>
      <c r="Q5" s="15">
        <v>23.6</v>
      </c>
      <c r="R5" s="16">
        <v>16.5</v>
      </c>
      <c r="S5" s="17">
        <v>15.1</v>
      </c>
      <c r="T5" s="1" t="s">
        <v>22</v>
      </c>
    </row>
    <row r="6" spans="2:19" s="4" customFormat="1" ht="28.5" customHeight="1" thickBot="1" thickTop="1">
      <c r="B6" s="18" t="s">
        <v>23</v>
      </c>
      <c r="C6" s="192" t="s">
        <v>24</v>
      </c>
      <c r="D6" s="193"/>
      <c r="E6" s="19">
        <v>4831</v>
      </c>
      <c r="F6" s="20">
        <v>3030</v>
      </c>
      <c r="G6" s="20">
        <v>4153</v>
      </c>
      <c r="H6" s="20">
        <v>5044</v>
      </c>
      <c r="I6" s="20">
        <v>7113</v>
      </c>
      <c r="J6" s="20">
        <v>2107</v>
      </c>
      <c r="K6" s="20">
        <v>4674</v>
      </c>
      <c r="L6" s="20">
        <v>1756</v>
      </c>
      <c r="M6" s="20">
        <v>3028</v>
      </c>
      <c r="N6" s="20">
        <v>2182</v>
      </c>
      <c r="O6" s="20">
        <v>4418</v>
      </c>
      <c r="P6" s="20">
        <v>4525</v>
      </c>
      <c r="Q6" s="20">
        <v>5726</v>
      </c>
      <c r="R6" s="21">
        <v>5630</v>
      </c>
      <c r="S6" s="22">
        <f>SUM(E6:R6)</f>
        <v>58217</v>
      </c>
    </row>
    <row r="7" spans="2:21" s="4" customFormat="1" ht="28.5" customHeight="1" thickBot="1" thickTop="1">
      <c r="B7" s="23"/>
      <c r="C7" s="194" t="s">
        <v>25</v>
      </c>
      <c r="D7" s="195"/>
      <c r="E7" s="24">
        <f>'[1]Stan i struktura X 13'!E6</f>
        <v>4750</v>
      </c>
      <c r="F7" s="25">
        <f>'[1]Stan i struktura X 13'!F6</f>
        <v>2832</v>
      </c>
      <c r="G7" s="25">
        <f>'[1]Stan i struktura X 13'!G6</f>
        <v>4143</v>
      </c>
      <c r="H7" s="25">
        <f>'[1]Stan i struktura X 13'!H6</f>
        <v>4995</v>
      </c>
      <c r="I7" s="25">
        <f>'[1]Stan i struktura X 13'!I6</f>
        <v>6902</v>
      </c>
      <c r="J7" s="25">
        <f>'[1]Stan i struktura X 13'!J6</f>
        <v>2021</v>
      </c>
      <c r="K7" s="25">
        <f>'[1]Stan i struktura X 13'!K6</f>
        <v>4679</v>
      </c>
      <c r="L7" s="25">
        <f>'[1]Stan i struktura X 13'!L6</f>
        <v>1757</v>
      </c>
      <c r="M7" s="25">
        <f>'[1]Stan i struktura X 13'!M6</f>
        <v>3003</v>
      </c>
      <c r="N7" s="25">
        <f>'[1]Stan i struktura X 13'!N6</f>
        <v>2141</v>
      </c>
      <c r="O7" s="25">
        <f>'[1]Stan i struktura X 13'!O6</f>
        <v>4314</v>
      </c>
      <c r="P7" s="25">
        <f>'[1]Stan i struktura X 13'!P6</f>
        <v>4513</v>
      </c>
      <c r="Q7" s="25">
        <f>'[1]Stan i struktura X 13'!Q6</f>
        <v>5440</v>
      </c>
      <c r="R7" s="26">
        <f>'[1]Stan i struktura X 13'!R6</f>
        <v>5534</v>
      </c>
      <c r="S7" s="27">
        <f>'[1]Stan i struktura X 13'!S6</f>
        <v>57024</v>
      </c>
      <c r="T7" s="28"/>
      <c r="U7" s="29">
        <f>SUM(E7:R7)</f>
        <v>57024</v>
      </c>
    </row>
    <row r="8" spans="2:20" ht="28.5" customHeight="1" thickBot="1" thickTop="1">
      <c r="B8" s="30"/>
      <c r="C8" s="179" t="s">
        <v>26</v>
      </c>
      <c r="D8" s="165"/>
      <c r="E8" s="31">
        <f aca="true" t="shared" si="0" ref="E8:S8">E6-E7</f>
        <v>81</v>
      </c>
      <c r="F8" s="31">
        <f t="shared" si="0"/>
        <v>198</v>
      </c>
      <c r="G8" s="31">
        <f t="shared" si="0"/>
        <v>10</v>
      </c>
      <c r="H8" s="31">
        <f t="shared" si="0"/>
        <v>49</v>
      </c>
      <c r="I8" s="31">
        <f t="shared" si="0"/>
        <v>211</v>
      </c>
      <c r="J8" s="31">
        <f t="shared" si="0"/>
        <v>86</v>
      </c>
      <c r="K8" s="31">
        <f t="shared" si="0"/>
        <v>-5</v>
      </c>
      <c r="L8" s="31">
        <f t="shared" si="0"/>
        <v>-1</v>
      </c>
      <c r="M8" s="31">
        <f t="shared" si="0"/>
        <v>25</v>
      </c>
      <c r="N8" s="31">
        <f t="shared" si="0"/>
        <v>41</v>
      </c>
      <c r="O8" s="31">
        <f t="shared" si="0"/>
        <v>104</v>
      </c>
      <c r="P8" s="31">
        <f t="shared" si="0"/>
        <v>12</v>
      </c>
      <c r="Q8" s="31">
        <f t="shared" si="0"/>
        <v>286</v>
      </c>
      <c r="R8" s="32">
        <f t="shared" si="0"/>
        <v>96</v>
      </c>
      <c r="S8" s="33">
        <f t="shared" si="0"/>
        <v>1193</v>
      </c>
      <c r="T8" s="34"/>
    </row>
    <row r="9" spans="2:20" ht="28.5" customHeight="1" thickBot="1" thickTop="1">
      <c r="B9" s="35"/>
      <c r="C9" s="175" t="s">
        <v>27</v>
      </c>
      <c r="D9" s="176"/>
      <c r="E9" s="36">
        <f aca="true" t="shared" si="1" ref="E9:S9">E6/E7*100</f>
        <v>101.70526315789475</v>
      </c>
      <c r="F9" s="36">
        <f t="shared" si="1"/>
        <v>106.9915254237288</v>
      </c>
      <c r="G9" s="36">
        <f t="shared" si="1"/>
        <v>100.24137098720733</v>
      </c>
      <c r="H9" s="36">
        <f t="shared" si="1"/>
        <v>100.98098098098099</v>
      </c>
      <c r="I9" s="36">
        <f t="shared" si="1"/>
        <v>103.05708490292669</v>
      </c>
      <c r="J9" s="36">
        <f t="shared" si="1"/>
        <v>104.25531914893618</v>
      </c>
      <c r="K9" s="36">
        <f t="shared" si="1"/>
        <v>99.89313955973499</v>
      </c>
      <c r="L9" s="36">
        <f t="shared" si="1"/>
        <v>99.94308480364256</v>
      </c>
      <c r="M9" s="36">
        <f t="shared" si="1"/>
        <v>100.83250083250084</v>
      </c>
      <c r="N9" s="36">
        <f t="shared" si="1"/>
        <v>101.91499299392808</v>
      </c>
      <c r="O9" s="36">
        <f t="shared" si="1"/>
        <v>102.41075567918405</v>
      </c>
      <c r="P9" s="36">
        <f t="shared" si="1"/>
        <v>100.26589851539995</v>
      </c>
      <c r="Q9" s="36">
        <f t="shared" si="1"/>
        <v>105.25735294117646</v>
      </c>
      <c r="R9" s="37">
        <f t="shared" si="1"/>
        <v>101.73473075533069</v>
      </c>
      <c r="S9" s="38">
        <f t="shared" si="1"/>
        <v>102.09210157126824</v>
      </c>
      <c r="T9" s="34"/>
    </row>
    <row r="10" spans="2:20" s="4" customFormat="1" ht="28.5" customHeight="1" thickBot="1" thickTop="1">
      <c r="B10" s="39" t="s">
        <v>28</v>
      </c>
      <c r="C10" s="177" t="s">
        <v>29</v>
      </c>
      <c r="D10" s="178"/>
      <c r="E10" s="40">
        <v>719</v>
      </c>
      <c r="F10" s="41">
        <v>511</v>
      </c>
      <c r="G10" s="42">
        <v>453</v>
      </c>
      <c r="H10" s="42">
        <v>505</v>
      </c>
      <c r="I10" s="42">
        <v>775</v>
      </c>
      <c r="J10" s="42">
        <v>369</v>
      </c>
      <c r="K10" s="42">
        <v>502</v>
      </c>
      <c r="L10" s="42">
        <v>294</v>
      </c>
      <c r="M10" s="43">
        <v>336</v>
      </c>
      <c r="N10" s="43">
        <v>292</v>
      </c>
      <c r="O10" s="43">
        <v>659</v>
      </c>
      <c r="P10" s="43">
        <v>650</v>
      </c>
      <c r="Q10" s="43">
        <v>775</v>
      </c>
      <c r="R10" s="43">
        <v>820</v>
      </c>
      <c r="S10" s="44">
        <f>SUM(E10:R10)</f>
        <v>7660</v>
      </c>
      <c r="T10" s="28"/>
    </row>
    <row r="11" spans="2:20" ht="28.5" customHeight="1" thickBot="1" thickTop="1">
      <c r="B11" s="45"/>
      <c r="C11" s="179" t="s">
        <v>30</v>
      </c>
      <c r="D11" s="165"/>
      <c r="E11" s="46">
        <f aca="true" t="shared" si="2" ref="E11:S11">E76/E10*100</f>
        <v>16.27260083449235</v>
      </c>
      <c r="F11" s="46">
        <f t="shared" si="2"/>
        <v>10.76320939334638</v>
      </c>
      <c r="G11" s="46">
        <f t="shared" si="2"/>
        <v>11.258278145695364</v>
      </c>
      <c r="H11" s="46">
        <f t="shared" si="2"/>
        <v>12.277227722772277</v>
      </c>
      <c r="I11" s="46">
        <f t="shared" si="2"/>
        <v>11.612903225806452</v>
      </c>
      <c r="J11" s="46">
        <f t="shared" si="2"/>
        <v>11.38211382113821</v>
      </c>
      <c r="K11" s="46">
        <f t="shared" si="2"/>
        <v>10.756972111553784</v>
      </c>
      <c r="L11" s="46">
        <f t="shared" si="2"/>
        <v>12.585034013605442</v>
      </c>
      <c r="M11" s="46">
        <f t="shared" si="2"/>
        <v>20.535714285714285</v>
      </c>
      <c r="N11" s="46">
        <f t="shared" si="2"/>
        <v>14.383561643835616</v>
      </c>
      <c r="O11" s="46">
        <f t="shared" si="2"/>
        <v>19.726858877086496</v>
      </c>
      <c r="P11" s="46">
        <f t="shared" si="2"/>
        <v>14.153846153846153</v>
      </c>
      <c r="Q11" s="46">
        <f t="shared" si="2"/>
        <v>9.032258064516128</v>
      </c>
      <c r="R11" s="47">
        <f t="shared" si="2"/>
        <v>9.75609756097561</v>
      </c>
      <c r="S11" s="48">
        <f t="shared" si="2"/>
        <v>12.93733681462141</v>
      </c>
      <c r="T11" s="34"/>
    </row>
    <row r="12" spans="2:20" ht="28.5" customHeight="1" thickBot="1" thickTop="1">
      <c r="B12" s="49" t="s">
        <v>31</v>
      </c>
      <c r="C12" s="180" t="s">
        <v>32</v>
      </c>
      <c r="D12" s="181"/>
      <c r="E12" s="40">
        <v>638</v>
      </c>
      <c r="F12" s="42">
        <v>313</v>
      </c>
      <c r="G12" s="42">
        <v>443</v>
      </c>
      <c r="H12" s="42">
        <v>456</v>
      </c>
      <c r="I12" s="42">
        <v>564</v>
      </c>
      <c r="J12" s="42">
        <v>283</v>
      </c>
      <c r="K12" s="42">
        <v>507</v>
      </c>
      <c r="L12" s="42">
        <v>295</v>
      </c>
      <c r="M12" s="43">
        <v>311</v>
      </c>
      <c r="N12" s="43">
        <v>251</v>
      </c>
      <c r="O12" s="43">
        <v>555</v>
      </c>
      <c r="P12" s="43">
        <v>638</v>
      </c>
      <c r="Q12" s="43">
        <v>489</v>
      </c>
      <c r="R12" s="43">
        <v>724</v>
      </c>
      <c r="S12" s="44">
        <f>SUM(E12:R12)</f>
        <v>6467</v>
      </c>
      <c r="T12" s="34"/>
    </row>
    <row r="13" spans="2:20" ht="28.5" customHeight="1" thickBot="1" thickTop="1">
      <c r="B13" s="45" t="s">
        <v>22</v>
      </c>
      <c r="C13" s="182" t="s">
        <v>33</v>
      </c>
      <c r="D13" s="183"/>
      <c r="E13" s="50">
        <v>274</v>
      </c>
      <c r="F13" s="51">
        <v>164</v>
      </c>
      <c r="G13" s="51">
        <v>245</v>
      </c>
      <c r="H13" s="51">
        <v>254</v>
      </c>
      <c r="I13" s="51">
        <v>323</v>
      </c>
      <c r="J13" s="51">
        <v>138</v>
      </c>
      <c r="K13" s="51">
        <v>254</v>
      </c>
      <c r="L13" s="51">
        <v>122</v>
      </c>
      <c r="M13" s="52">
        <v>157</v>
      </c>
      <c r="N13" s="52">
        <v>129</v>
      </c>
      <c r="O13" s="52">
        <v>201</v>
      </c>
      <c r="P13" s="52">
        <v>311</v>
      </c>
      <c r="Q13" s="52">
        <v>231</v>
      </c>
      <c r="R13" s="52">
        <v>300</v>
      </c>
      <c r="S13" s="53">
        <f>SUM(E13:R13)</f>
        <v>3103</v>
      </c>
      <c r="T13" s="34"/>
    </row>
    <row r="14" spans="2:20" s="4" customFormat="1" ht="28.5" customHeight="1" thickBot="1" thickTop="1">
      <c r="B14" s="18" t="s">
        <v>22</v>
      </c>
      <c r="C14" s="184" t="s">
        <v>34</v>
      </c>
      <c r="D14" s="185"/>
      <c r="E14" s="50">
        <v>243</v>
      </c>
      <c r="F14" s="51">
        <v>150</v>
      </c>
      <c r="G14" s="51">
        <v>225</v>
      </c>
      <c r="H14" s="51">
        <v>247</v>
      </c>
      <c r="I14" s="51">
        <v>303</v>
      </c>
      <c r="J14" s="51">
        <v>124</v>
      </c>
      <c r="K14" s="51">
        <v>239</v>
      </c>
      <c r="L14" s="51">
        <v>106</v>
      </c>
      <c r="M14" s="52">
        <v>140</v>
      </c>
      <c r="N14" s="52">
        <v>124</v>
      </c>
      <c r="O14" s="52">
        <v>191</v>
      </c>
      <c r="P14" s="52">
        <v>287</v>
      </c>
      <c r="Q14" s="52">
        <v>196</v>
      </c>
      <c r="R14" s="52">
        <v>284</v>
      </c>
      <c r="S14" s="53">
        <f>SUM(E14:R14)</f>
        <v>2859</v>
      </c>
      <c r="T14" s="28"/>
    </row>
    <row r="15" spans="2:20" s="4" customFormat="1" ht="28.5" customHeight="1" thickBot="1" thickTop="1">
      <c r="B15" s="54" t="s">
        <v>22</v>
      </c>
      <c r="C15" s="168" t="s">
        <v>35</v>
      </c>
      <c r="D15" s="169"/>
      <c r="E15" s="55">
        <v>283</v>
      </c>
      <c r="F15" s="56">
        <v>106</v>
      </c>
      <c r="G15" s="56">
        <v>97</v>
      </c>
      <c r="H15" s="56">
        <v>104</v>
      </c>
      <c r="I15" s="56">
        <v>147</v>
      </c>
      <c r="J15" s="56">
        <v>106</v>
      </c>
      <c r="K15" s="56">
        <v>125</v>
      </c>
      <c r="L15" s="56">
        <v>100</v>
      </c>
      <c r="M15" s="57">
        <v>113</v>
      </c>
      <c r="N15" s="57">
        <v>65</v>
      </c>
      <c r="O15" s="57">
        <v>176</v>
      </c>
      <c r="P15" s="57">
        <v>183</v>
      </c>
      <c r="Q15" s="57">
        <v>149</v>
      </c>
      <c r="R15" s="57">
        <v>197</v>
      </c>
      <c r="S15" s="53">
        <f>SUM(E15:R15)</f>
        <v>1951</v>
      </c>
      <c r="T15" s="28"/>
    </row>
    <row r="16" spans="2:19" ht="28.5" customHeight="1" thickBot="1">
      <c r="B16" s="151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28.5" customHeight="1" thickBot="1" thickTop="1">
      <c r="B17" s="172" t="s">
        <v>20</v>
      </c>
      <c r="C17" s="173" t="s">
        <v>37</v>
      </c>
      <c r="D17" s="174"/>
      <c r="E17" s="58">
        <v>2616</v>
      </c>
      <c r="F17" s="59">
        <v>1636</v>
      </c>
      <c r="G17" s="59">
        <v>2293</v>
      </c>
      <c r="H17" s="59">
        <v>2563</v>
      </c>
      <c r="I17" s="59">
        <v>3867</v>
      </c>
      <c r="J17" s="59">
        <v>982</v>
      </c>
      <c r="K17" s="59">
        <v>2533</v>
      </c>
      <c r="L17" s="59">
        <v>819</v>
      </c>
      <c r="M17" s="60">
        <v>1470</v>
      </c>
      <c r="N17" s="60">
        <v>1221</v>
      </c>
      <c r="O17" s="60">
        <v>2288</v>
      </c>
      <c r="P17" s="60">
        <v>2508</v>
      </c>
      <c r="Q17" s="60">
        <v>3220</v>
      </c>
      <c r="R17" s="60">
        <v>3060</v>
      </c>
      <c r="S17" s="53">
        <f>SUM(E17:R17)</f>
        <v>31076</v>
      </c>
    </row>
    <row r="18" spans="2:19" ht="28.5" customHeight="1" thickBot="1" thickTop="1">
      <c r="B18" s="122"/>
      <c r="C18" s="159" t="s">
        <v>38</v>
      </c>
      <c r="D18" s="160"/>
      <c r="E18" s="61">
        <f aca="true" t="shared" si="3" ref="E18:S18">E17/E6*100</f>
        <v>54.150279445249424</v>
      </c>
      <c r="F18" s="61">
        <f t="shared" si="3"/>
        <v>53.99339933993399</v>
      </c>
      <c r="G18" s="61">
        <f t="shared" si="3"/>
        <v>55.2130989646039</v>
      </c>
      <c r="H18" s="61">
        <f t="shared" si="3"/>
        <v>50.812846946867566</v>
      </c>
      <c r="I18" s="61">
        <f t="shared" si="3"/>
        <v>54.36524673133699</v>
      </c>
      <c r="J18" s="61">
        <f t="shared" si="3"/>
        <v>46.606549596582816</v>
      </c>
      <c r="K18" s="61">
        <f t="shared" si="3"/>
        <v>54.19341035515618</v>
      </c>
      <c r="L18" s="61">
        <f t="shared" si="3"/>
        <v>46.640091116173124</v>
      </c>
      <c r="M18" s="61">
        <f t="shared" si="3"/>
        <v>48.54689564068692</v>
      </c>
      <c r="N18" s="61">
        <f t="shared" si="3"/>
        <v>55.95783684692942</v>
      </c>
      <c r="O18" s="61">
        <f t="shared" si="3"/>
        <v>51.78813942960616</v>
      </c>
      <c r="P18" s="61">
        <f t="shared" si="3"/>
        <v>55.42541436464088</v>
      </c>
      <c r="Q18" s="61">
        <f t="shared" si="3"/>
        <v>56.234718826405874</v>
      </c>
      <c r="R18" s="62">
        <f t="shared" si="3"/>
        <v>54.35168738898757</v>
      </c>
      <c r="S18" s="63">
        <f t="shared" si="3"/>
        <v>53.37959702492399</v>
      </c>
    </row>
    <row r="19" spans="2:19" ht="28.5" customHeight="1" thickBot="1" thickTop="1">
      <c r="B19" s="144" t="s">
        <v>23</v>
      </c>
      <c r="C19" s="164" t="s">
        <v>39</v>
      </c>
      <c r="D19" s="165"/>
      <c r="E19" s="50">
        <v>0</v>
      </c>
      <c r="F19" s="51">
        <v>2115</v>
      </c>
      <c r="G19" s="51">
        <v>2035</v>
      </c>
      <c r="H19" s="51">
        <v>2721</v>
      </c>
      <c r="I19" s="51">
        <v>2876</v>
      </c>
      <c r="J19" s="51">
        <v>1190</v>
      </c>
      <c r="K19" s="51">
        <v>2603</v>
      </c>
      <c r="L19" s="51">
        <v>1016</v>
      </c>
      <c r="M19" s="52">
        <v>1727</v>
      </c>
      <c r="N19" s="52">
        <v>1053</v>
      </c>
      <c r="O19" s="52">
        <v>0</v>
      </c>
      <c r="P19" s="52">
        <v>2968</v>
      </c>
      <c r="Q19" s="52">
        <v>2561</v>
      </c>
      <c r="R19" s="52">
        <v>2484</v>
      </c>
      <c r="S19" s="64">
        <f>SUM(E19:R19)</f>
        <v>25349</v>
      </c>
    </row>
    <row r="20" spans="2:19" ht="28.5" customHeight="1" thickBot="1" thickTop="1">
      <c r="B20" s="122"/>
      <c r="C20" s="159" t="s">
        <v>38</v>
      </c>
      <c r="D20" s="160"/>
      <c r="E20" s="61">
        <f aca="true" t="shared" si="4" ref="E20:S20">E19/E6*100</f>
        <v>0</v>
      </c>
      <c r="F20" s="61">
        <f t="shared" si="4"/>
        <v>69.80198019801979</v>
      </c>
      <c r="G20" s="61">
        <f t="shared" si="4"/>
        <v>49.000722369371545</v>
      </c>
      <c r="H20" s="61">
        <f t="shared" si="4"/>
        <v>53.94528152260111</v>
      </c>
      <c r="I20" s="61">
        <f t="shared" si="4"/>
        <v>40.43300998172361</v>
      </c>
      <c r="J20" s="61">
        <f t="shared" si="4"/>
        <v>56.47840531561462</v>
      </c>
      <c r="K20" s="61">
        <f t="shared" si="4"/>
        <v>55.6910569105691</v>
      </c>
      <c r="L20" s="61">
        <f t="shared" si="4"/>
        <v>57.85876993166287</v>
      </c>
      <c r="M20" s="61">
        <f t="shared" si="4"/>
        <v>57.03434610303832</v>
      </c>
      <c r="N20" s="61">
        <f t="shared" si="4"/>
        <v>48.25847846012832</v>
      </c>
      <c r="O20" s="61">
        <f t="shared" si="4"/>
        <v>0</v>
      </c>
      <c r="P20" s="61">
        <f t="shared" si="4"/>
        <v>65.59116022099447</v>
      </c>
      <c r="Q20" s="61">
        <f t="shared" si="4"/>
        <v>44.725812085225286</v>
      </c>
      <c r="R20" s="62">
        <f t="shared" si="4"/>
        <v>44.120781527531086</v>
      </c>
      <c r="S20" s="63">
        <f t="shared" si="4"/>
        <v>43.542264287063915</v>
      </c>
    </row>
    <row r="21" spans="2:19" s="4" customFormat="1" ht="28.5" customHeight="1" thickBot="1" thickTop="1">
      <c r="B21" s="155" t="s">
        <v>28</v>
      </c>
      <c r="C21" s="157" t="s">
        <v>40</v>
      </c>
      <c r="D21" s="158"/>
      <c r="E21" s="50">
        <v>812</v>
      </c>
      <c r="F21" s="51">
        <v>473</v>
      </c>
      <c r="G21" s="51">
        <v>713</v>
      </c>
      <c r="H21" s="51">
        <v>1092</v>
      </c>
      <c r="I21" s="51">
        <v>1237</v>
      </c>
      <c r="J21" s="51">
        <v>282</v>
      </c>
      <c r="K21" s="51">
        <v>850</v>
      </c>
      <c r="L21" s="51">
        <v>232</v>
      </c>
      <c r="M21" s="52">
        <v>507</v>
      </c>
      <c r="N21" s="52">
        <v>225</v>
      </c>
      <c r="O21" s="52">
        <v>692</v>
      </c>
      <c r="P21" s="52">
        <v>572</v>
      </c>
      <c r="Q21" s="52">
        <v>1017</v>
      </c>
      <c r="R21" s="52">
        <v>556</v>
      </c>
      <c r="S21" s="53">
        <f>SUM(E21:R21)</f>
        <v>9260</v>
      </c>
    </row>
    <row r="22" spans="2:19" ht="28.5" customHeight="1" thickBot="1" thickTop="1">
      <c r="B22" s="122"/>
      <c r="C22" s="159" t="s">
        <v>38</v>
      </c>
      <c r="D22" s="160"/>
      <c r="E22" s="61">
        <f aca="true" t="shared" si="5" ref="E22:S22">E21/E6*100</f>
        <v>16.808114262057543</v>
      </c>
      <c r="F22" s="61">
        <f t="shared" si="5"/>
        <v>15.61056105610561</v>
      </c>
      <c r="G22" s="61">
        <f t="shared" si="5"/>
        <v>17.168312063568507</v>
      </c>
      <c r="H22" s="61">
        <f t="shared" si="5"/>
        <v>21.649484536082475</v>
      </c>
      <c r="I22" s="61">
        <f t="shared" si="5"/>
        <v>17.39069309714607</v>
      </c>
      <c r="J22" s="61">
        <f t="shared" si="5"/>
        <v>13.383958234456571</v>
      </c>
      <c r="K22" s="61">
        <f t="shared" si="5"/>
        <v>18.185708172871202</v>
      </c>
      <c r="L22" s="61">
        <f t="shared" si="5"/>
        <v>13.211845102505695</v>
      </c>
      <c r="M22" s="61">
        <f t="shared" si="5"/>
        <v>16.743725231175695</v>
      </c>
      <c r="N22" s="61">
        <f t="shared" si="5"/>
        <v>10.311640696608617</v>
      </c>
      <c r="O22" s="61">
        <f t="shared" si="5"/>
        <v>15.663196016296968</v>
      </c>
      <c r="P22" s="61">
        <f t="shared" si="5"/>
        <v>12.640883977900552</v>
      </c>
      <c r="Q22" s="61">
        <f t="shared" si="5"/>
        <v>17.761089765979744</v>
      </c>
      <c r="R22" s="62">
        <f t="shared" si="5"/>
        <v>9.875666074600355</v>
      </c>
      <c r="S22" s="63">
        <f t="shared" si="5"/>
        <v>15.90600683649106</v>
      </c>
    </row>
    <row r="23" spans="2:19" s="4" customFormat="1" ht="28.5" customHeight="1" thickBot="1" thickTop="1">
      <c r="B23" s="155" t="s">
        <v>31</v>
      </c>
      <c r="C23" s="166" t="s">
        <v>41</v>
      </c>
      <c r="D23" s="167"/>
      <c r="E23" s="50">
        <v>149</v>
      </c>
      <c r="F23" s="51">
        <v>197</v>
      </c>
      <c r="G23" s="51">
        <v>284</v>
      </c>
      <c r="H23" s="51">
        <v>460</v>
      </c>
      <c r="I23" s="51">
        <v>189</v>
      </c>
      <c r="J23" s="51">
        <v>83</v>
      </c>
      <c r="K23" s="51">
        <v>182</v>
      </c>
      <c r="L23" s="51">
        <v>59</v>
      </c>
      <c r="M23" s="52">
        <v>342</v>
      </c>
      <c r="N23" s="52">
        <v>191</v>
      </c>
      <c r="O23" s="52">
        <v>272</v>
      </c>
      <c r="P23" s="52">
        <v>272</v>
      </c>
      <c r="Q23" s="52">
        <v>297</v>
      </c>
      <c r="R23" s="52">
        <v>176</v>
      </c>
      <c r="S23" s="53">
        <f>SUM(E23:R23)</f>
        <v>3153</v>
      </c>
    </row>
    <row r="24" spans="2:19" ht="28.5" customHeight="1" thickBot="1" thickTop="1">
      <c r="B24" s="122"/>
      <c r="C24" s="159" t="s">
        <v>38</v>
      </c>
      <c r="D24" s="160"/>
      <c r="E24" s="61">
        <f aca="true" t="shared" si="6" ref="E24:S24">E23/E6*100</f>
        <v>3.0842475677913477</v>
      </c>
      <c r="F24" s="61">
        <f t="shared" si="6"/>
        <v>6.501650165016502</v>
      </c>
      <c r="G24" s="61">
        <f t="shared" si="6"/>
        <v>6.838430050565856</v>
      </c>
      <c r="H24" s="61">
        <f t="shared" si="6"/>
        <v>9.119746233148295</v>
      </c>
      <c r="I24" s="61">
        <f t="shared" si="6"/>
        <v>2.6571067060312106</v>
      </c>
      <c r="J24" s="61">
        <f t="shared" si="6"/>
        <v>3.939250118652112</v>
      </c>
      <c r="K24" s="61">
        <f t="shared" si="6"/>
        <v>3.8938810440735985</v>
      </c>
      <c r="L24" s="61">
        <f t="shared" si="6"/>
        <v>3.3599088838268796</v>
      </c>
      <c r="M24" s="61">
        <f t="shared" si="6"/>
        <v>11.29458388375165</v>
      </c>
      <c r="N24" s="61">
        <f t="shared" si="6"/>
        <v>8.753437213565537</v>
      </c>
      <c r="O24" s="61">
        <f t="shared" si="6"/>
        <v>6.1566319601629695</v>
      </c>
      <c r="P24" s="61">
        <f t="shared" si="6"/>
        <v>6.011049723756906</v>
      </c>
      <c r="Q24" s="61">
        <f t="shared" si="6"/>
        <v>5.186866922808243</v>
      </c>
      <c r="R24" s="62">
        <f t="shared" si="6"/>
        <v>3.126110124333925</v>
      </c>
      <c r="S24" s="63">
        <f t="shared" si="6"/>
        <v>5.415943796485562</v>
      </c>
    </row>
    <row r="25" spans="2:19" s="4" customFormat="1" ht="28.5" customHeight="1" thickBot="1" thickTop="1">
      <c r="B25" s="155" t="s">
        <v>42</v>
      </c>
      <c r="C25" s="157" t="s">
        <v>43</v>
      </c>
      <c r="D25" s="158"/>
      <c r="E25" s="65">
        <v>191</v>
      </c>
      <c r="F25" s="52">
        <v>150</v>
      </c>
      <c r="G25" s="52">
        <v>187</v>
      </c>
      <c r="H25" s="52">
        <v>210</v>
      </c>
      <c r="I25" s="52">
        <v>323</v>
      </c>
      <c r="J25" s="52">
        <v>77</v>
      </c>
      <c r="K25" s="52">
        <v>206</v>
      </c>
      <c r="L25" s="52">
        <v>104</v>
      </c>
      <c r="M25" s="52">
        <v>152</v>
      </c>
      <c r="N25" s="52">
        <v>136</v>
      </c>
      <c r="O25" s="52">
        <v>214</v>
      </c>
      <c r="P25" s="52">
        <v>259</v>
      </c>
      <c r="Q25" s="52">
        <v>267</v>
      </c>
      <c r="R25" s="52">
        <v>294</v>
      </c>
      <c r="S25" s="53">
        <f>SUM(E25:R25)</f>
        <v>2770</v>
      </c>
    </row>
    <row r="26" spans="2:19" ht="28.5" customHeight="1" thickBot="1" thickTop="1">
      <c r="B26" s="122"/>
      <c r="C26" s="159" t="s">
        <v>38</v>
      </c>
      <c r="D26" s="160"/>
      <c r="E26" s="61">
        <f aca="true" t="shared" si="7" ref="E26:S26">E25/E6*100</f>
        <v>3.9536327882425994</v>
      </c>
      <c r="F26" s="61">
        <f t="shared" si="7"/>
        <v>4.9504950495049505</v>
      </c>
      <c r="G26" s="61">
        <f t="shared" si="7"/>
        <v>4.502769082590898</v>
      </c>
      <c r="H26" s="61">
        <f t="shared" si="7"/>
        <v>4.163362410785091</v>
      </c>
      <c r="I26" s="61">
        <f t="shared" si="7"/>
        <v>4.540981301841699</v>
      </c>
      <c r="J26" s="61">
        <f t="shared" si="7"/>
        <v>3.6544850498338874</v>
      </c>
      <c r="K26" s="61">
        <f t="shared" si="7"/>
        <v>4.4073598630723145</v>
      </c>
      <c r="L26" s="61">
        <f t="shared" si="7"/>
        <v>5.922551252847381</v>
      </c>
      <c r="M26" s="61">
        <f t="shared" si="7"/>
        <v>5.019815059445178</v>
      </c>
      <c r="N26" s="61">
        <f t="shared" si="7"/>
        <v>6.232813932172319</v>
      </c>
      <c r="O26" s="61">
        <f t="shared" si="7"/>
        <v>4.843820733363513</v>
      </c>
      <c r="P26" s="61">
        <f t="shared" si="7"/>
        <v>5.723756906077348</v>
      </c>
      <c r="Q26" s="61">
        <f t="shared" si="7"/>
        <v>4.662940971009431</v>
      </c>
      <c r="R26" s="62">
        <f t="shared" si="7"/>
        <v>5.22202486678508</v>
      </c>
      <c r="S26" s="63">
        <f t="shared" si="7"/>
        <v>4.758060360375835</v>
      </c>
    </row>
    <row r="27" spans="2:19" ht="28.5" customHeight="1" thickBot="1" thickTop="1">
      <c r="B27" s="151" t="s">
        <v>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63"/>
    </row>
    <row r="28" spans="2:19" ht="28.5" customHeight="1" thickBot="1" thickTop="1">
      <c r="B28" s="144" t="s">
        <v>20</v>
      </c>
      <c r="C28" s="164" t="s">
        <v>45</v>
      </c>
      <c r="D28" s="165"/>
      <c r="E28" s="50">
        <v>578</v>
      </c>
      <c r="F28" s="51">
        <v>523</v>
      </c>
      <c r="G28" s="51">
        <v>736</v>
      </c>
      <c r="H28" s="51">
        <v>869</v>
      </c>
      <c r="I28" s="51">
        <v>1215</v>
      </c>
      <c r="J28" s="51">
        <v>601</v>
      </c>
      <c r="K28" s="51">
        <v>851</v>
      </c>
      <c r="L28" s="51">
        <v>370</v>
      </c>
      <c r="M28" s="52">
        <v>638</v>
      </c>
      <c r="N28" s="52">
        <v>439</v>
      </c>
      <c r="O28" s="52">
        <v>511</v>
      </c>
      <c r="P28" s="52">
        <v>798</v>
      </c>
      <c r="Q28" s="52">
        <v>929</v>
      </c>
      <c r="R28" s="52">
        <v>1073</v>
      </c>
      <c r="S28" s="53">
        <f>SUM(E28:R28)</f>
        <v>10131</v>
      </c>
    </row>
    <row r="29" spans="2:19" ht="28.5" customHeight="1" thickBot="1" thickTop="1">
      <c r="B29" s="122"/>
      <c r="C29" s="159" t="s">
        <v>38</v>
      </c>
      <c r="D29" s="160"/>
      <c r="E29" s="61">
        <f aca="true" t="shared" si="8" ref="E29:S29">E28/E6*100</f>
        <v>11.96439660525771</v>
      </c>
      <c r="F29" s="61">
        <f t="shared" si="8"/>
        <v>17.26072607260726</v>
      </c>
      <c r="G29" s="61">
        <f t="shared" si="8"/>
        <v>17.722128581748134</v>
      </c>
      <c r="H29" s="61">
        <f t="shared" si="8"/>
        <v>17.228390166534496</v>
      </c>
      <c r="I29" s="61">
        <f t="shared" si="8"/>
        <v>17.081400253057783</v>
      </c>
      <c r="J29" s="61">
        <f t="shared" si="8"/>
        <v>28.523967726625532</v>
      </c>
      <c r="K29" s="61">
        <f t="shared" si="8"/>
        <v>18.207103123662815</v>
      </c>
      <c r="L29" s="61">
        <f t="shared" si="8"/>
        <v>21.070615034168565</v>
      </c>
      <c r="M29" s="61">
        <f t="shared" si="8"/>
        <v>21.070013210039633</v>
      </c>
      <c r="N29" s="61">
        <f t="shared" si="8"/>
        <v>20.11915673693859</v>
      </c>
      <c r="O29" s="61">
        <f t="shared" si="8"/>
        <v>11.566319601629697</v>
      </c>
      <c r="P29" s="61">
        <f t="shared" si="8"/>
        <v>17.6353591160221</v>
      </c>
      <c r="Q29" s="61">
        <f t="shared" si="8"/>
        <v>16.224240307369893</v>
      </c>
      <c r="R29" s="62">
        <f t="shared" si="8"/>
        <v>19.05861456483126</v>
      </c>
      <c r="S29" s="63">
        <f t="shared" si="8"/>
        <v>17.402133397461224</v>
      </c>
    </row>
    <row r="30" spans="2:19" ht="28.5" customHeight="1" thickBot="1" thickTop="1">
      <c r="B30" s="155" t="s">
        <v>23</v>
      </c>
      <c r="C30" s="157" t="s">
        <v>46</v>
      </c>
      <c r="D30" s="158"/>
      <c r="E30" s="50">
        <v>1441</v>
      </c>
      <c r="F30" s="51">
        <v>886</v>
      </c>
      <c r="G30" s="51">
        <v>1080</v>
      </c>
      <c r="H30" s="51">
        <v>1308</v>
      </c>
      <c r="I30" s="51">
        <v>1655</v>
      </c>
      <c r="J30" s="51">
        <v>758</v>
      </c>
      <c r="K30" s="51">
        <v>1177</v>
      </c>
      <c r="L30" s="51">
        <v>437</v>
      </c>
      <c r="M30" s="52">
        <v>703</v>
      </c>
      <c r="N30" s="52">
        <v>485</v>
      </c>
      <c r="O30" s="52">
        <v>1175</v>
      </c>
      <c r="P30" s="52">
        <v>1042</v>
      </c>
      <c r="Q30" s="52">
        <v>1406</v>
      </c>
      <c r="R30" s="52">
        <v>1374</v>
      </c>
      <c r="S30" s="53">
        <f>SUM(E30:R30)</f>
        <v>14927</v>
      </c>
    </row>
    <row r="31" spans="2:19" ht="28.5" customHeight="1" thickBot="1" thickTop="1">
      <c r="B31" s="122"/>
      <c r="C31" s="159" t="s">
        <v>38</v>
      </c>
      <c r="D31" s="160"/>
      <c r="E31" s="61">
        <f aca="true" t="shared" si="9" ref="E31:S31">E30/E6*100</f>
        <v>29.828192920720348</v>
      </c>
      <c r="F31" s="61">
        <f t="shared" si="9"/>
        <v>29.240924092409244</v>
      </c>
      <c r="G31" s="61">
        <f t="shared" si="9"/>
        <v>26.005297375391283</v>
      </c>
      <c r="H31" s="61">
        <f t="shared" si="9"/>
        <v>25.931800158604286</v>
      </c>
      <c r="I31" s="61">
        <f t="shared" si="9"/>
        <v>23.267257134823563</v>
      </c>
      <c r="J31" s="61">
        <f t="shared" si="9"/>
        <v>35.975320360702426</v>
      </c>
      <c r="K31" s="61">
        <f t="shared" si="9"/>
        <v>25.181857081728715</v>
      </c>
      <c r="L31" s="61">
        <f t="shared" si="9"/>
        <v>24.886104783599087</v>
      </c>
      <c r="M31" s="61">
        <f t="shared" si="9"/>
        <v>23.216644649933947</v>
      </c>
      <c r="N31" s="61">
        <f t="shared" si="9"/>
        <v>22.227314390467463</v>
      </c>
      <c r="O31" s="61">
        <f t="shared" si="9"/>
        <v>26.595744680851062</v>
      </c>
      <c r="P31" s="61">
        <f t="shared" si="9"/>
        <v>23.027624309392262</v>
      </c>
      <c r="Q31" s="61">
        <f t="shared" si="9"/>
        <v>24.55466294097101</v>
      </c>
      <c r="R31" s="62">
        <f t="shared" si="9"/>
        <v>24.404973357015987</v>
      </c>
      <c r="S31" s="63">
        <f t="shared" si="9"/>
        <v>25.640276895065018</v>
      </c>
    </row>
    <row r="32" spans="2:19" ht="28.5" customHeight="1" thickBot="1" thickTop="1">
      <c r="B32" s="155" t="s">
        <v>28</v>
      </c>
      <c r="C32" s="157" t="s">
        <v>47</v>
      </c>
      <c r="D32" s="158"/>
      <c r="E32" s="50">
        <v>1990</v>
      </c>
      <c r="F32" s="51">
        <v>1361</v>
      </c>
      <c r="G32" s="51">
        <v>2238</v>
      </c>
      <c r="H32" s="51">
        <v>2769</v>
      </c>
      <c r="I32" s="51">
        <v>3999</v>
      </c>
      <c r="J32" s="51">
        <v>1170</v>
      </c>
      <c r="K32" s="51">
        <v>2542</v>
      </c>
      <c r="L32" s="51">
        <v>701</v>
      </c>
      <c r="M32" s="52">
        <v>1329</v>
      </c>
      <c r="N32" s="52">
        <v>1031</v>
      </c>
      <c r="O32" s="52">
        <v>1920</v>
      </c>
      <c r="P32" s="52">
        <v>2078</v>
      </c>
      <c r="Q32" s="52">
        <v>2944</v>
      </c>
      <c r="R32" s="52">
        <v>2857</v>
      </c>
      <c r="S32" s="53">
        <f>SUM(E32:R32)</f>
        <v>28929</v>
      </c>
    </row>
    <row r="33" spans="2:19" ht="28.5" customHeight="1" thickBot="1" thickTop="1">
      <c r="B33" s="122"/>
      <c r="C33" s="159" t="s">
        <v>38</v>
      </c>
      <c r="D33" s="160"/>
      <c r="E33" s="61">
        <f aca="true" t="shared" si="10" ref="E33:S33">E32/E6*100</f>
        <v>41.19229973090457</v>
      </c>
      <c r="F33" s="61">
        <f t="shared" si="10"/>
        <v>44.917491749174914</v>
      </c>
      <c r="G33" s="61">
        <f t="shared" si="10"/>
        <v>53.88875511678305</v>
      </c>
      <c r="H33" s="61">
        <f t="shared" si="10"/>
        <v>54.89690721649485</v>
      </c>
      <c r="I33" s="61">
        <f t="shared" si="10"/>
        <v>56.22100379586672</v>
      </c>
      <c r="J33" s="61">
        <f t="shared" si="10"/>
        <v>55.52918841955387</v>
      </c>
      <c r="K33" s="61">
        <f t="shared" si="10"/>
        <v>54.385964912280706</v>
      </c>
      <c r="L33" s="61">
        <f t="shared" si="10"/>
        <v>39.920273348519366</v>
      </c>
      <c r="M33" s="61">
        <f t="shared" si="10"/>
        <v>43.890356671070016</v>
      </c>
      <c r="N33" s="61">
        <f t="shared" si="10"/>
        <v>47.25022914757104</v>
      </c>
      <c r="O33" s="61">
        <f t="shared" si="10"/>
        <v>43.45857854232684</v>
      </c>
      <c r="P33" s="61">
        <f t="shared" si="10"/>
        <v>45.92265193370166</v>
      </c>
      <c r="Q33" s="61">
        <f t="shared" si="10"/>
        <v>51.414600069856796</v>
      </c>
      <c r="R33" s="62">
        <f t="shared" si="10"/>
        <v>50.746003552397866</v>
      </c>
      <c r="S33" s="63">
        <f t="shared" si="10"/>
        <v>49.69167081780236</v>
      </c>
    </row>
    <row r="34" spans="2:19" ht="28.5" customHeight="1" thickBot="1" thickTop="1">
      <c r="B34" s="155" t="s">
        <v>31</v>
      </c>
      <c r="C34" s="157" t="s">
        <v>48</v>
      </c>
      <c r="D34" s="158"/>
      <c r="E34" s="65">
        <v>1320</v>
      </c>
      <c r="F34" s="52">
        <v>1048</v>
      </c>
      <c r="G34" s="52">
        <v>1248</v>
      </c>
      <c r="H34" s="52">
        <v>1828</v>
      </c>
      <c r="I34" s="52">
        <v>2256</v>
      </c>
      <c r="J34" s="52">
        <v>605</v>
      </c>
      <c r="K34" s="52">
        <v>1764</v>
      </c>
      <c r="L34" s="52">
        <v>503</v>
      </c>
      <c r="M34" s="52">
        <v>1093</v>
      </c>
      <c r="N34" s="52">
        <v>602</v>
      </c>
      <c r="O34" s="52">
        <v>1144</v>
      </c>
      <c r="P34" s="52">
        <v>1364</v>
      </c>
      <c r="Q34" s="52">
        <v>1701</v>
      </c>
      <c r="R34" s="52">
        <v>1492</v>
      </c>
      <c r="S34" s="53">
        <f>SUM(E34:R34)</f>
        <v>17968</v>
      </c>
    </row>
    <row r="35" spans="2:19" ht="28.5" customHeight="1" thickBot="1" thickTop="1">
      <c r="B35" s="156"/>
      <c r="C35" s="159" t="s">
        <v>38</v>
      </c>
      <c r="D35" s="160"/>
      <c r="E35" s="61">
        <f aca="true" t="shared" si="11" ref="E35:S35">E34/E6*100</f>
        <v>27.3235354998965</v>
      </c>
      <c r="F35" s="61">
        <f t="shared" si="11"/>
        <v>34.587458745874585</v>
      </c>
      <c r="G35" s="61">
        <f t="shared" si="11"/>
        <v>30.050565856007704</v>
      </c>
      <c r="H35" s="61">
        <f t="shared" si="11"/>
        <v>36.241078509119745</v>
      </c>
      <c r="I35" s="61">
        <f t="shared" si="11"/>
        <v>31.716575284690002</v>
      </c>
      <c r="J35" s="61">
        <f t="shared" si="11"/>
        <v>28.713811105837685</v>
      </c>
      <c r="K35" s="61">
        <f t="shared" si="11"/>
        <v>37.74069319640565</v>
      </c>
      <c r="L35" s="61">
        <f t="shared" si="11"/>
        <v>28.64464692482916</v>
      </c>
      <c r="M35" s="61">
        <f t="shared" si="11"/>
        <v>36.09643328929987</v>
      </c>
      <c r="N35" s="61">
        <f t="shared" si="11"/>
        <v>27.58936755270394</v>
      </c>
      <c r="O35" s="61">
        <f t="shared" si="11"/>
        <v>25.89406971480308</v>
      </c>
      <c r="P35" s="61">
        <f t="shared" si="11"/>
        <v>30.143646408839782</v>
      </c>
      <c r="Q35" s="61">
        <f t="shared" si="11"/>
        <v>29.706601466992666</v>
      </c>
      <c r="R35" s="62">
        <f t="shared" si="11"/>
        <v>26.50088809946714</v>
      </c>
      <c r="S35" s="63">
        <f t="shared" si="11"/>
        <v>30.863837023549824</v>
      </c>
    </row>
    <row r="36" spans="2:19" ht="28.5" customHeight="1" thickBot="1" thickTop="1">
      <c r="B36" s="155" t="s">
        <v>42</v>
      </c>
      <c r="C36" s="161" t="s">
        <v>49</v>
      </c>
      <c r="D36" s="162"/>
      <c r="E36" s="65">
        <v>842</v>
      </c>
      <c r="F36" s="52">
        <v>596</v>
      </c>
      <c r="G36" s="52">
        <v>964</v>
      </c>
      <c r="H36" s="52">
        <v>945</v>
      </c>
      <c r="I36" s="52">
        <v>1608</v>
      </c>
      <c r="J36" s="52">
        <v>496</v>
      </c>
      <c r="K36" s="52">
        <v>1065</v>
      </c>
      <c r="L36" s="52">
        <v>309</v>
      </c>
      <c r="M36" s="52">
        <v>821</v>
      </c>
      <c r="N36" s="52">
        <v>366</v>
      </c>
      <c r="O36" s="52">
        <v>959</v>
      </c>
      <c r="P36" s="52">
        <v>1148</v>
      </c>
      <c r="Q36" s="52">
        <v>1091</v>
      </c>
      <c r="R36" s="52">
        <v>1260</v>
      </c>
      <c r="S36" s="53">
        <f>SUM(E36:R36)</f>
        <v>12470</v>
      </c>
    </row>
    <row r="37" spans="2:19" ht="28.5" customHeight="1" thickBot="1" thickTop="1">
      <c r="B37" s="156"/>
      <c r="C37" s="159" t="s">
        <v>38</v>
      </c>
      <c r="D37" s="160"/>
      <c r="E37" s="61">
        <f aca="true" t="shared" si="12" ref="E37:S37">E36/E6*100</f>
        <v>17.42910370523701</v>
      </c>
      <c r="F37" s="61">
        <f t="shared" si="12"/>
        <v>19.66996699669967</v>
      </c>
      <c r="G37" s="61">
        <f t="shared" si="12"/>
        <v>23.21213580544185</v>
      </c>
      <c r="H37" s="61">
        <f t="shared" si="12"/>
        <v>18.73513084853291</v>
      </c>
      <c r="I37" s="61">
        <f t="shared" si="12"/>
        <v>22.606495149725855</v>
      </c>
      <c r="J37" s="61">
        <f t="shared" si="12"/>
        <v>23.540579022306595</v>
      </c>
      <c r="K37" s="61">
        <f t="shared" si="12"/>
        <v>22.785622593068037</v>
      </c>
      <c r="L37" s="61">
        <f t="shared" si="12"/>
        <v>17.596810933940773</v>
      </c>
      <c r="M37" s="61">
        <f t="shared" si="12"/>
        <v>27.113606340819025</v>
      </c>
      <c r="N37" s="61">
        <f t="shared" si="12"/>
        <v>16.773602199816683</v>
      </c>
      <c r="O37" s="61">
        <f t="shared" si="12"/>
        <v>21.706654594839296</v>
      </c>
      <c r="P37" s="61">
        <f t="shared" si="12"/>
        <v>25.370165745856355</v>
      </c>
      <c r="Q37" s="61">
        <f t="shared" si="12"/>
        <v>19.053440447083478</v>
      </c>
      <c r="R37" s="62">
        <f t="shared" si="12"/>
        <v>22.380106571936057</v>
      </c>
      <c r="S37" s="63">
        <f t="shared" si="12"/>
        <v>21.419860178298435</v>
      </c>
    </row>
    <row r="38" spans="2:19" s="66" customFormat="1" ht="28.5" customHeight="1" thickBot="1" thickTop="1">
      <c r="B38" s="144" t="s">
        <v>50</v>
      </c>
      <c r="C38" s="146" t="s">
        <v>51</v>
      </c>
      <c r="D38" s="147"/>
      <c r="E38" s="65">
        <v>764</v>
      </c>
      <c r="F38" s="52">
        <v>302</v>
      </c>
      <c r="G38" s="52">
        <v>308</v>
      </c>
      <c r="H38" s="52">
        <v>224</v>
      </c>
      <c r="I38" s="52">
        <v>510</v>
      </c>
      <c r="J38" s="52">
        <v>166</v>
      </c>
      <c r="K38" s="52">
        <v>320</v>
      </c>
      <c r="L38" s="52">
        <v>142</v>
      </c>
      <c r="M38" s="52">
        <v>225</v>
      </c>
      <c r="N38" s="52">
        <v>145</v>
      </c>
      <c r="O38" s="52">
        <v>411</v>
      </c>
      <c r="P38" s="52">
        <v>295</v>
      </c>
      <c r="Q38" s="52">
        <v>404</v>
      </c>
      <c r="R38" s="52">
        <v>376</v>
      </c>
      <c r="S38" s="53">
        <f>SUM(E38:R38)</f>
        <v>4592</v>
      </c>
    </row>
    <row r="39" spans="2:19" s="4" customFormat="1" ht="28.5" customHeight="1" thickBot="1" thickTop="1">
      <c r="B39" s="145"/>
      <c r="C39" s="148" t="s">
        <v>38</v>
      </c>
      <c r="D39" s="149"/>
      <c r="E39" s="67">
        <f aca="true" t="shared" si="13" ref="E39:S39">E38/E6*100</f>
        <v>15.814531152970398</v>
      </c>
      <c r="F39" s="68">
        <f t="shared" si="13"/>
        <v>9.966996699669966</v>
      </c>
      <c r="G39" s="68">
        <f t="shared" si="13"/>
        <v>7.416325547796773</v>
      </c>
      <c r="H39" s="68">
        <f t="shared" si="13"/>
        <v>4.440919904837431</v>
      </c>
      <c r="I39" s="68">
        <f t="shared" si="13"/>
        <v>7.169970476592155</v>
      </c>
      <c r="J39" s="68">
        <f t="shared" si="13"/>
        <v>7.878500237304224</v>
      </c>
      <c r="K39" s="68">
        <f t="shared" si="13"/>
        <v>6.846384253316218</v>
      </c>
      <c r="L39" s="68">
        <f t="shared" si="13"/>
        <v>8.086560364464694</v>
      </c>
      <c r="M39" s="68">
        <f t="shared" si="13"/>
        <v>7.4306472919418765</v>
      </c>
      <c r="N39" s="68">
        <f t="shared" si="13"/>
        <v>6.645279560036664</v>
      </c>
      <c r="O39" s="67">
        <f t="shared" si="13"/>
        <v>9.302851969216839</v>
      </c>
      <c r="P39" s="68">
        <f t="shared" si="13"/>
        <v>6.519337016574586</v>
      </c>
      <c r="Q39" s="68">
        <f t="shared" si="13"/>
        <v>7.055536150890675</v>
      </c>
      <c r="R39" s="69">
        <f t="shared" si="13"/>
        <v>6.678507992895204</v>
      </c>
      <c r="S39" s="63">
        <f t="shared" si="13"/>
        <v>7.887730388030987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150" t="s">
        <v>52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51" t="s">
        <v>55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0"/>
    </row>
    <row r="44" spans="2:19" s="4" customFormat="1" ht="42" customHeight="1" thickBot="1" thickTop="1">
      <c r="B44" s="76" t="s">
        <v>20</v>
      </c>
      <c r="C44" s="153" t="s">
        <v>56</v>
      </c>
      <c r="D44" s="154"/>
      <c r="E44" s="58">
        <v>179</v>
      </c>
      <c r="F44" s="58">
        <v>45</v>
      </c>
      <c r="G44" s="58">
        <v>219</v>
      </c>
      <c r="H44" s="58">
        <v>102</v>
      </c>
      <c r="I44" s="58">
        <v>108</v>
      </c>
      <c r="J44" s="58">
        <v>34</v>
      </c>
      <c r="K44" s="58">
        <v>83</v>
      </c>
      <c r="L44" s="58">
        <v>82</v>
      </c>
      <c r="M44" s="58">
        <v>95</v>
      </c>
      <c r="N44" s="58">
        <v>82</v>
      </c>
      <c r="O44" s="58">
        <v>236</v>
      </c>
      <c r="P44" s="58">
        <v>214</v>
      </c>
      <c r="Q44" s="58">
        <v>126</v>
      </c>
      <c r="R44" s="77">
        <v>203</v>
      </c>
      <c r="S44" s="78">
        <f>SUM(E44:R44)</f>
        <v>1808</v>
      </c>
    </row>
    <row r="45" spans="2:19" s="4" customFormat="1" ht="42" customHeight="1" thickBot="1" thickTop="1">
      <c r="B45" s="79"/>
      <c r="C45" s="134" t="s">
        <v>57</v>
      </c>
      <c r="D45" s="135"/>
      <c r="E45" s="80">
        <v>29</v>
      </c>
      <c r="F45" s="51">
        <v>9</v>
      </c>
      <c r="G45" s="51">
        <v>5</v>
      </c>
      <c r="H45" s="51">
        <v>37</v>
      </c>
      <c r="I45" s="51">
        <v>7</v>
      </c>
      <c r="J45" s="51">
        <v>4</v>
      </c>
      <c r="K45" s="51">
        <v>37</v>
      </c>
      <c r="L45" s="51">
        <v>25</v>
      </c>
      <c r="M45" s="52">
        <v>1</v>
      </c>
      <c r="N45" s="52">
        <v>22</v>
      </c>
      <c r="O45" s="52">
        <v>56</v>
      </c>
      <c r="P45" s="52">
        <v>49</v>
      </c>
      <c r="Q45" s="52">
        <v>13</v>
      </c>
      <c r="R45" s="52">
        <v>79</v>
      </c>
      <c r="S45" s="78">
        <f>SUM(E45:R45)</f>
        <v>373</v>
      </c>
    </row>
    <row r="46" spans="2:22" s="4" customFormat="1" ht="42" customHeight="1" thickBot="1" thickTop="1">
      <c r="B46" s="81" t="s">
        <v>23</v>
      </c>
      <c r="C46" s="136" t="s">
        <v>58</v>
      </c>
      <c r="D46" s="137"/>
      <c r="E46" s="82">
        <f>E44+'[1]Stan i struktura X 13'!E46</f>
        <v>3713</v>
      </c>
      <c r="F46" s="82">
        <f>F44+'[1]Stan i struktura X 13'!F46</f>
        <v>1329</v>
      </c>
      <c r="G46" s="82">
        <f>G44+'[1]Stan i struktura X 13'!G46</f>
        <v>2389</v>
      </c>
      <c r="H46" s="82">
        <f>H44+'[1]Stan i struktura X 13'!H46</f>
        <v>1597</v>
      </c>
      <c r="I46" s="82">
        <f>I44+'[1]Stan i struktura X 13'!I46</f>
        <v>2020</v>
      </c>
      <c r="J46" s="82">
        <f>J44+'[1]Stan i struktura X 13'!J46</f>
        <v>1041</v>
      </c>
      <c r="K46" s="82">
        <f>K44+'[1]Stan i struktura X 13'!K46</f>
        <v>1775</v>
      </c>
      <c r="L46" s="82">
        <f>L44+'[1]Stan i struktura X 13'!L46</f>
        <v>1824</v>
      </c>
      <c r="M46" s="82">
        <f>M44+'[1]Stan i struktura X 13'!M46</f>
        <v>935</v>
      </c>
      <c r="N46" s="82">
        <f>N44+'[1]Stan i struktura X 13'!N46</f>
        <v>1060</v>
      </c>
      <c r="O46" s="82">
        <f>O44+'[1]Stan i struktura X 13'!O46</f>
        <v>3966</v>
      </c>
      <c r="P46" s="82">
        <f>P44+'[1]Stan i struktura X 13'!P46</f>
        <v>2080</v>
      </c>
      <c r="Q46" s="82">
        <f>Q44+'[1]Stan i struktura X 13'!Q46</f>
        <v>3407</v>
      </c>
      <c r="R46" s="83">
        <f>R44+'[1]Stan i struktura X 13'!R46</f>
        <v>3508</v>
      </c>
      <c r="S46" s="84">
        <f>S44+'[1]Stan i struktura X 13'!S46</f>
        <v>30644</v>
      </c>
      <c r="U46" s="4">
        <f>SUM(E46:R46)</f>
        <v>30644</v>
      </c>
      <c r="V46" s="4">
        <f>SUM(E46:R46)</f>
        <v>30644</v>
      </c>
    </row>
    <row r="47" spans="2:19" s="4" customFormat="1" ht="42" customHeight="1" thickBot="1">
      <c r="B47" s="138" t="s">
        <v>59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</row>
    <row r="48" spans="2:19" s="4" customFormat="1" ht="42" customHeight="1" thickBot="1" thickTop="1">
      <c r="B48" s="141" t="s">
        <v>20</v>
      </c>
      <c r="C48" s="142" t="s">
        <v>60</v>
      </c>
      <c r="D48" s="143"/>
      <c r="E48" s="59">
        <v>2</v>
      </c>
      <c r="F48" s="59">
        <v>1</v>
      </c>
      <c r="G48" s="59">
        <v>0</v>
      </c>
      <c r="H48" s="59">
        <v>1</v>
      </c>
      <c r="I48" s="59">
        <v>6</v>
      </c>
      <c r="J48" s="59">
        <v>0</v>
      </c>
      <c r="K48" s="59">
        <v>2</v>
      </c>
      <c r="L48" s="59">
        <v>7</v>
      </c>
      <c r="M48" s="59">
        <v>0</v>
      </c>
      <c r="N48" s="59">
        <v>0</v>
      </c>
      <c r="O48" s="59">
        <v>2</v>
      </c>
      <c r="P48" s="59">
        <v>0</v>
      </c>
      <c r="Q48" s="59">
        <v>13</v>
      </c>
      <c r="R48" s="60">
        <v>2</v>
      </c>
      <c r="S48" s="85">
        <f>SUM(E48:R48)</f>
        <v>36</v>
      </c>
    </row>
    <row r="49" spans="2:22" ht="42" customHeight="1" thickBot="1" thickTop="1">
      <c r="B49" s="122"/>
      <c r="C49" s="132" t="s">
        <v>61</v>
      </c>
      <c r="D49" s="133"/>
      <c r="E49" s="86">
        <f>E48+'[1]Stan i struktura X 13'!E49</f>
        <v>107</v>
      </c>
      <c r="F49" s="86">
        <f>F48+'[1]Stan i struktura X 13'!F49</f>
        <v>70</v>
      </c>
      <c r="G49" s="86">
        <f>G48+'[1]Stan i struktura X 13'!G49</f>
        <v>0</v>
      </c>
      <c r="H49" s="86">
        <f>H48+'[1]Stan i struktura X 13'!H49</f>
        <v>37</v>
      </c>
      <c r="I49" s="86">
        <f>I48+'[1]Stan i struktura X 13'!I49</f>
        <v>71</v>
      </c>
      <c r="J49" s="86">
        <f>J48+'[1]Stan i struktura X 13'!J49</f>
        <v>27</v>
      </c>
      <c r="K49" s="86">
        <f>K48+'[1]Stan i struktura X 13'!K49</f>
        <v>99</v>
      </c>
      <c r="L49" s="86">
        <f>L48+'[1]Stan i struktura X 13'!L49</f>
        <v>40</v>
      </c>
      <c r="M49" s="86">
        <f>M48+'[1]Stan i struktura X 13'!M49</f>
        <v>19</v>
      </c>
      <c r="N49" s="86">
        <f>N48+'[1]Stan i struktura X 13'!N49</f>
        <v>10</v>
      </c>
      <c r="O49" s="86">
        <f>O48+'[1]Stan i struktura X 13'!O49</f>
        <v>110</v>
      </c>
      <c r="P49" s="86">
        <f>P48+'[1]Stan i struktura X 13'!P49</f>
        <v>65</v>
      </c>
      <c r="Q49" s="86">
        <f>Q48+'[1]Stan i struktura X 13'!Q49</f>
        <v>750</v>
      </c>
      <c r="R49" s="87">
        <f>R48+'[1]Stan i struktura X 13'!R49</f>
        <v>172</v>
      </c>
      <c r="S49" s="84">
        <f>S48+'[1]Stan i struktura X 13'!S49</f>
        <v>1577</v>
      </c>
      <c r="U49" s="1">
        <f>SUM(E49:R49)</f>
        <v>1577</v>
      </c>
      <c r="V49" s="4">
        <f>SUM(E49:R49)</f>
        <v>1577</v>
      </c>
    </row>
    <row r="50" spans="2:19" s="4" customFormat="1" ht="42" customHeight="1" thickBot="1" thickTop="1">
      <c r="B50" s="117" t="s">
        <v>23</v>
      </c>
      <c r="C50" s="130" t="s">
        <v>62</v>
      </c>
      <c r="D50" s="131"/>
      <c r="E50" s="88">
        <v>0</v>
      </c>
      <c r="F50" s="88">
        <v>3</v>
      </c>
      <c r="G50" s="88">
        <v>2</v>
      </c>
      <c r="H50" s="88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2</v>
      </c>
      <c r="P50" s="88">
        <v>20</v>
      </c>
      <c r="Q50" s="88">
        <v>1</v>
      </c>
      <c r="R50" s="89">
        <v>0</v>
      </c>
      <c r="S50" s="85">
        <f>SUM(E50:R50)</f>
        <v>31</v>
      </c>
    </row>
    <row r="51" spans="2:22" ht="42" customHeight="1" thickBot="1" thickTop="1">
      <c r="B51" s="122"/>
      <c r="C51" s="132" t="s">
        <v>63</v>
      </c>
      <c r="D51" s="133"/>
      <c r="E51" s="86">
        <f>E50+'[1]Stan i struktura X 13'!E51</f>
        <v>32</v>
      </c>
      <c r="F51" s="86">
        <f>F50+'[1]Stan i struktura X 13'!F51</f>
        <v>74</v>
      </c>
      <c r="G51" s="86">
        <f>G50+'[1]Stan i struktura X 13'!G51</f>
        <v>103</v>
      </c>
      <c r="H51" s="86">
        <f>H50+'[1]Stan i struktura X 13'!H51</f>
        <v>83</v>
      </c>
      <c r="I51" s="86">
        <f>I50+'[1]Stan i struktura X 13'!I51</f>
        <v>199</v>
      </c>
      <c r="J51" s="86">
        <f>J50+'[1]Stan i struktura X 13'!J51</f>
        <v>42</v>
      </c>
      <c r="K51" s="86">
        <f>K50+'[1]Stan i struktura X 13'!K51</f>
        <v>47</v>
      </c>
      <c r="L51" s="86">
        <f>L50+'[1]Stan i struktura X 13'!L51</f>
        <v>58</v>
      </c>
      <c r="M51" s="86">
        <f>M50+'[1]Stan i struktura X 13'!M51</f>
        <v>16</v>
      </c>
      <c r="N51" s="86">
        <f>N50+'[1]Stan i struktura X 13'!N51</f>
        <v>27</v>
      </c>
      <c r="O51" s="86">
        <f>O50+'[1]Stan i struktura X 13'!O51</f>
        <v>91</v>
      </c>
      <c r="P51" s="86">
        <f>P50+'[1]Stan i struktura X 13'!P51</f>
        <v>183</v>
      </c>
      <c r="Q51" s="86">
        <f>Q50+'[1]Stan i struktura X 13'!Q51</f>
        <v>85</v>
      </c>
      <c r="R51" s="87">
        <f>R50+'[1]Stan i struktura X 13'!R51</f>
        <v>25</v>
      </c>
      <c r="S51" s="84">
        <f>S50+'[1]Stan i struktura X 13'!S51</f>
        <v>1065</v>
      </c>
      <c r="U51" s="1">
        <f>SUM(E51:R51)</f>
        <v>1065</v>
      </c>
      <c r="V51" s="4">
        <f>SUM(E51:R51)</f>
        <v>1065</v>
      </c>
    </row>
    <row r="52" spans="2:19" s="4" customFormat="1" ht="42" customHeight="1" thickBot="1" thickTop="1">
      <c r="B52" s="116" t="s">
        <v>28</v>
      </c>
      <c r="C52" s="123" t="s">
        <v>64</v>
      </c>
      <c r="D52" s="124"/>
      <c r="E52" s="50">
        <v>5</v>
      </c>
      <c r="F52" s="51">
        <v>1</v>
      </c>
      <c r="G52" s="51">
        <v>14</v>
      </c>
      <c r="H52" s="51">
        <v>6</v>
      </c>
      <c r="I52" s="52">
        <v>8</v>
      </c>
      <c r="J52" s="51">
        <v>3</v>
      </c>
      <c r="K52" s="52">
        <v>5</v>
      </c>
      <c r="L52" s="51">
        <v>5</v>
      </c>
      <c r="M52" s="52">
        <v>12</v>
      </c>
      <c r="N52" s="52">
        <v>1</v>
      </c>
      <c r="O52" s="52">
        <v>0</v>
      </c>
      <c r="P52" s="51">
        <v>1</v>
      </c>
      <c r="Q52" s="90">
        <v>15</v>
      </c>
      <c r="R52" s="52">
        <v>10</v>
      </c>
      <c r="S52" s="85">
        <f>SUM(E52:R52)</f>
        <v>86</v>
      </c>
    </row>
    <row r="53" spans="2:22" ht="42" customHeight="1" thickBot="1" thickTop="1">
      <c r="B53" s="122"/>
      <c r="C53" s="132" t="s">
        <v>65</v>
      </c>
      <c r="D53" s="133"/>
      <c r="E53" s="86">
        <f>E52+'[1]Stan i struktura X 13'!E53</f>
        <v>61</v>
      </c>
      <c r="F53" s="86">
        <f>F52+'[1]Stan i struktura X 13'!F53</f>
        <v>30</v>
      </c>
      <c r="G53" s="86">
        <f>G52+'[1]Stan i struktura X 13'!G53</f>
        <v>94</v>
      </c>
      <c r="H53" s="86">
        <f>H52+'[1]Stan i struktura X 13'!H53</f>
        <v>126</v>
      </c>
      <c r="I53" s="86">
        <f>I52+'[1]Stan i struktura X 13'!I53</f>
        <v>127</v>
      </c>
      <c r="J53" s="86">
        <f>J52+'[1]Stan i struktura X 13'!J53</f>
        <v>85</v>
      </c>
      <c r="K53" s="86">
        <f>K52+'[1]Stan i struktura X 13'!K53</f>
        <v>111</v>
      </c>
      <c r="L53" s="86">
        <f>L52+'[1]Stan i struktura X 13'!L53</f>
        <v>53</v>
      </c>
      <c r="M53" s="86">
        <f>M52+'[1]Stan i struktura X 13'!M53</f>
        <v>72</v>
      </c>
      <c r="N53" s="86">
        <f>N52+'[1]Stan i struktura X 13'!N53</f>
        <v>63</v>
      </c>
      <c r="O53" s="86">
        <f>O52+'[1]Stan i struktura X 13'!O53</f>
        <v>41</v>
      </c>
      <c r="P53" s="86">
        <f>P52+'[1]Stan i struktura X 13'!P53</f>
        <v>39</v>
      </c>
      <c r="Q53" s="86">
        <f>Q52+'[1]Stan i struktura X 13'!Q53</f>
        <v>73</v>
      </c>
      <c r="R53" s="87">
        <f>R52+'[1]Stan i struktura X 13'!R53</f>
        <v>135</v>
      </c>
      <c r="S53" s="84">
        <f>S52+'[1]Stan i struktura X 13'!S53</f>
        <v>1110</v>
      </c>
      <c r="U53" s="1">
        <f>SUM(E53:R53)</f>
        <v>1110</v>
      </c>
      <c r="V53" s="4">
        <f>SUM(E53:R53)</f>
        <v>1110</v>
      </c>
    </row>
    <row r="54" spans="2:19" s="4" customFormat="1" ht="42" customHeight="1" thickBot="1" thickTop="1">
      <c r="B54" s="116" t="s">
        <v>31</v>
      </c>
      <c r="C54" s="123" t="s">
        <v>66</v>
      </c>
      <c r="D54" s="124"/>
      <c r="E54" s="50">
        <v>10</v>
      </c>
      <c r="F54" s="51">
        <v>3</v>
      </c>
      <c r="G54" s="51">
        <v>4</v>
      </c>
      <c r="H54" s="51">
        <v>0</v>
      </c>
      <c r="I54" s="52">
        <v>3</v>
      </c>
      <c r="J54" s="51">
        <v>11</v>
      </c>
      <c r="K54" s="52">
        <v>5</v>
      </c>
      <c r="L54" s="51">
        <v>4</v>
      </c>
      <c r="M54" s="52">
        <v>5</v>
      </c>
      <c r="N54" s="52">
        <v>4</v>
      </c>
      <c r="O54" s="52">
        <v>4</v>
      </c>
      <c r="P54" s="51">
        <v>3</v>
      </c>
      <c r="Q54" s="90">
        <v>5</v>
      </c>
      <c r="R54" s="52">
        <v>3</v>
      </c>
      <c r="S54" s="85">
        <f>SUM(E54:R54)</f>
        <v>64</v>
      </c>
    </row>
    <row r="55" spans="2:22" s="4" customFormat="1" ht="42" customHeight="1" thickBot="1" thickTop="1">
      <c r="B55" s="122"/>
      <c r="C55" s="125" t="s">
        <v>67</v>
      </c>
      <c r="D55" s="126"/>
      <c r="E55" s="86">
        <f>E54+'[1]Stan i struktura X 13'!E55</f>
        <v>95</v>
      </c>
      <c r="F55" s="86">
        <f>F54+'[1]Stan i struktura X 13'!F55</f>
        <v>37</v>
      </c>
      <c r="G55" s="86">
        <f>G54+'[1]Stan i struktura X 13'!G55</f>
        <v>70</v>
      </c>
      <c r="H55" s="86">
        <f>H54+'[1]Stan i struktura X 13'!H55</f>
        <v>21</v>
      </c>
      <c r="I55" s="86">
        <f>I54+'[1]Stan i struktura X 13'!I55</f>
        <v>52</v>
      </c>
      <c r="J55" s="86">
        <f>J54+'[1]Stan i struktura X 13'!J55</f>
        <v>116</v>
      </c>
      <c r="K55" s="86">
        <f>K54+'[1]Stan i struktura X 13'!K55</f>
        <v>64</v>
      </c>
      <c r="L55" s="86">
        <f>L54+'[1]Stan i struktura X 13'!L55</f>
        <v>84</v>
      </c>
      <c r="M55" s="86">
        <f>M54+'[1]Stan i struktura X 13'!M55</f>
        <v>58</v>
      </c>
      <c r="N55" s="86">
        <f>N54+'[1]Stan i struktura X 13'!N55</f>
        <v>48</v>
      </c>
      <c r="O55" s="86">
        <f>O54+'[1]Stan i struktura X 13'!O55</f>
        <v>38</v>
      </c>
      <c r="P55" s="86">
        <f>P54+'[1]Stan i struktura X 13'!P55</f>
        <v>30</v>
      </c>
      <c r="Q55" s="86">
        <f>Q54+'[1]Stan i struktura X 13'!Q55</f>
        <v>104</v>
      </c>
      <c r="R55" s="87">
        <f>R54+'[1]Stan i struktura X 13'!R55</f>
        <v>148</v>
      </c>
      <c r="S55" s="84">
        <f>S54+'[1]Stan i struktura X 13'!S55</f>
        <v>965</v>
      </c>
      <c r="U55" s="4">
        <f>SUM(E55:R55)</f>
        <v>965</v>
      </c>
      <c r="V55" s="4">
        <f>SUM(E55:R55)</f>
        <v>965</v>
      </c>
    </row>
    <row r="56" spans="2:19" s="4" customFormat="1" ht="42" customHeight="1" thickBot="1" thickTop="1">
      <c r="B56" s="116" t="s">
        <v>42</v>
      </c>
      <c r="C56" s="109" t="s">
        <v>68</v>
      </c>
      <c r="D56" s="110"/>
      <c r="E56" s="91">
        <v>14</v>
      </c>
      <c r="F56" s="91">
        <v>6</v>
      </c>
      <c r="G56" s="91">
        <v>0</v>
      </c>
      <c r="H56" s="91">
        <v>0</v>
      </c>
      <c r="I56" s="91">
        <v>0</v>
      </c>
      <c r="J56" s="91">
        <v>0</v>
      </c>
      <c r="K56" s="91">
        <v>3</v>
      </c>
      <c r="L56" s="91">
        <v>0</v>
      </c>
      <c r="M56" s="91">
        <v>0</v>
      </c>
      <c r="N56" s="91">
        <v>0</v>
      </c>
      <c r="O56" s="91">
        <v>2</v>
      </c>
      <c r="P56" s="91">
        <v>0</v>
      </c>
      <c r="Q56" s="91">
        <v>1</v>
      </c>
      <c r="R56" s="92">
        <v>1</v>
      </c>
      <c r="S56" s="85">
        <f>SUM(E56:R56)</f>
        <v>27</v>
      </c>
    </row>
    <row r="57" spans="2:22" s="4" customFormat="1" ht="42" customHeight="1" thickBot="1" thickTop="1">
      <c r="B57" s="127"/>
      <c r="C57" s="128" t="s">
        <v>69</v>
      </c>
      <c r="D57" s="129"/>
      <c r="E57" s="86">
        <f>E56+'[1]Stan i struktura X 13'!E57</f>
        <v>119</v>
      </c>
      <c r="F57" s="86">
        <f>F56+'[1]Stan i struktura X 13'!F57</f>
        <v>62</v>
      </c>
      <c r="G57" s="86">
        <f>G56+'[1]Stan i struktura X 13'!G57</f>
        <v>0</v>
      </c>
      <c r="H57" s="86">
        <f>H56+'[1]Stan i struktura X 13'!H57</f>
        <v>0</v>
      </c>
      <c r="I57" s="86">
        <f>I56+'[1]Stan i struktura X 13'!I57</f>
        <v>8</v>
      </c>
      <c r="J57" s="86">
        <f>J56+'[1]Stan i struktura X 13'!J57</f>
        <v>5</v>
      </c>
      <c r="K57" s="86">
        <f>K56+'[1]Stan i struktura X 13'!K57</f>
        <v>3</v>
      </c>
      <c r="L57" s="86">
        <f>L56+'[1]Stan i struktura X 13'!L57</f>
        <v>1</v>
      </c>
      <c r="M57" s="86">
        <f>M56+'[1]Stan i struktura X 13'!M57</f>
        <v>0</v>
      </c>
      <c r="N57" s="86">
        <f>N56+'[1]Stan i struktura X 13'!N57</f>
        <v>0</v>
      </c>
      <c r="O57" s="86">
        <f>O56+'[1]Stan i struktura X 13'!O57</f>
        <v>6</v>
      </c>
      <c r="P57" s="86">
        <f>P56+'[1]Stan i struktura X 13'!P57</f>
        <v>1</v>
      </c>
      <c r="Q57" s="86">
        <f>Q56+'[1]Stan i struktura X 13'!Q57</f>
        <v>5</v>
      </c>
      <c r="R57" s="87">
        <f>R56+'[1]Stan i struktura X 13'!R57</f>
        <v>4</v>
      </c>
      <c r="S57" s="84">
        <f>S56+'[1]Stan i struktura X 13'!S57</f>
        <v>214</v>
      </c>
      <c r="U57" s="4">
        <f>SUM(E57:R57)</f>
        <v>214</v>
      </c>
      <c r="V57" s="4">
        <f>SUM(E57:R57)</f>
        <v>214</v>
      </c>
    </row>
    <row r="58" spans="2:19" s="4" customFormat="1" ht="42" customHeight="1" thickBot="1" thickTop="1">
      <c r="B58" s="116" t="s">
        <v>50</v>
      </c>
      <c r="C58" s="109" t="s">
        <v>70</v>
      </c>
      <c r="D58" s="110"/>
      <c r="E58" s="91">
        <v>12</v>
      </c>
      <c r="F58" s="91">
        <v>4</v>
      </c>
      <c r="G58" s="91">
        <v>12</v>
      </c>
      <c r="H58" s="91">
        <v>2</v>
      </c>
      <c r="I58" s="91">
        <v>0</v>
      </c>
      <c r="J58" s="91">
        <v>1</v>
      </c>
      <c r="K58" s="91">
        <v>14</v>
      </c>
      <c r="L58" s="91">
        <v>18</v>
      </c>
      <c r="M58" s="91">
        <v>9</v>
      </c>
      <c r="N58" s="91">
        <v>15</v>
      </c>
      <c r="O58" s="91">
        <v>39</v>
      </c>
      <c r="P58" s="91">
        <v>34</v>
      </c>
      <c r="Q58" s="91">
        <v>12</v>
      </c>
      <c r="R58" s="92">
        <v>45</v>
      </c>
      <c r="S58" s="85">
        <f>SUM(E58:R58)</f>
        <v>217</v>
      </c>
    </row>
    <row r="59" spans="2:22" s="4" customFormat="1" ht="42" customHeight="1" thickBot="1" thickTop="1">
      <c r="B59" s="117"/>
      <c r="C59" s="118" t="s">
        <v>71</v>
      </c>
      <c r="D59" s="119"/>
      <c r="E59" s="86">
        <f>E58+'[1]Stan i struktura X 13'!E59</f>
        <v>130</v>
      </c>
      <c r="F59" s="86">
        <f>F58+'[1]Stan i struktura X 13'!F59</f>
        <v>67</v>
      </c>
      <c r="G59" s="86">
        <f>G58+'[1]Stan i struktura X 13'!G59</f>
        <v>165</v>
      </c>
      <c r="H59" s="86">
        <f>H58+'[1]Stan i struktura X 13'!H59</f>
        <v>303</v>
      </c>
      <c r="I59" s="86">
        <f>I58+'[1]Stan i struktura X 13'!I59</f>
        <v>277</v>
      </c>
      <c r="J59" s="86">
        <f>J58+'[1]Stan i struktura X 13'!J59</f>
        <v>13</v>
      </c>
      <c r="K59" s="86">
        <f>K58+'[1]Stan i struktura X 13'!K59</f>
        <v>138</v>
      </c>
      <c r="L59" s="86">
        <f>L58+'[1]Stan i struktura X 13'!L59</f>
        <v>113</v>
      </c>
      <c r="M59" s="86">
        <f>M58+'[1]Stan i struktura X 13'!M59</f>
        <v>140</v>
      </c>
      <c r="N59" s="86">
        <f>N58+'[1]Stan i struktura X 13'!N59</f>
        <v>191</v>
      </c>
      <c r="O59" s="86">
        <f>O58+'[1]Stan i struktura X 13'!O59</f>
        <v>166</v>
      </c>
      <c r="P59" s="86">
        <f>P58+'[1]Stan i struktura X 13'!P59</f>
        <v>139</v>
      </c>
      <c r="Q59" s="86">
        <f>Q58+'[1]Stan i struktura X 13'!Q59</f>
        <v>142</v>
      </c>
      <c r="R59" s="87">
        <f>R58+'[1]Stan i struktura X 13'!R59</f>
        <v>141</v>
      </c>
      <c r="S59" s="84">
        <f>S58+'[1]Stan i struktura X 13'!S59</f>
        <v>2125</v>
      </c>
      <c r="U59" s="4">
        <f>SUM(E59:R59)</f>
        <v>2125</v>
      </c>
      <c r="V59" s="4">
        <f>SUM(E59:R59)</f>
        <v>2125</v>
      </c>
    </row>
    <row r="60" spans="2:19" s="4" customFormat="1" ht="42" customHeight="1" thickBot="1" thickTop="1">
      <c r="B60" s="108" t="s">
        <v>72</v>
      </c>
      <c r="C60" s="109" t="s">
        <v>73</v>
      </c>
      <c r="D60" s="110"/>
      <c r="E60" s="91">
        <v>0</v>
      </c>
      <c r="F60" s="91">
        <v>0</v>
      </c>
      <c r="G60" s="91">
        <v>0</v>
      </c>
      <c r="H60" s="91">
        <v>33</v>
      </c>
      <c r="I60" s="91">
        <v>6</v>
      </c>
      <c r="J60" s="91">
        <v>5</v>
      </c>
      <c r="K60" s="91">
        <v>47</v>
      </c>
      <c r="L60" s="91">
        <v>18</v>
      </c>
      <c r="M60" s="91">
        <v>0</v>
      </c>
      <c r="N60" s="91">
        <v>10</v>
      </c>
      <c r="O60" s="91">
        <v>50</v>
      </c>
      <c r="P60" s="91">
        <v>39</v>
      </c>
      <c r="Q60" s="91">
        <v>0</v>
      </c>
      <c r="R60" s="92">
        <v>16</v>
      </c>
      <c r="S60" s="85">
        <f>SUM(E60:R60)</f>
        <v>224</v>
      </c>
    </row>
    <row r="61" spans="2:22" s="4" customFormat="1" ht="42" customHeight="1" thickBot="1" thickTop="1">
      <c r="B61" s="108"/>
      <c r="C61" s="120" t="s">
        <v>74</v>
      </c>
      <c r="D61" s="121"/>
      <c r="E61" s="93">
        <f>E60+'[1]Stan i struktura X 13'!E61</f>
        <v>591</v>
      </c>
      <c r="F61" s="93">
        <f>F60+'[1]Stan i struktura X 13'!F61</f>
        <v>320</v>
      </c>
      <c r="G61" s="93">
        <f>G60+'[1]Stan i struktura X 13'!G61</f>
        <v>456</v>
      </c>
      <c r="H61" s="93">
        <f>H60+'[1]Stan i struktura X 13'!H61</f>
        <v>590</v>
      </c>
      <c r="I61" s="93">
        <f>I60+'[1]Stan i struktura X 13'!I61</f>
        <v>507</v>
      </c>
      <c r="J61" s="93">
        <f>J60+'[1]Stan i struktura X 13'!J61</f>
        <v>375</v>
      </c>
      <c r="K61" s="93">
        <f>K60+'[1]Stan i struktura X 13'!K61</f>
        <v>543</v>
      </c>
      <c r="L61" s="93">
        <f>L60+'[1]Stan i struktura X 13'!L61</f>
        <v>413</v>
      </c>
      <c r="M61" s="93">
        <f>M60+'[1]Stan i struktura X 13'!M61</f>
        <v>281</v>
      </c>
      <c r="N61" s="93">
        <f>N60+'[1]Stan i struktura X 13'!N61</f>
        <v>235</v>
      </c>
      <c r="O61" s="93">
        <f>O60+'[1]Stan i struktura X 13'!O61</f>
        <v>810</v>
      </c>
      <c r="P61" s="93">
        <f>P60+'[1]Stan i struktura X 13'!P61</f>
        <v>736</v>
      </c>
      <c r="Q61" s="93">
        <f>Q60+'[1]Stan i struktura X 13'!Q61</f>
        <v>533</v>
      </c>
      <c r="R61" s="94">
        <f>R60+'[1]Stan i struktura X 13'!R61</f>
        <v>555</v>
      </c>
      <c r="S61" s="84">
        <f>S60+'[1]Stan i struktura X 13'!S61</f>
        <v>6945</v>
      </c>
      <c r="U61" s="4">
        <f>SUM(E61:R61)</f>
        <v>6945</v>
      </c>
      <c r="V61" s="4">
        <f>SUM(E61:R61)</f>
        <v>6945</v>
      </c>
    </row>
    <row r="62" spans="2:19" s="4" customFormat="1" ht="42" customHeight="1" thickBot="1" thickTop="1">
      <c r="B62" s="108" t="s">
        <v>75</v>
      </c>
      <c r="C62" s="109" t="s">
        <v>76</v>
      </c>
      <c r="D62" s="110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Bot="1" thickTop="1">
      <c r="B63" s="108"/>
      <c r="C63" s="111" t="s">
        <v>77</v>
      </c>
      <c r="D63" s="112"/>
      <c r="E63" s="86">
        <f>E62+'[1]Stan i struktura X 13'!E63</f>
        <v>0</v>
      </c>
      <c r="F63" s="86">
        <f>F62+'[1]Stan i struktura X 13'!F63</f>
        <v>0</v>
      </c>
      <c r="G63" s="86">
        <f>G62+'[1]Stan i struktura X 13'!G63</f>
        <v>0</v>
      </c>
      <c r="H63" s="86">
        <f>H62+'[1]Stan i struktura X 13'!H63</f>
        <v>0</v>
      </c>
      <c r="I63" s="86">
        <f>I62+'[1]Stan i struktura X 13'!I63</f>
        <v>0</v>
      </c>
      <c r="J63" s="86">
        <f>J62+'[1]Stan i struktura X 13'!J63</f>
        <v>0</v>
      </c>
      <c r="K63" s="86">
        <f>K62+'[1]Stan i struktura X 13'!K63</f>
        <v>0</v>
      </c>
      <c r="L63" s="86">
        <f>L62+'[1]Stan i struktura X 13'!L63</f>
        <v>0</v>
      </c>
      <c r="M63" s="86">
        <f>M62+'[1]Stan i struktura X 13'!M63</f>
        <v>0</v>
      </c>
      <c r="N63" s="86">
        <f>N62+'[1]Stan i struktura X 13'!N63</f>
        <v>0</v>
      </c>
      <c r="O63" s="86">
        <f>O62+'[1]Stan i struktura X 13'!O63</f>
        <v>0</v>
      </c>
      <c r="P63" s="86">
        <f>P62+'[1]Stan i struktura X 13'!P63</f>
        <v>0</v>
      </c>
      <c r="Q63" s="86">
        <f>Q62+'[1]Stan i struktura X 13'!Q63</f>
        <v>0</v>
      </c>
      <c r="R63" s="87">
        <f>R62+'[1]Stan i struktura X 13'!R63</f>
        <v>2</v>
      </c>
      <c r="S63" s="84">
        <f>S62+'[1]Stan i struktura X 13'!S63</f>
        <v>2</v>
      </c>
      <c r="U63" s="4">
        <f>SUM(E63:R63)</f>
        <v>2</v>
      </c>
      <c r="V63" s="4">
        <f>SUM(E63:R63)</f>
        <v>2</v>
      </c>
    </row>
    <row r="64" spans="2:19" s="4" customFormat="1" ht="42" customHeight="1" thickBot="1" thickTop="1">
      <c r="B64" s="108" t="s">
        <v>78</v>
      </c>
      <c r="C64" s="109" t="s">
        <v>79</v>
      </c>
      <c r="D64" s="110"/>
      <c r="E64" s="91">
        <v>0</v>
      </c>
      <c r="F64" s="91">
        <v>3</v>
      </c>
      <c r="G64" s="91">
        <v>2</v>
      </c>
      <c r="H64" s="91">
        <v>0</v>
      </c>
      <c r="I64" s="91">
        <v>1</v>
      </c>
      <c r="J64" s="91">
        <v>1</v>
      </c>
      <c r="K64" s="91">
        <v>2</v>
      </c>
      <c r="L64" s="91">
        <v>0</v>
      </c>
      <c r="M64" s="91">
        <v>0</v>
      </c>
      <c r="N64" s="91">
        <v>1</v>
      </c>
      <c r="O64" s="91">
        <v>0</v>
      </c>
      <c r="P64" s="91">
        <v>1</v>
      </c>
      <c r="Q64" s="91">
        <v>27</v>
      </c>
      <c r="R64" s="92">
        <v>70</v>
      </c>
      <c r="S64" s="85">
        <f>SUM(E64:R64)</f>
        <v>108</v>
      </c>
    </row>
    <row r="65" spans="2:22" ht="42" customHeight="1" thickBot="1" thickTop="1">
      <c r="B65" s="113"/>
      <c r="C65" s="114" t="s">
        <v>80</v>
      </c>
      <c r="D65" s="115"/>
      <c r="E65" s="86">
        <f>E64+'[1]Stan i struktura X 13'!E65</f>
        <v>37</v>
      </c>
      <c r="F65" s="86">
        <f>F64+'[1]Stan i struktura X 13'!F65</f>
        <v>181</v>
      </c>
      <c r="G65" s="86">
        <f>G64+'[1]Stan i struktura X 13'!G65</f>
        <v>60</v>
      </c>
      <c r="H65" s="86">
        <f>H64+'[1]Stan i struktura X 13'!H65</f>
        <v>56</v>
      </c>
      <c r="I65" s="86">
        <f>I64+'[1]Stan i struktura X 13'!I65</f>
        <v>230</v>
      </c>
      <c r="J65" s="86">
        <f>J64+'[1]Stan i struktura X 13'!J65</f>
        <v>48</v>
      </c>
      <c r="K65" s="86">
        <f>K64+'[1]Stan i struktura X 13'!K65</f>
        <v>156</v>
      </c>
      <c r="L65" s="86">
        <f>L64+'[1]Stan i struktura X 13'!L65</f>
        <v>22</v>
      </c>
      <c r="M65" s="86">
        <f>M64+'[1]Stan i struktura X 13'!M65</f>
        <v>65</v>
      </c>
      <c r="N65" s="86">
        <f>N64+'[1]Stan i struktura X 13'!N65</f>
        <v>60</v>
      </c>
      <c r="O65" s="86">
        <f>O64+'[1]Stan i struktura X 13'!O65</f>
        <v>198</v>
      </c>
      <c r="P65" s="86">
        <f>P64+'[1]Stan i struktura X 13'!P65</f>
        <v>60</v>
      </c>
      <c r="Q65" s="86">
        <f>Q64+'[1]Stan i struktura X 13'!Q65</f>
        <v>787</v>
      </c>
      <c r="R65" s="87">
        <f>R64+'[1]Stan i struktura X 13'!R65</f>
        <v>923</v>
      </c>
      <c r="S65" s="84">
        <f>S64+'[1]Stan i struktura X 13'!S65</f>
        <v>2883</v>
      </c>
      <c r="U65" s="1">
        <f>SUM(E65:R65)</f>
        <v>2883</v>
      </c>
      <c r="V65" s="4">
        <f>SUM(E65:R65)</f>
        <v>2883</v>
      </c>
    </row>
    <row r="66" spans="2:22" ht="45" customHeight="1" thickBot="1" thickTop="1">
      <c r="B66" s="101" t="s">
        <v>81</v>
      </c>
      <c r="C66" s="103" t="s">
        <v>82</v>
      </c>
      <c r="D66" s="104"/>
      <c r="E66" s="95">
        <f aca="true" t="shared" si="14" ref="E66:R67">E48+E50+E52+E54+E56+E58+E60+E62+E64</f>
        <v>43</v>
      </c>
      <c r="F66" s="95">
        <f t="shared" si="14"/>
        <v>21</v>
      </c>
      <c r="G66" s="95">
        <f t="shared" si="14"/>
        <v>34</v>
      </c>
      <c r="H66" s="95">
        <f t="shared" si="14"/>
        <v>42</v>
      </c>
      <c r="I66" s="95">
        <f t="shared" si="14"/>
        <v>27</v>
      </c>
      <c r="J66" s="95">
        <f t="shared" si="14"/>
        <v>21</v>
      </c>
      <c r="K66" s="95">
        <f t="shared" si="14"/>
        <v>78</v>
      </c>
      <c r="L66" s="95">
        <f t="shared" si="14"/>
        <v>52</v>
      </c>
      <c r="M66" s="95">
        <f t="shared" si="14"/>
        <v>26</v>
      </c>
      <c r="N66" s="95">
        <f t="shared" si="14"/>
        <v>31</v>
      </c>
      <c r="O66" s="95">
        <f t="shared" si="14"/>
        <v>99</v>
      </c>
      <c r="P66" s="95">
        <f t="shared" si="14"/>
        <v>98</v>
      </c>
      <c r="Q66" s="95">
        <f t="shared" si="14"/>
        <v>74</v>
      </c>
      <c r="R66" s="96">
        <f t="shared" si="14"/>
        <v>147</v>
      </c>
      <c r="S66" s="97">
        <f>SUM(E66:R66)</f>
        <v>793</v>
      </c>
      <c r="V66" s="4"/>
    </row>
    <row r="67" spans="2:22" ht="45" customHeight="1" thickBot="1" thickTop="1">
      <c r="B67" s="102"/>
      <c r="C67" s="103" t="s">
        <v>83</v>
      </c>
      <c r="D67" s="104"/>
      <c r="E67" s="98">
        <f t="shared" si="14"/>
        <v>1172</v>
      </c>
      <c r="F67" s="98">
        <f>F49+F51+F53+F55+F57+F59+F61+F63+F65</f>
        <v>841</v>
      </c>
      <c r="G67" s="98">
        <f t="shared" si="14"/>
        <v>948</v>
      </c>
      <c r="H67" s="98">
        <f t="shared" si="14"/>
        <v>1216</v>
      </c>
      <c r="I67" s="98">
        <f t="shared" si="14"/>
        <v>1471</v>
      </c>
      <c r="J67" s="98">
        <f t="shared" si="14"/>
        <v>711</v>
      </c>
      <c r="K67" s="98">
        <f t="shared" si="14"/>
        <v>1161</v>
      </c>
      <c r="L67" s="98">
        <f t="shared" si="14"/>
        <v>784</v>
      </c>
      <c r="M67" s="98">
        <f t="shared" si="14"/>
        <v>651</v>
      </c>
      <c r="N67" s="98">
        <f t="shared" si="14"/>
        <v>634</v>
      </c>
      <c r="O67" s="98">
        <f t="shared" si="14"/>
        <v>1460</v>
      </c>
      <c r="P67" s="98">
        <f t="shared" si="14"/>
        <v>1253</v>
      </c>
      <c r="Q67" s="98">
        <f t="shared" si="14"/>
        <v>2479</v>
      </c>
      <c r="R67" s="99">
        <f t="shared" si="14"/>
        <v>2105</v>
      </c>
      <c r="S67" s="97">
        <f>SUM(E67:R67)</f>
        <v>16886</v>
      </c>
      <c r="V67" s="4"/>
    </row>
    <row r="68" spans="2:19" ht="14.25" customHeight="1">
      <c r="B68" s="105" t="s">
        <v>84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2:19" ht="14.2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5" ht="13.5" thickBot="1"/>
    <row r="76" spans="5:19" ht="26.25" customHeight="1" thickBot="1" thickTop="1">
      <c r="E76" s="100">
        <v>117</v>
      </c>
      <c r="F76" s="100">
        <v>55</v>
      </c>
      <c r="G76" s="100">
        <v>51</v>
      </c>
      <c r="H76" s="100">
        <v>62</v>
      </c>
      <c r="I76" s="100">
        <v>90</v>
      </c>
      <c r="J76" s="100">
        <v>42</v>
      </c>
      <c r="K76" s="100">
        <v>54</v>
      </c>
      <c r="L76" s="100">
        <v>37</v>
      </c>
      <c r="M76" s="100">
        <v>69</v>
      </c>
      <c r="N76" s="100">
        <v>42</v>
      </c>
      <c r="O76" s="100">
        <v>130</v>
      </c>
      <c r="P76" s="100">
        <v>92</v>
      </c>
      <c r="Q76" s="100">
        <v>70</v>
      </c>
      <c r="R76" s="100">
        <v>80</v>
      </c>
      <c r="S76" s="78">
        <f>SUM(E76:R76)</f>
        <v>991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196" t="s">
        <v>85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15" ht="24.75" customHeight="1">
      <c r="B2" s="196" t="s">
        <v>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8.75" thickBot="1">
      <c r="B3" s="1"/>
      <c r="C3" s="199"/>
      <c r="D3" s="199"/>
      <c r="E3" s="199"/>
      <c r="F3" s="199"/>
      <c r="G3" s="199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00" t="s">
        <v>87</v>
      </c>
      <c r="C4" s="201" t="s">
        <v>88</v>
      </c>
      <c r="D4" s="202" t="s">
        <v>89</v>
      </c>
      <c r="E4" s="203" t="s">
        <v>90</v>
      </c>
      <c r="F4" s="199"/>
      <c r="G4" s="200" t="s">
        <v>87</v>
      </c>
      <c r="H4" s="204" t="s">
        <v>91</v>
      </c>
      <c r="I4" s="202" t="s">
        <v>89</v>
      </c>
      <c r="J4" s="203" t="s">
        <v>90</v>
      </c>
      <c r="K4" s="34"/>
      <c r="L4" s="200" t="s">
        <v>87</v>
      </c>
      <c r="M4" s="205" t="s">
        <v>88</v>
      </c>
      <c r="N4" s="202" t="s">
        <v>89</v>
      </c>
      <c r="O4" s="206" t="s">
        <v>90</v>
      </c>
    </row>
    <row r="5" spans="2:15" ht="18.75" customHeight="1" thickBot="1" thickTop="1">
      <c r="B5" s="207"/>
      <c r="C5" s="208"/>
      <c r="D5" s="209"/>
      <c r="E5" s="210"/>
      <c r="F5" s="199"/>
      <c r="G5" s="207"/>
      <c r="H5" s="211"/>
      <c r="I5" s="209"/>
      <c r="J5" s="210"/>
      <c r="K5" s="34"/>
      <c r="L5" s="207"/>
      <c r="M5" s="212"/>
      <c r="N5" s="209"/>
      <c r="O5" s="213"/>
    </row>
    <row r="6" spans="2:15" ht="16.5" customHeight="1" thickTop="1">
      <c r="B6" s="214" t="s">
        <v>92</v>
      </c>
      <c r="C6" s="215"/>
      <c r="D6" s="215"/>
      <c r="E6" s="216">
        <f>SUM(E8+E19+E27+E34+E41)</f>
        <v>21442</v>
      </c>
      <c r="F6" s="199"/>
      <c r="G6" s="217">
        <v>4</v>
      </c>
      <c r="H6" s="218" t="s">
        <v>93</v>
      </c>
      <c r="I6" s="219" t="s">
        <v>94</v>
      </c>
      <c r="J6" s="220">
        <v>783</v>
      </c>
      <c r="K6" s="34"/>
      <c r="L6" s="221" t="s">
        <v>95</v>
      </c>
      <c r="M6" s="222" t="s">
        <v>96</v>
      </c>
      <c r="N6" s="222" t="s">
        <v>97</v>
      </c>
      <c r="O6" s="223">
        <f>SUM(O7:O18)</f>
        <v>8943</v>
      </c>
    </row>
    <row r="7" spans="2:15" ht="16.5" customHeight="1" thickBot="1">
      <c r="B7" s="224"/>
      <c r="C7" s="225"/>
      <c r="D7" s="225"/>
      <c r="E7" s="226"/>
      <c r="F7" s="1"/>
      <c r="G7" s="227">
        <v>5</v>
      </c>
      <c r="H7" s="228" t="s">
        <v>98</v>
      </c>
      <c r="I7" s="220" t="s">
        <v>94</v>
      </c>
      <c r="J7" s="220">
        <v>402</v>
      </c>
      <c r="K7" s="1"/>
      <c r="L7" s="227">
        <v>1</v>
      </c>
      <c r="M7" s="228" t="s">
        <v>99</v>
      </c>
      <c r="N7" s="220" t="s">
        <v>94</v>
      </c>
      <c r="O7" s="229">
        <v>207</v>
      </c>
    </row>
    <row r="8" spans="2:15" ht="16.5" customHeight="1" thickBot="1" thickTop="1">
      <c r="B8" s="221" t="s">
        <v>100</v>
      </c>
      <c r="C8" s="222" t="s">
        <v>101</v>
      </c>
      <c r="D8" s="230" t="s">
        <v>97</v>
      </c>
      <c r="E8" s="223">
        <f>SUM(E9:E17)</f>
        <v>7861</v>
      </c>
      <c r="F8" s="1"/>
      <c r="G8" s="231"/>
      <c r="H8" s="232"/>
      <c r="I8" s="233"/>
      <c r="J8" s="234"/>
      <c r="K8" s="1"/>
      <c r="L8" s="227">
        <v>2</v>
      </c>
      <c r="M8" s="228" t="s">
        <v>102</v>
      </c>
      <c r="N8" s="220" t="s">
        <v>103</v>
      </c>
      <c r="O8" s="220">
        <v>222</v>
      </c>
    </row>
    <row r="9" spans="2:15" ht="16.5" customHeight="1" thickBot="1">
      <c r="B9" s="227">
        <v>1</v>
      </c>
      <c r="C9" s="228" t="s">
        <v>104</v>
      </c>
      <c r="D9" s="220" t="s">
        <v>103</v>
      </c>
      <c r="E9" s="220">
        <v>319</v>
      </c>
      <c r="F9" s="1"/>
      <c r="G9" s="235"/>
      <c r="H9" s="236"/>
      <c r="I9" s="237"/>
      <c r="J9" s="237"/>
      <c r="K9" s="1"/>
      <c r="L9" s="227">
        <v>3</v>
      </c>
      <c r="M9" s="228" t="s">
        <v>105</v>
      </c>
      <c r="N9" s="220" t="s">
        <v>94</v>
      </c>
      <c r="O9" s="220">
        <v>509</v>
      </c>
    </row>
    <row r="10" spans="2:15" ht="16.5" customHeight="1">
      <c r="B10" s="227">
        <v>2</v>
      </c>
      <c r="C10" s="228" t="s">
        <v>106</v>
      </c>
      <c r="D10" s="220" t="s">
        <v>103</v>
      </c>
      <c r="E10" s="220">
        <v>338</v>
      </c>
      <c r="F10" s="1"/>
      <c r="G10" s="200" t="s">
        <v>87</v>
      </c>
      <c r="H10" s="204" t="s">
        <v>91</v>
      </c>
      <c r="I10" s="202" t="s">
        <v>89</v>
      </c>
      <c r="J10" s="203" t="s">
        <v>90</v>
      </c>
      <c r="K10" s="1"/>
      <c r="L10" s="227">
        <v>4</v>
      </c>
      <c r="M10" s="228" t="s">
        <v>107</v>
      </c>
      <c r="N10" s="220" t="s">
        <v>94</v>
      </c>
      <c r="O10" s="220">
        <v>276</v>
      </c>
    </row>
    <row r="11" spans="2:15" ht="16.5" customHeight="1" thickBot="1">
      <c r="B11" s="227">
        <v>3</v>
      </c>
      <c r="C11" s="228" t="s">
        <v>108</v>
      </c>
      <c r="D11" s="220" t="s">
        <v>103</v>
      </c>
      <c r="E11" s="220">
        <v>325</v>
      </c>
      <c r="F11" s="1"/>
      <c r="G11" s="207"/>
      <c r="H11" s="211"/>
      <c r="I11" s="209"/>
      <c r="J11" s="210"/>
      <c r="K11" s="1"/>
      <c r="L11" s="227">
        <v>5</v>
      </c>
      <c r="M11" s="228" t="s">
        <v>109</v>
      </c>
      <c r="N11" s="220" t="s">
        <v>94</v>
      </c>
      <c r="O11" s="220">
        <v>523</v>
      </c>
    </row>
    <row r="12" spans="2:15" ht="16.5" customHeight="1" thickTop="1">
      <c r="B12" s="227">
        <v>4</v>
      </c>
      <c r="C12" s="228" t="s">
        <v>110</v>
      </c>
      <c r="D12" s="220" t="s">
        <v>111</v>
      </c>
      <c r="E12" s="220">
        <v>394</v>
      </c>
      <c r="F12" s="1"/>
      <c r="G12" s="214" t="s">
        <v>112</v>
      </c>
      <c r="H12" s="215"/>
      <c r="I12" s="215"/>
      <c r="J12" s="216">
        <f>SUM(J14+J23+J33+J41+O6+O20+O31)</f>
        <v>36775</v>
      </c>
      <c r="K12" s="1"/>
      <c r="L12" s="227" t="s">
        <v>50</v>
      </c>
      <c r="M12" s="228" t="s">
        <v>113</v>
      </c>
      <c r="N12" s="220" t="s">
        <v>94</v>
      </c>
      <c r="O12" s="220">
        <v>1411</v>
      </c>
    </row>
    <row r="13" spans="2:15" ht="16.5" customHeight="1" thickBot="1">
      <c r="B13" s="227">
        <v>5</v>
      </c>
      <c r="C13" s="228" t="s">
        <v>114</v>
      </c>
      <c r="D13" s="220" t="s">
        <v>103</v>
      </c>
      <c r="E13" s="220">
        <v>311</v>
      </c>
      <c r="F13" s="238"/>
      <c r="G13" s="224"/>
      <c r="H13" s="225"/>
      <c r="I13" s="225"/>
      <c r="J13" s="239"/>
      <c r="K13" s="238"/>
      <c r="L13" s="227">
        <v>7</v>
      </c>
      <c r="M13" s="228" t="s">
        <v>115</v>
      </c>
      <c r="N13" s="220" t="s">
        <v>103</v>
      </c>
      <c r="O13" s="220">
        <v>215</v>
      </c>
    </row>
    <row r="14" spans="2:15" ht="16.5" customHeight="1" thickTop="1">
      <c r="B14" s="227">
        <v>6</v>
      </c>
      <c r="C14" s="228" t="s">
        <v>116</v>
      </c>
      <c r="D14" s="220" t="s">
        <v>103</v>
      </c>
      <c r="E14" s="220">
        <v>417</v>
      </c>
      <c r="F14" s="240"/>
      <c r="G14" s="221" t="s">
        <v>100</v>
      </c>
      <c r="H14" s="222" t="s">
        <v>117</v>
      </c>
      <c r="I14" s="241" t="s">
        <v>97</v>
      </c>
      <c r="J14" s="242">
        <f>SUM(J15:J21)</f>
        <v>4153</v>
      </c>
      <c r="K14" s="1"/>
      <c r="L14" s="227">
        <v>8</v>
      </c>
      <c r="M14" s="228" t="s">
        <v>118</v>
      </c>
      <c r="N14" s="220" t="s">
        <v>103</v>
      </c>
      <c r="O14" s="220">
        <v>197</v>
      </c>
    </row>
    <row r="15" spans="2:15" ht="16.5" customHeight="1">
      <c r="B15" s="227">
        <v>7</v>
      </c>
      <c r="C15" s="228" t="s">
        <v>119</v>
      </c>
      <c r="D15" s="220" t="s">
        <v>94</v>
      </c>
      <c r="E15" s="220">
        <v>926</v>
      </c>
      <c r="F15" s="240"/>
      <c r="G15" s="227">
        <v>1</v>
      </c>
      <c r="H15" s="228" t="s">
        <v>120</v>
      </c>
      <c r="I15" s="220" t="s">
        <v>103</v>
      </c>
      <c r="J15" s="220">
        <v>159</v>
      </c>
      <c r="K15" s="1"/>
      <c r="L15" s="227">
        <v>9</v>
      </c>
      <c r="M15" s="228" t="s">
        <v>121</v>
      </c>
      <c r="N15" s="220" t="s">
        <v>103</v>
      </c>
      <c r="O15" s="220">
        <v>207</v>
      </c>
    </row>
    <row r="16" spans="2:15" ht="16.5" customHeight="1" thickBot="1">
      <c r="B16" s="243"/>
      <c r="C16" s="244"/>
      <c r="D16" s="245"/>
      <c r="E16" s="246"/>
      <c r="F16" s="240"/>
      <c r="G16" s="227">
        <v>2</v>
      </c>
      <c r="H16" s="228" t="s">
        <v>122</v>
      </c>
      <c r="I16" s="220" t="s">
        <v>103</v>
      </c>
      <c r="J16" s="220">
        <v>146</v>
      </c>
      <c r="K16" s="1"/>
      <c r="L16" s="227">
        <v>10</v>
      </c>
      <c r="M16" s="228" t="s">
        <v>123</v>
      </c>
      <c r="N16" s="220" t="s">
        <v>103</v>
      </c>
      <c r="O16" s="220">
        <v>758</v>
      </c>
    </row>
    <row r="17" spans="2:15" ht="16.5" customHeight="1" thickBot="1" thickTop="1">
      <c r="B17" s="247">
        <v>8</v>
      </c>
      <c r="C17" s="248" t="s">
        <v>124</v>
      </c>
      <c r="D17" s="249" t="s">
        <v>125</v>
      </c>
      <c r="E17" s="250">
        <v>4831</v>
      </c>
      <c r="F17" s="240"/>
      <c r="G17" s="227">
        <v>3</v>
      </c>
      <c r="H17" s="228" t="s">
        <v>126</v>
      </c>
      <c r="I17" s="220" t="s">
        <v>103</v>
      </c>
      <c r="J17" s="220">
        <v>318</v>
      </c>
      <c r="K17" s="1"/>
      <c r="L17" s="243"/>
      <c r="M17" s="244"/>
      <c r="N17" s="245"/>
      <c r="O17" s="246"/>
    </row>
    <row r="18" spans="2:15" ht="16.5" customHeight="1" thickBot="1" thickTop="1">
      <c r="B18" s="217"/>
      <c r="C18" s="218"/>
      <c r="D18" s="219"/>
      <c r="E18" s="251" t="s">
        <v>22</v>
      </c>
      <c r="F18" s="252"/>
      <c r="G18" s="227">
        <v>4</v>
      </c>
      <c r="H18" s="228" t="s">
        <v>127</v>
      </c>
      <c r="I18" s="220" t="s">
        <v>103</v>
      </c>
      <c r="J18" s="220">
        <v>810</v>
      </c>
      <c r="K18" s="1"/>
      <c r="L18" s="247">
        <v>11</v>
      </c>
      <c r="M18" s="248" t="s">
        <v>123</v>
      </c>
      <c r="N18" s="249" t="s">
        <v>125</v>
      </c>
      <c r="O18" s="253">
        <v>4418</v>
      </c>
    </row>
    <row r="19" spans="2:15" ht="16.5" customHeight="1" thickTop="1">
      <c r="B19" s="254" t="s">
        <v>128</v>
      </c>
      <c r="C19" s="255" t="s">
        <v>7</v>
      </c>
      <c r="D19" s="256" t="s">
        <v>97</v>
      </c>
      <c r="E19" s="257">
        <f>SUM(E20:E25)</f>
        <v>5044</v>
      </c>
      <c r="F19" s="240"/>
      <c r="G19" s="227">
        <v>5</v>
      </c>
      <c r="H19" s="228" t="s">
        <v>127</v>
      </c>
      <c r="I19" s="220" t="s">
        <v>111</v>
      </c>
      <c r="J19" s="220">
        <v>1628</v>
      </c>
      <c r="K19" s="1"/>
      <c r="L19" s="217"/>
      <c r="M19" s="218"/>
      <c r="N19" s="219"/>
      <c r="O19" s="251" t="s">
        <v>22</v>
      </c>
    </row>
    <row r="20" spans="2:15" ht="16.5" customHeight="1">
      <c r="B20" s="227">
        <v>1</v>
      </c>
      <c r="C20" s="228" t="s">
        <v>129</v>
      </c>
      <c r="D20" s="258" t="s">
        <v>103</v>
      </c>
      <c r="E20" s="220">
        <v>484</v>
      </c>
      <c r="F20" s="240"/>
      <c r="G20" s="227">
        <v>6</v>
      </c>
      <c r="H20" s="228" t="s">
        <v>130</v>
      </c>
      <c r="I20" s="220" t="s">
        <v>94</v>
      </c>
      <c r="J20" s="220">
        <v>875</v>
      </c>
      <c r="K20" s="1"/>
      <c r="L20" s="254" t="s">
        <v>131</v>
      </c>
      <c r="M20" s="255" t="s">
        <v>16</v>
      </c>
      <c r="N20" s="256" t="s">
        <v>97</v>
      </c>
      <c r="O20" s="259">
        <f>SUM(O21:O29)</f>
        <v>5726</v>
      </c>
    </row>
    <row r="21" spans="2:15" ht="16.5" customHeight="1">
      <c r="B21" s="227">
        <v>2</v>
      </c>
      <c r="C21" s="228" t="s">
        <v>132</v>
      </c>
      <c r="D21" s="258" t="s">
        <v>94</v>
      </c>
      <c r="E21" s="220">
        <v>1947</v>
      </c>
      <c r="F21" s="240"/>
      <c r="G21" s="227">
        <v>7</v>
      </c>
      <c r="H21" s="228" t="s">
        <v>133</v>
      </c>
      <c r="I21" s="220" t="s">
        <v>103</v>
      </c>
      <c r="J21" s="220">
        <v>217</v>
      </c>
      <c r="K21" s="1"/>
      <c r="L21" s="227">
        <v>1</v>
      </c>
      <c r="M21" s="228" t="s">
        <v>134</v>
      </c>
      <c r="N21" s="220" t="s">
        <v>103</v>
      </c>
      <c r="O21" s="220">
        <v>315</v>
      </c>
    </row>
    <row r="22" spans="2:15" ht="16.5" customHeight="1">
      <c r="B22" s="227">
        <v>3</v>
      </c>
      <c r="C22" s="228" t="s">
        <v>135</v>
      </c>
      <c r="D22" s="258" t="s">
        <v>103</v>
      </c>
      <c r="E22" s="220">
        <v>554</v>
      </c>
      <c r="F22" s="240"/>
      <c r="G22" s="227"/>
      <c r="H22" s="228"/>
      <c r="I22" s="220"/>
      <c r="J22" s="260" t="s">
        <v>136</v>
      </c>
      <c r="K22" s="1"/>
      <c r="L22" s="227">
        <v>2</v>
      </c>
      <c r="M22" s="228" t="s">
        <v>137</v>
      </c>
      <c r="N22" s="220" t="s">
        <v>111</v>
      </c>
      <c r="O22" s="220">
        <v>304</v>
      </c>
    </row>
    <row r="23" spans="2:15" ht="16.5" customHeight="1">
      <c r="B23" s="227">
        <v>4</v>
      </c>
      <c r="C23" s="228" t="s">
        <v>138</v>
      </c>
      <c r="D23" s="258" t="s">
        <v>103</v>
      </c>
      <c r="E23" s="220">
        <v>435</v>
      </c>
      <c r="F23" s="240"/>
      <c r="G23" s="254" t="s">
        <v>128</v>
      </c>
      <c r="H23" s="255" t="s">
        <v>139</v>
      </c>
      <c r="I23" s="256" t="s">
        <v>97</v>
      </c>
      <c r="J23" s="259">
        <f>SUM(J24:J31)</f>
        <v>7113</v>
      </c>
      <c r="K23" s="1"/>
      <c r="L23" s="227">
        <v>3</v>
      </c>
      <c r="M23" s="228" t="s">
        <v>140</v>
      </c>
      <c r="N23" s="220" t="s">
        <v>94</v>
      </c>
      <c r="O23" s="220">
        <v>535</v>
      </c>
    </row>
    <row r="24" spans="2:15" ht="16.5" customHeight="1">
      <c r="B24" s="227">
        <v>5</v>
      </c>
      <c r="C24" s="228" t="s">
        <v>141</v>
      </c>
      <c r="D24" s="258" t="s">
        <v>94</v>
      </c>
      <c r="E24" s="220">
        <v>1105</v>
      </c>
      <c r="F24" s="240"/>
      <c r="G24" s="227">
        <v>1</v>
      </c>
      <c r="H24" s="228" t="s">
        <v>142</v>
      </c>
      <c r="I24" s="220" t="s">
        <v>94</v>
      </c>
      <c r="J24" s="220">
        <v>357</v>
      </c>
      <c r="K24" s="1"/>
      <c r="L24" s="227">
        <v>4</v>
      </c>
      <c r="M24" s="228" t="s">
        <v>143</v>
      </c>
      <c r="N24" s="220" t="s">
        <v>94</v>
      </c>
      <c r="O24" s="220">
        <v>347</v>
      </c>
    </row>
    <row r="25" spans="2:15" ht="16.5" customHeight="1">
      <c r="B25" s="227">
        <v>6</v>
      </c>
      <c r="C25" s="228" t="s">
        <v>144</v>
      </c>
      <c r="D25" s="258" t="s">
        <v>94</v>
      </c>
      <c r="E25" s="220">
        <v>519</v>
      </c>
      <c r="F25" s="240"/>
      <c r="G25" s="227">
        <v>2</v>
      </c>
      <c r="H25" s="228" t="s">
        <v>145</v>
      </c>
      <c r="I25" s="220" t="s">
        <v>103</v>
      </c>
      <c r="J25" s="220">
        <v>252</v>
      </c>
      <c r="K25" s="1"/>
      <c r="L25" s="227">
        <v>5</v>
      </c>
      <c r="M25" s="228" t="s">
        <v>146</v>
      </c>
      <c r="N25" s="220" t="s">
        <v>103</v>
      </c>
      <c r="O25" s="220">
        <v>419</v>
      </c>
    </row>
    <row r="26" spans="2:15" ht="16.5" customHeight="1">
      <c r="B26" s="227"/>
      <c r="C26" s="228"/>
      <c r="D26" s="220"/>
      <c r="E26" s="251"/>
      <c r="F26" s="252"/>
      <c r="G26" s="227">
        <v>3</v>
      </c>
      <c r="H26" s="228" t="s">
        <v>147</v>
      </c>
      <c r="I26" s="220" t="s">
        <v>94</v>
      </c>
      <c r="J26" s="220">
        <v>1776</v>
      </c>
      <c r="K26" s="1"/>
      <c r="L26" s="227">
        <v>6</v>
      </c>
      <c r="M26" s="228" t="s">
        <v>148</v>
      </c>
      <c r="N26" s="220" t="s">
        <v>94</v>
      </c>
      <c r="O26" s="220">
        <v>1588</v>
      </c>
    </row>
    <row r="27" spans="2:15" ht="16.5" customHeight="1">
      <c r="B27" s="254" t="s">
        <v>149</v>
      </c>
      <c r="C27" s="255" t="s">
        <v>9</v>
      </c>
      <c r="D27" s="256" t="s">
        <v>97</v>
      </c>
      <c r="E27" s="259">
        <f>SUM(E28:E32)</f>
        <v>2107</v>
      </c>
      <c r="F27" s="240"/>
      <c r="G27" s="227">
        <v>4</v>
      </c>
      <c r="H27" s="228" t="s">
        <v>150</v>
      </c>
      <c r="I27" s="220" t="s">
        <v>103</v>
      </c>
      <c r="J27" s="220">
        <v>617</v>
      </c>
      <c r="K27" s="1"/>
      <c r="L27" s="227">
        <v>7</v>
      </c>
      <c r="M27" s="228" t="s">
        <v>151</v>
      </c>
      <c r="N27" s="220" t="s">
        <v>103</v>
      </c>
      <c r="O27" s="220">
        <v>212</v>
      </c>
    </row>
    <row r="28" spans="2:15" ht="16.5" customHeight="1">
      <c r="B28" s="227">
        <v>1</v>
      </c>
      <c r="C28" s="228" t="s">
        <v>152</v>
      </c>
      <c r="D28" s="220" t="s">
        <v>94</v>
      </c>
      <c r="E28" s="220">
        <v>375</v>
      </c>
      <c r="F28" s="240"/>
      <c r="G28" s="227">
        <v>5</v>
      </c>
      <c r="H28" s="228" t="s">
        <v>150</v>
      </c>
      <c r="I28" s="220" t="s">
        <v>111</v>
      </c>
      <c r="J28" s="220">
        <v>2741</v>
      </c>
      <c r="K28" s="1"/>
      <c r="L28" s="227">
        <v>8</v>
      </c>
      <c r="M28" s="228" t="s">
        <v>153</v>
      </c>
      <c r="N28" s="220" t="s">
        <v>103</v>
      </c>
      <c r="O28" s="220">
        <v>468</v>
      </c>
    </row>
    <row r="29" spans="2:15" ht="16.5" customHeight="1">
      <c r="B29" s="227">
        <v>2</v>
      </c>
      <c r="C29" s="228" t="s">
        <v>154</v>
      </c>
      <c r="D29" s="220" t="s">
        <v>103</v>
      </c>
      <c r="E29" s="220">
        <v>172</v>
      </c>
      <c r="F29" s="240"/>
      <c r="G29" s="227">
        <v>6</v>
      </c>
      <c r="H29" s="228" t="s">
        <v>155</v>
      </c>
      <c r="I29" s="220" t="s">
        <v>94</v>
      </c>
      <c r="J29" s="220">
        <v>493</v>
      </c>
      <c r="K29" s="1"/>
      <c r="L29" s="227">
        <v>9</v>
      </c>
      <c r="M29" s="228" t="s">
        <v>153</v>
      </c>
      <c r="N29" s="220" t="s">
        <v>111</v>
      </c>
      <c r="O29" s="220">
        <v>1538</v>
      </c>
    </row>
    <row r="30" spans="2:15" ht="16.5" customHeight="1">
      <c r="B30" s="227">
        <v>3</v>
      </c>
      <c r="C30" s="228" t="s">
        <v>156</v>
      </c>
      <c r="D30" s="220" t="s">
        <v>94</v>
      </c>
      <c r="E30" s="220">
        <v>275</v>
      </c>
      <c r="F30" s="240"/>
      <c r="G30" s="227">
        <v>7</v>
      </c>
      <c r="H30" s="228" t="s">
        <v>157</v>
      </c>
      <c r="I30" s="220" t="s">
        <v>103</v>
      </c>
      <c r="J30" s="220">
        <v>526</v>
      </c>
      <c r="K30" s="1"/>
      <c r="L30" s="227"/>
      <c r="M30" s="228"/>
      <c r="N30" s="220"/>
      <c r="O30" s="260"/>
    </row>
    <row r="31" spans="2:15" ht="16.5" customHeight="1">
      <c r="B31" s="227">
        <v>4</v>
      </c>
      <c r="C31" s="228" t="s">
        <v>158</v>
      </c>
      <c r="D31" s="220" t="s">
        <v>94</v>
      </c>
      <c r="E31" s="220">
        <v>419</v>
      </c>
      <c r="F31" s="240"/>
      <c r="G31" s="227">
        <v>8</v>
      </c>
      <c r="H31" s="228" t="s">
        <v>159</v>
      </c>
      <c r="I31" s="220" t="s">
        <v>103</v>
      </c>
      <c r="J31" s="220">
        <v>351</v>
      </c>
      <c r="K31" s="1"/>
      <c r="L31" s="254" t="s">
        <v>160</v>
      </c>
      <c r="M31" s="255" t="s">
        <v>17</v>
      </c>
      <c r="N31" s="256" t="s">
        <v>97</v>
      </c>
      <c r="O31" s="259">
        <f>SUM(O32:O41)</f>
        <v>5630</v>
      </c>
    </row>
    <row r="32" spans="2:15" ht="16.5" customHeight="1">
      <c r="B32" s="227">
        <v>5</v>
      </c>
      <c r="C32" s="228" t="s">
        <v>161</v>
      </c>
      <c r="D32" s="220" t="s">
        <v>94</v>
      </c>
      <c r="E32" s="220">
        <v>866</v>
      </c>
      <c r="F32" s="252"/>
      <c r="G32" s="227"/>
      <c r="H32" s="228"/>
      <c r="I32" s="220"/>
      <c r="J32" s="260"/>
      <c r="K32" s="1"/>
      <c r="L32" s="227">
        <v>1</v>
      </c>
      <c r="M32" s="228" t="s">
        <v>162</v>
      </c>
      <c r="N32" s="220" t="s">
        <v>103</v>
      </c>
      <c r="O32" s="220">
        <v>307</v>
      </c>
    </row>
    <row r="33" spans="2:15" ht="16.5" customHeight="1">
      <c r="B33" s="227"/>
      <c r="C33" s="228"/>
      <c r="D33" s="220"/>
      <c r="E33" s="260"/>
      <c r="F33" s="240"/>
      <c r="G33" s="254" t="s">
        <v>149</v>
      </c>
      <c r="H33" s="255" t="s">
        <v>12</v>
      </c>
      <c r="I33" s="256" t="s">
        <v>97</v>
      </c>
      <c r="J33" s="259">
        <f>SUM(J34:J39)</f>
        <v>3028</v>
      </c>
      <c r="K33" s="1"/>
      <c r="L33" s="227">
        <v>2</v>
      </c>
      <c r="M33" s="228" t="s">
        <v>163</v>
      </c>
      <c r="N33" s="220" t="s">
        <v>94</v>
      </c>
      <c r="O33" s="220">
        <v>559</v>
      </c>
    </row>
    <row r="34" spans="2:15" ht="16.5" customHeight="1">
      <c r="B34" s="254" t="s">
        <v>164</v>
      </c>
      <c r="C34" s="255" t="s">
        <v>165</v>
      </c>
      <c r="D34" s="256" t="s">
        <v>97</v>
      </c>
      <c r="E34" s="259">
        <f>SUM(E35:E39)</f>
        <v>4674</v>
      </c>
      <c r="F34" s="240"/>
      <c r="G34" s="227">
        <v>1</v>
      </c>
      <c r="H34" s="228" t="s">
        <v>166</v>
      </c>
      <c r="I34" s="220" t="s">
        <v>103</v>
      </c>
      <c r="J34" s="220">
        <v>229</v>
      </c>
      <c r="K34" s="1"/>
      <c r="L34" s="227">
        <v>3</v>
      </c>
      <c r="M34" s="228" t="s">
        <v>167</v>
      </c>
      <c r="N34" s="220" t="s">
        <v>103</v>
      </c>
      <c r="O34" s="220">
        <v>174</v>
      </c>
    </row>
    <row r="35" spans="2:15" ht="16.5" customHeight="1">
      <c r="B35" s="227">
        <v>1</v>
      </c>
      <c r="C35" s="228" t="s">
        <v>168</v>
      </c>
      <c r="D35" s="220" t="s">
        <v>94</v>
      </c>
      <c r="E35" s="220">
        <v>862</v>
      </c>
      <c r="F35" s="240"/>
      <c r="G35" s="227">
        <v>2</v>
      </c>
      <c r="H35" s="228" t="s">
        <v>169</v>
      </c>
      <c r="I35" s="220" t="s">
        <v>103</v>
      </c>
      <c r="J35" s="220">
        <v>351</v>
      </c>
      <c r="K35" s="1"/>
      <c r="L35" s="227">
        <v>4</v>
      </c>
      <c r="M35" s="228" t="s">
        <v>170</v>
      </c>
      <c r="N35" s="220" t="s">
        <v>94</v>
      </c>
      <c r="O35" s="220">
        <v>1584</v>
      </c>
    </row>
    <row r="36" spans="2:15" ht="16.5" customHeight="1">
      <c r="B36" s="227">
        <v>2</v>
      </c>
      <c r="C36" s="228" t="s">
        <v>171</v>
      </c>
      <c r="D36" s="220" t="s">
        <v>94</v>
      </c>
      <c r="E36" s="220">
        <v>1537</v>
      </c>
      <c r="F36" s="240"/>
      <c r="G36" s="227">
        <v>3</v>
      </c>
      <c r="H36" s="228" t="s">
        <v>172</v>
      </c>
      <c r="I36" s="220" t="s">
        <v>103</v>
      </c>
      <c r="J36" s="220">
        <v>293</v>
      </c>
      <c r="K36" s="1"/>
      <c r="L36" s="227">
        <v>5</v>
      </c>
      <c r="M36" s="228" t="s">
        <v>173</v>
      </c>
      <c r="N36" s="220" t="s">
        <v>111</v>
      </c>
      <c r="O36" s="220">
        <v>104</v>
      </c>
    </row>
    <row r="37" spans="2:15" ht="16.5" customHeight="1">
      <c r="B37" s="227">
        <v>3</v>
      </c>
      <c r="C37" s="228" t="s">
        <v>174</v>
      </c>
      <c r="D37" s="220" t="s">
        <v>103</v>
      </c>
      <c r="E37" s="220">
        <v>345</v>
      </c>
      <c r="F37" s="240"/>
      <c r="G37" s="227">
        <v>4</v>
      </c>
      <c r="H37" s="228" t="s">
        <v>175</v>
      </c>
      <c r="I37" s="220" t="s">
        <v>103</v>
      </c>
      <c r="J37" s="220">
        <v>213</v>
      </c>
      <c r="K37" s="1"/>
      <c r="L37" s="227">
        <v>6</v>
      </c>
      <c r="M37" s="228" t="s">
        <v>176</v>
      </c>
      <c r="N37" s="220" t="s">
        <v>103</v>
      </c>
      <c r="O37" s="220">
        <v>213</v>
      </c>
    </row>
    <row r="38" spans="2:15" ht="16.5" customHeight="1">
      <c r="B38" s="227">
        <v>4</v>
      </c>
      <c r="C38" s="228" t="s">
        <v>177</v>
      </c>
      <c r="D38" s="220" t="s">
        <v>94</v>
      </c>
      <c r="E38" s="220">
        <v>1556</v>
      </c>
      <c r="F38" s="240"/>
      <c r="G38" s="227">
        <v>5</v>
      </c>
      <c r="H38" s="228" t="s">
        <v>178</v>
      </c>
      <c r="I38" s="220" t="s">
        <v>94</v>
      </c>
      <c r="J38" s="220">
        <v>1665</v>
      </c>
      <c r="K38" s="1"/>
      <c r="L38" s="227">
        <v>7</v>
      </c>
      <c r="M38" s="228" t="s">
        <v>179</v>
      </c>
      <c r="N38" s="220" t="s">
        <v>103</v>
      </c>
      <c r="O38" s="220">
        <v>326</v>
      </c>
    </row>
    <row r="39" spans="2:15" ht="16.5" customHeight="1">
      <c r="B39" s="227">
        <v>5</v>
      </c>
      <c r="C39" s="228" t="s">
        <v>180</v>
      </c>
      <c r="D39" s="220" t="s">
        <v>103</v>
      </c>
      <c r="E39" s="220">
        <v>374</v>
      </c>
      <c r="F39" s="240"/>
      <c r="G39" s="227">
        <v>6</v>
      </c>
      <c r="H39" s="228" t="s">
        <v>181</v>
      </c>
      <c r="I39" s="220" t="s">
        <v>94</v>
      </c>
      <c r="J39" s="220">
        <v>277</v>
      </c>
      <c r="K39" s="1"/>
      <c r="L39" s="227">
        <v>8</v>
      </c>
      <c r="M39" s="228" t="s">
        <v>182</v>
      </c>
      <c r="N39" s="220" t="s">
        <v>103</v>
      </c>
      <c r="O39" s="220">
        <v>272</v>
      </c>
    </row>
    <row r="40" spans="2:15" ht="16.5" customHeight="1">
      <c r="B40" s="227"/>
      <c r="C40" s="228"/>
      <c r="D40" s="220"/>
      <c r="E40" s="260"/>
      <c r="F40" s="240"/>
      <c r="G40" s="227"/>
      <c r="H40" s="228"/>
      <c r="I40" s="220"/>
      <c r="J40" s="260"/>
      <c r="K40" s="1"/>
      <c r="L40" s="227">
        <v>9</v>
      </c>
      <c r="M40" s="228" t="s">
        <v>183</v>
      </c>
      <c r="N40" s="220" t="s">
        <v>103</v>
      </c>
      <c r="O40" s="220">
        <v>517</v>
      </c>
    </row>
    <row r="41" spans="2:15" ht="16.5" customHeight="1">
      <c r="B41" s="254" t="s">
        <v>95</v>
      </c>
      <c r="C41" s="255" t="s">
        <v>11</v>
      </c>
      <c r="D41" s="256" t="s">
        <v>97</v>
      </c>
      <c r="E41" s="259">
        <f>SUM(E42+E43+E44+J6+J7)</f>
        <v>1756</v>
      </c>
      <c r="F41" s="240"/>
      <c r="G41" s="221" t="s">
        <v>164</v>
      </c>
      <c r="H41" s="222" t="s">
        <v>13</v>
      </c>
      <c r="I41" s="241" t="s">
        <v>97</v>
      </c>
      <c r="J41" s="259">
        <f>SUM(J42:J44)</f>
        <v>2182</v>
      </c>
      <c r="K41" s="1"/>
      <c r="L41" s="261">
        <v>10</v>
      </c>
      <c r="M41" s="245" t="s">
        <v>183</v>
      </c>
      <c r="N41" s="262" t="s">
        <v>111</v>
      </c>
      <c r="O41" s="220">
        <v>1574</v>
      </c>
    </row>
    <row r="42" spans="2:15" ht="16.5" customHeight="1" thickBot="1">
      <c r="B42" s="227">
        <v>1</v>
      </c>
      <c r="C42" s="228" t="s">
        <v>184</v>
      </c>
      <c r="D42" s="220" t="s">
        <v>103</v>
      </c>
      <c r="E42" s="220">
        <v>208</v>
      </c>
      <c r="F42" s="240"/>
      <c r="G42" s="227">
        <v>1</v>
      </c>
      <c r="H42" s="228" t="s">
        <v>185</v>
      </c>
      <c r="I42" s="220" t="s">
        <v>94</v>
      </c>
      <c r="J42" s="220">
        <v>504</v>
      </c>
      <c r="K42" s="1"/>
      <c r="L42" s="263"/>
      <c r="M42" s="264"/>
      <c r="N42" s="265"/>
      <c r="O42" s="266"/>
    </row>
    <row r="43" spans="2:15" ht="16.5" customHeight="1" thickBot="1" thickTop="1">
      <c r="B43" s="227">
        <v>2</v>
      </c>
      <c r="C43" s="228" t="s">
        <v>186</v>
      </c>
      <c r="D43" s="220" t="s">
        <v>94</v>
      </c>
      <c r="E43" s="220">
        <v>191</v>
      </c>
      <c r="F43" s="240"/>
      <c r="G43" s="227">
        <v>2</v>
      </c>
      <c r="H43" s="228" t="s">
        <v>187</v>
      </c>
      <c r="I43" s="220" t="s">
        <v>94</v>
      </c>
      <c r="J43" s="220">
        <v>368</v>
      </c>
      <c r="K43" s="1"/>
      <c r="L43" s="267" t="s">
        <v>188</v>
      </c>
      <c r="M43" s="268"/>
      <c r="N43" s="269" t="s">
        <v>189</v>
      </c>
      <c r="O43" s="270">
        <f>SUM(E8+E19+E27+E34+E41+J14+J23+J33+J41+O6+O20+O31)</f>
        <v>58217</v>
      </c>
    </row>
    <row r="44" spans="2:15" ht="16.5" customHeight="1" thickBot="1" thickTop="1">
      <c r="B44" s="231">
        <v>3</v>
      </c>
      <c r="C44" s="232" t="s">
        <v>190</v>
      </c>
      <c r="D44" s="233" t="s">
        <v>103</v>
      </c>
      <c r="E44" s="220">
        <v>172</v>
      </c>
      <c r="F44" s="240"/>
      <c r="G44" s="271">
        <v>3</v>
      </c>
      <c r="H44" s="272" t="s">
        <v>191</v>
      </c>
      <c r="I44" s="273" t="s">
        <v>94</v>
      </c>
      <c r="J44" s="220">
        <v>1310</v>
      </c>
      <c r="K44" s="1"/>
      <c r="L44" s="274"/>
      <c r="M44" s="275"/>
      <c r="N44" s="276"/>
      <c r="O44" s="277"/>
    </row>
    <row r="45" spans="2:15" ht="15" customHeight="1">
      <c r="B45" s="240"/>
      <c r="C45" s="278"/>
      <c r="D45" s="279"/>
      <c r="E45" s="280"/>
      <c r="F45" s="281"/>
      <c r="G45" s="278"/>
      <c r="H45" s="281"/>
      <c r="I45" s="282"/>
      <c r="J45" s="1"/>
      <c r="K45" s="1"/>
      <c r="L45" s="283"/>
      <c r="M45" s="283"/>
      <c r="N45" s="283"/>
      <c r="O45" s="283"/>
    </row>
    <row r="46" spans="2:15" ht="15" customHeight="1">
      <c r="B46" s="240"/>
      <c r="C46" s="278" t="s">
        <v>192</v>
      </c>
      <c r="D46" s="279"/>
      <c r="E46" s="280"/>
      <c r="F46" s="281"/>
      <c r="G46" s="278"/>
      <c r="H46" s="28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5"/>
      <c r="M50" s="286"/>
      <c r="N50" s="287"/>
      <c r="O50" s="287"/>
    </row>
    <row r="51" spans="2:15" ht="15" customHeight="1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5"/>
      <c r="M51" s="286"/>
      <c r="N51" s="287"/>
      <c r="O51" s="28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8" width="9.125" style="288" customWidth="1"/>
    <col min="9" max="9" width="15.75390625" style="288" customWidth="1"/>
    <col min="10" max="10" width="11.25390625" style="288" customWidth="1"/>
    <col min="11" max="11" width="10.875" style="288" customWidth="1"/>
    <col min="12" max="27" width="9.125" style="288" customWidth="1"/>
    <col min="28" max="16384" width="9.125" style="297" customWidth="1"/>
  </cols>
  <sheetData>
    <row r="1" spans="1:28" s="290" customFormat="1" ht="12.7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9"/>
    </row>
    <row r="2" spans="1:27" s="290" customFormat="1" ht="12.75">
      <c r="A2" s="288"/>
      <c r="B2" s="288" t="s">
        <v>193</v>
      </c>
      <c r="C2" s="288" t="s">
        <v>194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7" s="290" customFormat="1" ht="12.75">
      <c r="A3" s="288"/>
      <c r="B3" s="288" t="s">
        <v>195</v>
      </c>
      <c r="C3" s="288">
        <v>57803</v>
      </c>
      <c r="D3" s="288"/>
      <c r="F3" s="288"/>
      <c r="G3" s="288"/>
      <c r="H3" s="288"/>
      <c r="I3" s="288"/>
      <c r="J3" s="288" t="s">
        <v>196</v>
      </c>
      <c r="K3" s="288" t="s">
        <v>197</v>
      </c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</row>
    <row r="4" spans="1:27" s="290" customFormat="1" ht="12.75">
      <c r="A4" s="288"/>
      <c r="B4" s="288" t="s">
        <v>198</v>
      </c>
      <c r="C4" s="288">
        <v>60614</v>
      </c>
      <c r="D4" s="288"/>
      <c r="I4" s="288" t="s">
        <v>199</v>
      </c>
      <c r="J4" s="288">
        <v>6467</v>
      </c>
      <c r="K4" s="288">
        <v>7660</v>
      </c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</row>
    <row r="5" spans="1:27" s="290" customFormat="1" ht="12.75">
      <c r="A5" s="288"/>
      <c r="B5" s="288" t="s">
        <v>200</v>
      </c>
      <c r="C5" s="288">
        <v>66194</v>
      </c>
      <c r="D5" s="288"/>
      <c r="F5" s="288"/>
      <c r="G5" s="288" t="s">
        <v>201</v>
      </c>
      <c r="I5" s="288" t="s">
        <v>202</v>
      </c>
      <c r="J5" s="288">
        <v>9174</v>
      </c>
      <c r="K5" s="288">
        <v>8197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</row>
    <row r="6" spans="1:27" s="290" customFormat="1" ht="12.75">
      <c r="A6" s="288"/>
      <c r="B6" s="288" t="s">
        <v>203</v>
      </c>
      <c r="C6" s="288">
        <v>66603</v>
      </c>
      <c r="D6" s="288"/>
      <c r="F6" s="288" t="s">
        <v>204</v>
      </c>
      <c r="G6" s="288">
        <v>2299</v>
      </c>
      <c r="I6" s="288" t="s">
        <v>205</v>
      </c>
      <c r="J6" s="288">
        <v>9085</v>
      </c>
      <c r="K6" s="288">
        <v>8749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</row>
    <row r="7" spans="1:27" s="290" customFormat="1" ht="12.75">
      <c r="A7" s="288"/>
      <c r="B7" s="288" t="s">
        <v>206</v>
      </c>
      <c r="C7" s="288">
        <v>65305</v>
      </c>
      <c r="D7" s="288"/>
      <c r="F7" s="288" t="s">
        <v>207</v>
      </c>
      <c r="G7" s="288">
        <v>2565</v>
      </c>
      <c r="I7" s="288" t="s">
        <v>208</v>
      </c>
      <c r="J7" s="288">
        <v>7128</v>
      </c>
      <c r="K7" s="288">
        <v>7563</v>
      </c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</row>
    <row r="8" spans="1:27" s="290" customFormat="1" ht="12.75">
      <c r="A8" s="288"/>
      <c r="B8" s="288" t="s">
        <v>209</v>
      </c>
      <c r="C8" s="288">
        <v>62916</v>
      </c>
      <c r="D8" s="288"/>
      <c r="F8" s="288" t="s">
        <v>210</v>
      </c>
      <c r="G8" s="288">
        <v>2977</v>
      </c>
      <c r="I8" s="288" t="s">
        <v>211</v>
      </c>
      <c r="J8" s="288">
        <v>8771</v>
      </c>
      <c r="K8" s="288">
        <v>8196</v>
      </c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</row>
    <row r="9" spans="1:27" s="290" customFormat="1" ht="12.75">
      <c r="A9" s="288"/>
      <c r="B9" s="288" t="s">
        <v>212</v>
      </c>
      <c r="C9" s="288">
        <v>60157</v>
      </c>
      <c r="D9" s="288"/>
      <c r="F9" s="288" t="s">
        <v>213</v>
      </c>
      <c r="G9" s="288">
        <v>3222</v>
      </c>
      <c r="I9" s="288" t="s">
        <v>214</v>
      </c>
      <c r="J9" s="288">
        <v>8105</v>
      </c>
      <c r="K9" s="288">
        <v>6425</v>
      </c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</row>
    <row r="10" spans="1:27" s="290" customFormat="1" ht="12.75">
      <c r="A10" s="288"/>
      <c r="B10" s="288" t="s">
        <v>215</v>
      </c>
      <c r="C10" s="288">
        <v>58477</v>
      </c>
      <c r="D10" s="288"/>
      <c r="F10" s="288" t="s">
        <v>216</v>
      </c>
      <c r="G10" s="288">
        <v>2852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</row>
    <row r="11" spans="1:27" s="290" customFormat="1" ht="12.75">
      <c r="A11" s="288"/>
      <c r="B11" s="288" t="s">
        <v>217</v>
      </c>
      <c r="C11" s="288">
        <v>57902</v>
      </c>
      <c r="D11" s="288"/>
      <c r="F11" s="288" t="s">
        <v>195</v>
      </c>
      <c r="G11" s="288">
        <v>1660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</row>
    <row r="12" spans="1:27" s="290" customFormat="1" ht="12.75">
      <c r="A12" s="288"/>
      <c r="B12" s="288" t="s">
        <v>218</v>
      </c>
      <c r="C12" s="288">
        <v>58337</v>
      </c>
      <c r="D12" s="288"/>
      <c r="F12" s="288"/>
      <c r="G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</row>
    <row r="13" spans="1:27" s="290" customFormat="1" ht="12.75">
      <c r="A13" s="288"/>
      <c r="B13" s="288" t="s">
        <v>219</v>
      </c>
      <c r="C13" s="288">
        <v>58001</v>
      </c>
      <c r="D13" s="288"/>
      <c r="F13" s="288" t="s">
        <v>215</v>
      </c>
      <c r="G13" s="288">
        <v>2885</v>
      </c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</row>
    <row r="14" spans="1:27" s="290" customFormat="1" ht="12.75">
      <c r="A14" s="288"/>
      <c r="B14" s="288" t="s">
        <v>220</v>
      </c>
      <c r="C14" s="288">
        <v>57024</v>
      </c>
      <c r="D14" s="288"/>
      <c r="F14" s="288" t="s">
        <v>217</v>
      </c>
      <c r="G14" s="288">
        <v>2770</v>
      </c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</row>
    <row r="15" spans="1:27" s="290" customFormat="1" ht="12.75">
      <c r="A15" s="288"/>
      <c r="B15" s="288" t="s">
        <v>221</v>
      </c>
      <c r="C15" s="288">
        <v>58217</v>
      </c>
      <c r="D15" s="288"/>
      <c r="F15" s="288" t="s">
        <v>218</v>
      </c>
      <c r="G15" s="288">
        <v>2965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</row>
    <row r="16" spans="1:27" s="290" customFormat="1" ht="12.75">
      <c r="A16" s="288"/>
      <c r="B16" s="288"/>
      <c r="F16" s="288" t="s">
        <v>219</v>
      </c>
      <c r="G16" s="288">
        <v>3354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</row>
    <row r="17" spans="1:27" s="290" customFormat="1" ht="12.75">
      <c r="A17" s="288"/>
      <c r="B17" s="288"/>
      <c r="C17" s="288"/>
      <c r="D17" s="288"/>
      <c r="F17" s="288" t="s">
        <v>220</v>
      </c>
      <c r="G17" s="288">
        <v>2593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</row>
    <row r="18" spans="1:27" s="290" customFormat="1" ht="12.75">
      <c r="A18" s="288"/>
      <c r="B18" s="288"/>
      <c r="C18" s="288"/>
      <c r="D18" s="288"/>
      <c r="F18" s="288" t="s">
        <v>221</v>
      </c>
      <c r="G18" s="288">
        <v>1808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</row>
    <row r="19" spans="1:27" s="290" customFormat="1" ht="12.75">
      <c r="A19" s="288"/>
      <c r="B19" s="288"/>
      <c r="C19" s="288"/>
      <c r="D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</row>
    <row r="20" spans="1:27" s="290" customFormat="1" ht="12.75">
      <c r="A20" s="288"/>
      <c r="B20" s="288"/>
      <c r="C20" s="288"/>
      <c r="D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</row>
    <row r="21" spans="1:27" s="290" customFormat="1" ht="12.75">
      <c r="A21" s="288"/>
      <c r="B21" s="288"/>
      <c r="C21" s="288"/>
      <c r="D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</row>
    <row r="22" spans="1:27" s="290" customFormat="1" ht="12.75">
      <c r="A22" s="288"/>
      <c r="B22" s="288">
        <v>2859</v>
      </c>
      <c r="C22" s="288"/>
      <c r="D22" s="288"/>
      <c r="E22" s="288"/>
      <c r="F22" s="288"/>
      <c r="G22" s="288"/>
      <c r="H22" s="288"/>
      <c r="I22" s="288"/>
      <c r="J22" s="291" t="s">
        <v>222</v>
      </c>
      <c r="K22" s="292">
        <f aca="true" t="shared" si="0" ref="K22:K34">B22/B$35</f>
        <v>0.44209061388588217</v>
      </c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</row>
    <row r="23" spans="1:27" s="290" customFormat="1" ht="12.75">
      <c r="A23" s="288"/>
      <c r="B23" s="288">
        <v>113</v>
      </c>
      <c r="C23" s="288"/>
      <c r="D23" s="288"/>
      <c r="E23" s="288"/>
      <c r="F23" s="288"/>
      <c r="G23" s="288"/>
      <c r="H23" s="288"/>
      <c r="I23" s="288"/>
      <c r="J23" s="291" t="s">
        <v>223</v>
      </c>
      <c r="K23" s="292">
        <f t="shared" si="0"/>
        <v>0.017473326117210454</v>
      </c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</row>
    <row r="24" spans="1:27" s="290" customFormat="1" ht="12.75">
      <c r="A24" s="288"/>
      <c r="B24" s="288">
        <v>64</v>
      </c>
      <c r="C24" s="288"/>
      <c r="D24" s="288"/>
      <c r="E24" s="288"/>
      <c r="F24" s="288"/>
      <c r="G24" s="288"/>
      <c r="H24" s="288"/>
      <c r="I24" s="288"/>
      <c r="J24" s="291" t="s">
        <v>224</v>
      </c>
      <c r="K24" s="292">
        <f>B24/B$35</f>
        <v>0.009896397092933353</v>
      </c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</row>
    <row r="25" spans="1:27" s="290" customFormat="1" ht="12.75">
      <c r="A25" s="288"/>
      <c r="B25" s="288">
        <v>36</v>
      </c>
      <c r="C25" s="288"/>
      <c r="D25" s="288"/>
      <c r="E25" s="288"/>
      <c r="F25" s="288"/>
      <c r="G25" s="288"/>
      <c r="H25" s="288"/>
      <c r="I25" s="288"/>
      <c r="J25" s="293" t="s">
        <v>225</v>
      </c>
      <c r="K25" s="292">
        <f t="shared" si="0"/>
        <v>0.005566723364775011</v>
      </c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</row>
    <row r="26" spans="1:27" s="290" customFormat="1" ht="12.75">
      <c r="A26" s="288"/>
      <c r="B26" s="288">
        <v>31</v>
      </c>
      <c r="C26" s="288"/>
      <c r="D26" s="288"/>
      <c r="E26" s="288"/>
      <c r="F26" s="288"/>
      <c r="G26" s="288"/>
      <c r="H26" s="288"/>
      <c r="I26" s="288"/>
      <c r="J26" s="291" t="s">
        <v>226</v>
      </c>
      <c r="K26" s="292">
        <f t="shared" si="0"/>
        <v>0.004793567341889593</v>
      </c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</row>
    <row r="27" spans="1:27" s="290" customFormat="1" ht="12.75">
      <c r="A27" s="288"/>
      <c r="B27" s="288">
        <v>217</v>
      </c>
      <c r="C27" s="288"/>
      <c r="D27" s="288"/>
      <c r="E27" s="288"/>
      <c r="F27" s="288"/>
      <c r="G27" s="288"/>
      <c r="H27" s="288"/>
      <c r="I27" s="288"/>
      <c r="J27" s="293" t="s">
        <v>227</v>
      </c>
      <c r="K27" s="292">
        <f t="shared" si="0"/>
        <v>0.033554971393227155</v>
      </c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</row>
    <row r="28" spans="1:27" s="290" customFormat="1" ht="12.75">
      <c r="A28" s="288"/>
      <c r="B28" s="288">
        <v>224</v>
      </c>
      <c r="C28" s="288"/>
      <c r="D28" s="288"/>
      <c r="E28" s="288"/>
      <c r="F28" s="288"/>
      <c r="G28" s="288"/>
      <c r="H28" s="288"/>
      <c r="I28" s="288"/>
      <c r="J28" s="293" t="s">
        <v>228</v>
      </c>
      <c r="K28" s="292">
        <f t="shared" si="0"/>
        <v>0.03463738982526674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</row>
    <row r="29" spans="1:27" s="290" customFormat="1" ht="12.75">
      <c r="A29" s="288"/>
      <c r="B29" s="288">
        <v>108</v>
      </c>
      <c r="C29" s="288"/>
      <c r="D29" s="288"/>
      <c r="E29" s="288"/>
      <c r="F29" s="288"/>
      <c r="G29" s="288"/>
      <c r="H29" s="288"/>
      <c r="I29" s="288"/>
      <c r="J29" s="293" t="s">
        <v>229</v>
      </c>
      <c r="K29" s="292">
        <f t="shared" si="0"/>
        <v>0.016700170094325034</v>
      </c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</row>
    <row r="30" spans="1:27" s="290" customFormat="1" ht="12.75">
      <c r="A30" s="288"/>
      <c r="B30" s="288">
        <v>95</v>
      </c>
      <c r="C30" s="288"/>
      <c r="D30" s="288"/>
      <c r="E30" s="288"/>
      <c r="F30" s="288"/>
      <c r="G30" s="288"/>
      <c r="H30" s="288"/>
      <c r="I30" s="288"/>
      <c r="J30" s="293" t="s">
        <v>230</v>
      </c>
      <c r="K30" s="292">
        <f t="shared" si="0"/>
        <v>0.014689964434822947</v>
      </c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</row>
    <row r="31" spans="1:27" s="290" customFormat="1" ht="12.75">
      <c r="A31" s="288"/>
      <c r="B31" s="288">
        <v>1951</v>
      </c>
      <c r="C31" s="288"/>
      <c r="D31" s="288"/>
      <c r="E31" s="288"/>
      <c r="F31" s="288"/>
      <c r="G31" s="288"/>
      <c r="H31" s="288"/>
      <c r="I31" s="288"/>
      <c r="J31" s="293" t="s">
        <v>231</v>
      </c>
      <c r="K31" s="292">
        <f t="shared" si="0"/>
        <v>0.3016854801298902</v>
      </c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</row>
    <row r="32" spans="1:27" s="290" customFormat="1" ht="12.75">
      <c r="A32" s="288"/>
      <c r="B32" s="288">
        <v>417</v>
      </c>
      <c r="C32" s="288"/>
      <c r="D32" s="288"/>
      <c r="E32" s="288"/>
      <c r="F32" s="288"/>
      <c r="G32" s="288"/>
      <c r="H32" s="288"/>
      <c r="I32" s="288"/>
      <c r="J32" s="293" t="s">
        <v>232</v>
      </c>
      <c r="K32" s="292">
        <f t="shared" si="0"/>
        <v>0.06448121230864388</v>
      </c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</row>
    <row r="33" spans="1:27" s="290" customFormat="1" ht="12.75">
      <c r="A33" s="288">
        <f>B22+B23+B24+B25+B26+B27+B28+B29+B30+B31+B32+B33</f>
        <v>6159</v>
      </c>
      <c r="B33" s="288">
        <v>44</v>
      </c>
      <c r="C33" s="288"/>
      <c r="D33" s="288"/>
      <c r="E33" s="288"/>
      <c r="F33" s="288"/>
      <c r="G33" s="288"/>
      <c r="H33" s="288"/>
      <c r="I33" s="288"/>
      <c r="J33" s="293" t="s">
        <v>233</v>
      </c>
      <c r="K33" s="292">
        <f t="shared" si="0"/>
        <v>0.006803773001391681</v>
      </c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</row>
    <row r="34" spans="1:27" s="290" customFormat="1" ht="12.75">
      <c r="A34" s="288"/>
      <c r="B34" s="288">
        <v>308</v>
      </c>
      <c r="C34" s="288"/>
      <c r="D34" s="288"/>
      <c r="E34" s="288"/>
      <c r="F34" s="288"/>
      <c r="G34" s="288"/>
      <c r="H34" s="288"/>
      <c r="I34" s="288"/>
      <c r="J34" s="293" t="s">
        <v>234</v>
      </c>
      <c r="K34" s="292">
        <f t="shared" si="0"/>
        <v>0.04762641100974176</v>
      </c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</row>
    <row r="35" spans="1:27" s="290" customFormat="1" ht="12.75">
      <c r="A35" s="288"/>
      <c r="B35" s="288">
        <v>6467</v>
      </c>
      <c r="C35" s="288"/>
      <c r="D35" s="288"/>
      <c r="E35" s="288"/>
      <c r="F35" s="288"/>
      <c r="G35" s="288"/>
      <c r="H35" s="288"/>
      <c r="I35" s="288"/>
      <c r="J35" s="293"/>
      <c r="K35" s="292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</row>
    <row r="36" spans="1:27" s="290" customFormat="1" ht="12.75">
      <c r="A36" s="288"/>
      <c r="B36" s="288"/>
      <c r="C36" s="288"/>
      <c r="D36" s="288"/>
      <c r="E36" s="288"/>
      <c r="F36" s="288"/>
      <c r="G36" s="288"/>
      <c r="H36" s="288"/>
      <c r="I36" s="288"/>
      <c r="J36" s="293"/>
      <c r="K36" s="292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</row>
    <row r="37" spans="1:27" s="290" customFormat="1" ht="12.75">
      <c r="A37" s="288"/>
      <c r="B37" s="288">
        <f>SUM(B22:B34)</f>
        <v>6467</v>
      </c>
      <c r="C37" s="288"/>
      <c r="D37" s="288"/>
      <c r="E37" s="288"/>
      <c r="F37" s="288"/>
      <c r="G37" s="288"/>
      <c r="H37" s="288"/>
      <c r="I37" s="288"/>
      <c r="J37" s="288"/>
      <c r="K37" s="294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</row>
    <row r="38" spans="1:27" s="290" customFormat="1" ht="12.7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92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</row>
    <row r="39" spans="1:27" s="290" customFormat="1" ht="12.7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92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</row>
    <row r="40" spans="1:27" s="290" customFormat="1" ht="12.75" customHeight="1">
      <c r="A40" s="288"/>
      <c r="B40" s="288">
        <v>7852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92"/>
      <c r="M40" s="295" t="s">
        <v>235</v>
      </c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</row>
    <row r="41" spans="12:27" s="290" customFormat="1" ht="12.75" customHeight="1">
      <c r="L41" s="292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</row>
    <row r="42" spans="12:27" s="290" customFormat="1" ht="12.75">
      <c r="L42" s="292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</row>
    <row r="43" spans="12:27" s="290" customFormat="1" ht="12.75">
      <c r="L43" s="292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</row>
    <row r="44" spans="12:27" s="290" customFormat="1" ht="12.75">
      <c r="L44" s="292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</row>
    <row r="45" spans="12:27" s="290" customFormat="1" ht="12.75">
      <c r="L45" s="292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</row>
    <row r="46" spans="12:27" s="290" customFormat="1" ht="12.75">
      <c r="L46" s="292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</row>
    <row r="47" spans="12:27" s="290" customFormat="1" ht="12.75">
      <c r="L47" s="292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</row>
    <row r="48" spans="12:27" s="290" customFormat="1" ht="12.75">
      <c r="L48" s="292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</row>
    <row r="49" spans="12:27" s="290" customFormat="1" ht="12.75">
      <c r="L49" s="292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</row>
    <row r="50" spans="12:27" s="290" customFormat="1" ht="12.75">
      <c r="L50" s="292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</row>
    <row r="51" spans="12:27" s="290" customFormat="1" ht="12.75">
      <c r="L51" s="292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</row>
    <row r="52" spans="12:27" s="290" customFormat="1" ht="12.75">
      <c r="L52" s="292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</row>
    <row r="53" spans="12:27" s="290" customFormat="1" ht="12.75">
      <c r="L53" s="294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</row>
    <row r="54" spans="12:27" s="290" customFormat="1" ht="12.75"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</row>
    <row r="55" spans="12:27" s="290" customFormat="1" ht="12.75"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</row>
    <row r="56" spans="12:27" s="290" customFormat="1" ht="12.75"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</row>
    <row r="57" spans="1:27" s="290" customFormat="1" ht="12.75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</row>
    <row r="58" spans="1:27" s="290" customFormat="1" ht="12.75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</row>
    <row r="59" spans="1:27" s="290" customFormat="1" ht="12.75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</row>
    <row r="60" spans="1:27" s="290" customFormat="1" ht="12.7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</row>
    <row r="61" spans="1:27" s="290" customFormat="1" ht="12.75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2013-12-09T09:30:42Z</dcterms:created>
  <dcterms:modified xsi:type="dcterms:W3CDTF">2013-12-09T09:56:31Z</dcterms:modified>
  <cp:category/>
  <cp:version/>
  <cp:contentType/>
  <cp:contentStatus/>
</cp:coreProperties>
</file>