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0"/>
  </bookViews>
  <sheets>
    <sheet name="Stan i struktura X 13" sheetId="1" r:id="rId1"/>
    <sheet name="Gminy X 13" sheetId="2" r:id="rId2"/>
    <sheet name="Wykresy X 13" sheetId="3" r:id="rId3"/>
  </sheets>
  <externalReferences>
    <externalReference r:id="rId6"/>
  </externalReferences>
  <definedNames>
    <definedName name="_xlnm.Print_Area" localSheetId="1">'Gminy X 13'!$B$1:$O$46</definedName>
    <definedName name="_xlnm.Print_Area" localSheetId="0">'Stan i struktura X 13'!$B$2:$S$68</definedName>
    <definedName name="_xlnm.Print_Area" localSheetId="2">'Wykresy X 13'!$M$1:$AA$41</definedName>
  </definedNames>
  <calcPr fullCalcOnLoad="1"/>
</workbook>
</file>

<file path=xl/sharedStrings.xml><?xml version="1.0" encoding="utf-8"?>
<sst xmlns="http://schemas.openxmlformats.org/spreadsheetml/2006/main" count="410" uniqueCount="236">
  <si>
    <t xml:space="preserve">INFORMACJA O STANIE I STRUKTURZE BEZROBOCIA W WOJ. LUBUSKIM W PAŹDZIERNIKU 2013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</si>
  <si>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</si>
  <si>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</si>
  <si>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</si>
  <si>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</si>
  <si>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</si>
  <si>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</si>
  <si>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</si>
  <si>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</si>
  <si>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</si>
  <si>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</si>
  <si>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</si>
  <si>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</si>
  <si>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</si>
  <si>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</si>
  <si>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</si>
  <si>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</si>
  <si>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</si>
  <si>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</si>
  <si>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</si>
  <si>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</si>
  <si>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wrzesień 2013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</si>
  <si>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</si>
  <si>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</si>
  <si>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</si>
  <si>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</si>
  <si>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</si>
  <si>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</si>
  <si>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</si>
  <si>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</si>
  <si>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</si>
  <si>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</si>
  <si>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</si>
  <si>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</si>
  <si>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</si>
  <si>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</si>
  <si>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</si>
  <si>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</si>
  <si>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</si>
  <si>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</si>
  <si>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</si>
  <si>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</si>
  <si>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</si>
  <si>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</si>
  <si>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</si>
  <si>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</si>
  <si>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</si>
  <si>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</si>
  <si>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</si>
  <si>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</si>
  <si>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</si>
  <si>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</si>
  <si>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</si>
  <si>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</si>
  <si>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</si>
  <si>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</si>
  <si>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</si>
  <si>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</si>
  <si>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</si>
  <si>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</si>
  <si>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</si>
  <si>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</si>
  <si>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</si>
  <si>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</si>
  <si>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</si>
  <si>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</si>
  <si>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</si>
  <si>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</si>
  <si>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</si>
  <si>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</si>
  <si>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</si>
  <si>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</si>
  <si>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</si>
  <si>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</si>
  <si>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</si>
  <si>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</si>
  <si>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</si>
  <si>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</si>
  <si>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</si>
  <si>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</si>
  <si>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</si>
  <si>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</si>
  <si>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</si>
  <si>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</si>
  <si>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październik 2013 r. jest podawany przez GUS z miesięcznym opóżnieniem</t>
  </si>
  <si>
    <t>lata</t>
  </si>
  <si>
    <t>liczba bezrobotnych</t>
  </si>
  <si>
    <t>X 2012r.</t>
  </si>
  <si>
    <t>wyłączenia</t>
  </si>
  <si>
    <t>rejestracje</t>
  </si>
  <si>
    <t>XI 2012r.</t>
  </si>
  <si>
    <t>październik 2013r.</t>
  </si>
  <si>
    <t>XII 2012r.</t>
  </si>
  <si>
    <t>oferty pracy</t>
  </si>
  <si>
    <t>wrzesień 2013r.</t>
  </si>
  <si>
    <t>I 2013r.</t>
  </si>
  <si>
    <t>V 2012r.</t>
  </si>
  <si>
    <t>sierpień 2013r.</t>
  </si>
  <si>
    <t>II 2013r.</t>
  </si>
  <si>
    <t>VI 2012r.</t>
  </si>
  <si>
    <t>lipiec 2013r.</t>
  </si>
  <si>
    <t>III 2013r.</t>
  </si>
  <si>
    <t>VII 2012r.</t>
  </si>
  <si>
    <t>czerwiec 2013r.</t>
  </si>
  <si>
    <t>IV 2013r.</t>
  </si>
  <si>
    <t>VIII 2012r.</t>
  </si>
  <si>
    <t>maj 2013r.</t>
  </si>
  <si>
    <t>V 2013r.</t>
  </si>
  <si>
    <t>IX 2012r.</t>
  </si>
  <si>
    <t>VI 2013r.</t>
  </si>
  <si>
    <t>VII 2013r.</t>
  </si>
  <si>
    <t>VIII 2013r.</t>
  </si>
  <si>
    <t>IX 2013r.</t>
  </si>
  <si>
    <t>X 2013r.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</si>
  <si>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</si>
  <si>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</si>
  <si>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</si>
  <si>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</si>
  <si>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</si>
  <si>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</si>
  <si>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</si>
  <si>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</si>
  <si>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</si>
  <si>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</si>
  <si>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</si>
  <si>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</si>
  <si>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</si>
  <si>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</si>
  <si>
    <t>Liczba  bezrobotnych w układzie powiatowych urzędów pracy i gmin woj. lubuskiego zarejestrowanych</t>
  </si>
  <si>
    <t>na koniec października 2013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</si>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</sst>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8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63" fillId="0" borderId="0">
      <alignment/>
      <protection/>
    </xf>
    <xf numFmtId="0" fontId="74" fillId="27" borderId="1" applyNumberFormat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31" borderId="9" applyNumberFormat="0" applyFont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6" xfId="0" applyFont="1" applyBorder="1" applyAlignment="1">
      <alignment/>
    </xf>
    <xf numFmtId="164" fontId="19" fillId="0" borderId="27" xfId="0" applyNumberFormat="1" applyFont="1" applyFill="1" applyBorder="1" applyAlignment="1">
      <alignment horizontal="center" vertical="center" wrapText="1"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 vertical="center" wrapText="1"/>
    </xf>
    <xf numFmtId="1" fontId="21" fillId="0" borderId="27" xfId="0" applyNumberFormat="1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7" xfId="0" applyNumberFormat="1" applyFont="1" applyFill="1" applyBorder="1" applyAlignment="1">
      <alignment horizontal="center" vertical="center" wrapText="1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164" fontId="25" fillId="0" borderId="27" xfId="0" applyNumberFormat="1" applyFont="1" applyFill="1" applyBorder="1" applyAlignment="1">
      <alignment horizontal="center" vertical="center" wrapText="1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34" xfId="0" applyNumberFormat="1" applyFont="1" applyFill="1" applyBorder="1" applyAlignment="1">
      <alignment horizontal="center" vertical="center" wrapText="1"/>
    </xf>
    <xf numFmtId="164" fontId="25" fillId="0" borderId="4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 horizontal="right" vertical="top" wrapText="1"/>
    </xf>
    <xf numFmtId="0" fontId="9" fillId="0" borderId="43" xfId="0" applyFont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80" fillId="0" borderId="0" xfId="51" applyFont="1">
      <alignment/>
      <protection/>
    </xf>
    <xf numFmtId="0" fontId="81" fillId="0" borderId="0" xfId="51" applyFont="1">
      <alignment/>
      <protection/>
    </xf>
    <xf numFmtId="0" fontId="82" fillId="0" borderId="0" xfId="51" applyFont="1">
      <alignment/>
      <protection/>
    </xf>
    <xf numFmtId="0" fontId="80" fillId="0" borderId="0" xfId="51" applyFont="1" applyBorder="1" applyAlignment="1">
      <alignment horizontal="right"/>
      <protection/>
    </xf>
    <xf numFmtId="10" fontId="80" fillId="0" borderId="0" xfId="51" applyNumberFormat="1" applyFont="1" applyBorder="1" applyAlignment="1">
      <alignment horizontal="right"/>
      <protection/>
    </xf>
    <xf numFmtId="0" fontId="80" fillId="0" borderId="0" xfId="51" applyFont="1" applyFill="1" applyBorder="1" applyAlignment="1">
      <alignment horizontal="right"/>
      <protection/>
    </xf>
    <xf numFmtId="10" fontId="80" fillId="0" borderId="0" xfId="51" applyNumberFormat="1" applyFont="1">
      <alignment/>
      <protection/>
    </xf>
    <xf numFmtId="0" fontId="63" fillId="0" borderId="0" xfId="51">
      <alignment/>
      <protection/>
    </xf>
    <xf numFmtId="0" fontId="9" fillId="0" borderId="0" xfId="0" applyFont="1" applyAlignment="1">
      <alignment/>
    </xf>
    <xf numFmtId="0" fontId="4" fillId="0" borderId="45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  <protection/>
    </xf>
    <xf numFmtId="165" fontId="4" fillId="0" borderId="48" xfId="0" applyNumberFormat="1" applyFont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/>
      <protection/>
    </xf>
    <xf numFmtId="0" fontId="3" fillId="35" borderId="45" xfId="0" applyFont="1" applyFill="1" applyBorder="1" applyAlignment="1">
      <alignment horizontal="center"/>
    </xf>
    <xf numFmtId="0" fontId="3" fillId="35" borderId="48" xfId="0" applyFont="1" applyFill="1" applyBorder="1" applyAlignment="1" applyProtection="1">
      <alignment horizontal="left"/>
      <protection/>
    </xf>
    <xf numFmtId="165" fontId="3" fillId="35" borderId="51" xfId="0" applyNumberFormat="1" applyFont="1" applyFill="1" applyBorder="1" applyAlignment="1" applyProtection="1">
      <alignment horizontal="right"/>
      <protection/>
    </xf>
    <xf numFmtId="0" fontId="4" fillId="0" borderId="52" xfId="0" applyFont="1" applyBorder="1" applyAlignment="1">
      <alignment horizontal="center"/>
    </xf>
    <xf numFmtId="0" fontId="4" fillId="0" borderId="30" xfId="0" applyFont="1" applyBorder="1" applyAlignment="1" applyProtection="1">
      <alignment horizontal="left"/>
      <protection/>
    </xf>
    <xf numFmtId="0" fontId="4" fillId="0" borderId="30" xfId="0" applyNumberFormat="1" applyFont="1" applyBorder="1" applyAlignment="1">
      <alignment horizontal="right" vertical="center"/>
    </xf>
    <xf numFmtId="0" fontId="3" fillId="35" borderId="48" xfId="0" applyFont="1" applyFill="1" applyBorder="1" applyAlignment="1" applyProtection="1">
      <alignment horizontal="center"/>
      <protection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 applyProtection="1">
      <alignment horizontal="left"/>
      <protection/>
    </xf>
    <xf numFmtId="165" fontId="4" fillId="0" borderId="35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4" fillId="0" borderId="54" xfId="0" applyFont="1" applyBorder="1" applyAlignment="1">
      <alignment horizontal="center"/>
    </xf>
    <xf numFmtId="0" fontId="4" fillId="0" borderId="54" xfId="0" applyFont="1" applyBorder="1" applyAlignment="1" applyProtection="1">
      <alignment horizontal="left"/>
      <protection/>
    </xf>
    <xf numFmtId="165" fontId="4" fillId="0" borderId="54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8" xfId="0" applyNumberFormat="1" applyFont="1" applyFill="1" applyBorder="1" applyAlignment="1" applyProtection="1">
      <alignment/>
      <protection/>
    </xf>
    <xf numFmtId="165" fontId="3" fillId="35" borderId="51" xfId="0" applyNumberFormat="1" applyFont="1" applyFill="1" applyBorder="1" applyAlignment="1" applyProtection="1">
      <alignment/>
      <protection/>
    </xf>
    <xf numFmtId="0" fontId="4" fillId="0" borderId="55" xfId="0" applyFont="1" applyBorder="1" applyAlignment="1">
      <alignment horizontal="center"/>
    </xf>
    <xf numFmtId="0" fontId="4" fillId="0" borderId="50" xfId="0" applyFont="1" applyBorder="1" applyAlignment="1" applyProtection="1">
      <alignment horizontal="left"/>
      <protection/>
    </xf>
    <xf numFmtId="165" fontId="4" fillId="0" borderId="50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36" borderId="57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30" xfId="0" applyNumberFormat="1" applyFont="1" applyFill="1" applyBorder="1" applyAlignment="1" applyProtection="1">
      <alignment/>
      <protection/>
    </xf>
    <xf numFmtId="165" fontId="4" fillId="0" borderId="51" xfId="0" applyNumberFormat="1" applyFont="1" applyBorder="1" applyAlignment="1" applyProtection="1">
      <alignment/>
      <protection/>
    </xf>
    <xf numFmtId="0" fontId="40" fillId="0" borderId="0" xfId="0" applyFont="1" applyBorder="1" applyAlignment="1">
      <alignment horizontal="center"/>
    </xf>
    <xf numFmtId="0" fontId="4" fillId="37" borderId="30" xfId="0" applyNumberFormat="1" applyFont="1" applyFill="1" applyBorder="1" applyAlignment="1">
      <alignment horizontal="right" vertical="center"/>
    </xf>
    <xf numFmtId="0" fontId="3" fillId="35" borderId="52" xfId="0" applyFont="1" applyFill="1" applyBorder="1" applyAlignment="1">
      <alignment horizontal="center"/>
    </xf>
    <xf numFmtId="0" fontId="3" fillId="35" borderId="30" xfId="0" applyFont="1" applyFill="1" applyBorder="1" applyAlignment="1" applyProtection="1">
      <alignment horizontal="left"/>
      <protection/>
    </xf>
    <xf numFmtId="165" fontId="3" fillId="35" borderId="30" xfId="0" applyNumberFormat="1" applyFont="1" applyFill="1" applyBorder="1" applyAlignment="1" applyProtection="1">
      <alignment/>
      <protection/>
    </xf>
    <xf numFmtId="165" fontId="3" fillId="35" borderId="56" xfId="0" applyNumberFormat="1" applyFont="1" applyFill="1" applyBorder="1" applyAlignment="1" applyProtection="1">
      <alignment/>
      <protection/>
    </xf>
    <xf numFmtId="165" fontId="4" fillId="0" borderId="31" xfId="0" applyNumberFormat="1" applyFont="1" applyBorder="1" applyAlignment="1" applyProtection="1">
      <alignment/>
      <protection/>
    </xf>
    <xf numFmtId="165" fontId="3" fillId="35" borderId="58" xfId="0" applyNumberFormat="1" applyFont="1" applyFill="1" applyBorder="1" applyAlignment="1" applyProtection="1">
      <alignment/>
      <protection/>
    </xf>
    <xf numFmtId="165" fontId="4" fillId="0" borderId="58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65" fontId="4" fillId="0" borderId="61" xfId="0" applyNumberFormat="1" applyFont="1" applyBorder="1" applyAlignment="1" applyProtection="1">
      <alignment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 applyProtection="1">
      <alignment horizontal="left"/>
      <protection/>
    </xf>
    <xf numFmtId="165" fontId="4" fillId="0" borderId="6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165" fontId="41" fillId="0" borderId="0" xfId="0" applyNumberFormat="1" applyFont="1" applyBorder="1" applyAlignment="1" applyProtection="1">
      <alignment/>
      <protection/>
    </xf>
    <xf numFmtId="0" fontId="3" fillId="0" borderId="4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65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49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16" fillId="0" borderId="31" xfId="0" applyFont="1" applyFill="1" applyBorder="1" applyAlignment="1">
      <alignment horizontal="left" vertical="center" wrapText="1" indent="2"/>
    </xf>
    <xf numFmtId="0" fontId="16" fillId="0" borderId="27" xfId="0" applyFont="1" applyFill="1" applyBorder="1" applyAlignment="1">
      <alignment horizontal="left" vertical="center" wrapText="1" indent="2"/>
    </xf>
    <xf numFmtId="0" fontId="9" fillId="0" borderId="36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0" fillId="38" borderId="54" xfId="0" applyFont="1" applyFill="1" applyBorder="1" applyAlignment="1">
      <alignment horizontal="center" vertical="center"/>
    </xf>
    <xf numFmtId="0" fontId="2" fillId="38" borderId="54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24" fillId="0" borderId="55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20" fillId="0" borderId="36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5" fillId="39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16" fillId="0" borderId="39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55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15" fillId="0" borderId="31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0" fillId="38" borderId="0" xfId="0" applyFont="1" applyFill="1" applyBorder="1" applyAlignment="1">
      <alignment horizontal="center" vertical="center"/>
    </xf>
    <xf numFmtId="0" fontId="15" fillId="0" borderId="31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5" fillId="0" borderId="68" xfId="0" applyFont="1" applyFill="1" applyBorder="1" applyAlignment="1">
      <alignment horizontal="left" vertical="center" wrapText="1" indent="1"/>
    </xf>
    <xf numFmtId="0" fontId="15" fillId="0" borderId="34" xfId="0" applyFont="1" applyFill="1" applyBorder="1" applyAlignment="1">
      <alignment horizontal="left" vertical="center" wrapText="1" indent="1"/>
    </xf>
    <xf numFmtId="0" fontId="11" fillId="38" borderId="11" xfId="0" applyFont="1" applyFill="1" applyBorder="1" applyAlignment="1">
      <alignment horizontal="center" vertical="center"/>
    </xf>
    <xf numFmtId="0" fontId="11" fillId="38" borderId="54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15" fillId="0" borderId="39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20" fillId="0" borderId="69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15" fillId="0" borderId="69" xfId="0" applyFont="1" applyBorder="1" applyAlignment="1">
      <alignment vertical="center" wrapText="1"/>
    </xf>
    <xf numFmtId="0" fontId="23" fillId="0" borderId="69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15" fillId="0" borderId="69" xfId="0" applyFont="1" applyBorder="1" applyAlignment="1">
      <alignment horizontal="left" vertical="center" wrapText="1" indent="1"/>
    </xf>
    <xf numFmtId="0" fontId="15" fillId="0" borderId="27" xfId="0" applyFont="1" applyBorder="1" applyAlignment="1">
      <alignment horizontal="left" vertical="center" wrapText="1" indent="1"/>
    </xf>
    <xf numFmtId="0" fontId="15" fillId="0" borderId="69" xfId="0" applyFont="1" applyFill="1" applyBorder="1" applyAlignment="1">
      <alignment horizontal="left" vertical="center" wrapText="1" indent="1"/>
    </xf>
    <xf numFmtId="0" fontId="15" fillId="0" borderId="27" xfId="0" applyFont="1" applyFill="1" applyBorder="1" applyAlignment="1">
      <alignment horizontal="left" vertical="center" wrapText="1" indent="1"/>
    </xf>
    <xf numFmtId="0" fontId="5" fillId="39" borderId="70" xfId="0" applyFont="1" applyFill="1" applyBorder="1" applyAlignment="1">
      <alignment horizontal="center" vertical="center"/>
    </xf>
    <xf numFmtId="0" fontId="2" fillId="39" borderId="70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71" xfId="0" applyFont="1" applyBorder="1" applyAlignment="1">
      <alignment vertical="center" wrapText="1"/>
    </xf>
    <xf numFmtId="0" fontId="12" fillId="0" borderId="72" xfId="0" applyFont="1" applyBorder="1" applyAlignment="1">
      <alignment vertical="center" wrapText="1"/>
    </xf>
    <xf numFmtId="0" fontId="14" fillId="33" borderId="73" xfId="0" applyFont="1" applyFill="1" applyBorder="1" applyAlignment="1">
      <alignment vertical="center" wrapText="1"/>
    </xf>
    <xf numFmtId="0" fontId="14" fillId="33" borderId="74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vertical="center" wrapText="1"/>
    </xf>
    <xf numFmtId="0" fontId="14" fillId="33" borderId="73" xfId="0" applyFont="1" applyFill="1" applyBorder="1" applyAlignment="1">
      <alignment horizontal="center" vertical="center" wrapText="1"/>
    </xf>
    <xf numFmtId="0" fontId="14" fillId="33" borderId="74" xfId="0" applyFont="1" applyFill="1" applyBorder="1" applyAlignment="1">
      <alignment horizontal="center" vertical="center" wrapText="1"/>
    </xf>
    <xf numFmtId="0" fontId="14" fillId="33" borderId="77" xfId="0" applyFont="1" applyFill="1" applyBorder="1" applyAlignment="1">
      <alignment horizontal="center" vertical="center" wrapText="1"/>
    </xf>
    <xf numFmtId="0" fontId="14" fillId="33" borderId="78" xfId="0" applyFont="1" applyFill="1" applyBorder="1" applyAlignment="1">
      <alignment horizontal="center" vertical="center" wrapText="1"/>
    </xf>
    <xf numFmtId="165" fontId="4" fillId="33" borderId="79" xfId="0" applyNumberFormat="1" applyFont="1" applyFill="1" applyBorder="1" applyAlignment="1" applyProtection="1">
      <alignment horizontal="center" vertical="center" wrapText="1"/>
      <protection/>
    </xf>
    <xf numFmtId="0" fontId="2" fillId="33" borderId="80" xfId="0" applyFont="1" applyFill="1" applyBorder="1" applyAlignment="1">
      <alignment horizontal="center" vertical="center" wrapText="1"/>
    </xf>
    <xf numFmtId="165" fontId="30" fillId="33" borderId="81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8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wrapText="1"/>
    </xf>
    <xf numFmtId="0" fontId="38" fillId="0" borderId="84" xfId="0" applyFont="1" applyBorder="1" applyAlignment="1">
      <alignment horizontal="center" vertical="center" wrapText="1"/>
    </xf>
    <xf numFmtId="0" fontId="38" fillId="0" borderId="85" xfId="0" applyFont="1" applyBorder="1" applyAlignment="1">
      <alignment horizontal="center" vertical="center" wrapText="1"/>
    </xf>
    <xf numFmtId="0" fontId="38" fillId="0" borderId="86" xfId="0" applyFont="1" applyBorder="1" applyAlignment="1">
      <alignment horizontal="center" vertical="center" wrapText="1"/>
    </xf>
    <xf numFmtId="0" fontId="38" fillId="0" borderId="87" xfId="0" applyFont="1" applyBorder="1" applyAlignment="1">
      <alignment horizontal="center" vertical="center" wrapText="1"/>
    </xf>
    <xf numFmtId="0" fontId="39" fillId="0" borderId="8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165" fontId="28" fillId="0" borderId="81" xfId="0" applyNumberFormat="1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80" fillId="40" borderId="0" xfId="51" applyFont="1" applyFill="1" applyAlignment="1">
      <alignment vertical="center"/>
      <protection/>
    </xf>
    <xf numFmtId="0" fontId="63" fillId="0" borderId="0" xfId="5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X 2012r. do X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 13'!$B$3:$B$15</c:f>
              <c:strCache/>
            </c:strRef>
          </c:cat>
          <c:val>
            <c:numRef>
              <c:f>'Wykresy X 13'!$C$3:$C$15</c:f>
              <c:numCache/>
            </c:numRef>
          </c:val>
        </c:ser>
        <c:gapWidth val="89"/>
        <c:axId val="8178592"/>
        <c:axId val="6498465"/>
      </c:barChart>
      <c:catAx>
        <c:axId val="8178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8465"/>
        <c:crosses val="autoZero"/>
        <c:auto val="1"/>
        <c:lblOffset val="100"/>
        <c:tickLblSkip val="1"/>
        <c:noMultiLvlLbl val="0"/>
      </c:catAx>
      <c:valAx>
        <c:axId val="6498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78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maja 2013r. do października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"/>
          <c:y val="0.15"/>
          <c:w val="0.9815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X 13'!$J$3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 13'!$I$4:$I$9</c:f>
              <c:strCache/>
            </c:strRef>
          </c:cat>
          <c:val>
            <c:numRef>
              <c:f>'Wykresy X 13'!$J$4:$J$9</c:f>
              <c:numCache/>
            </c:numRef>
          </c:val>
          <c:shape val="box"/>
        </c:ser>
        <c:ser>
          <c:idx val="1"/>
          <c:order val="1"/>
          <c:tx>
            <c:strRef>
              <c:f>'Wykresy X 13'!$K$3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 13'!$I$4:$I$9</c:f>
              <c:strCache/>
            </c:strRef>
          </c:cat>
          <c:val>
            <c:numRef>
              <c:f>'Wykresy X 13'!$K$4:$K$9</c:f>
              <c:numCache/>
            </c:numRef>
          </c:val>
          <c:shape val="box"/>
        </c:ser>
        <c:gapWidth val="100"/>
        <c:shape val="box"/>
        <c:axId val="58486186"/>
        <c:axId val="56613627"/>
      </c:bar3DChart>
      <c:catAx>
        <c:axId val="584861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13627"/>
        <c:crosses val="autoZero"/>
        <c:auto val="1"/>
        <c:lblOffset val="100"/>
        <c:tickLblSkip val="1"/>
        <c:noMultiLvlLbl val="0"/>
      </c:catAx>
      <c:valAx>
        <c:axId val="56613627"/>
        <c:scaling>
          <c:orientation val="minMax"/>
        </c:scaling>
        <c:axPos val="b"/>
        <c:delete val="1"/>
        <c:majorTickMark val="out"/>
        <c:minorTickMark val="none"/>
        <c:tickLblPos val="none"/>
        <c:crossAx val="58486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V 2012r. do X 2012r. oraz od V 2013r. do X 2013r.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 13'!$F$6:$F$18</c:f>
              <c:strCache/>
            </c:strRef>
          </c:cat>
          <c:val>
            <c:numRef>
              <c:f>'Wykresy X 13'!$G$6:$G$18</c:f>
              <c:numCache/>
            </c:numRef>
          </c:val>
          <c:shape val="box"/>
        </c:ser>
        <c:gapWidth val="99"/>
        <c:shape val="box"/>
        <c:axId val="39760596"/>
        <c:axId val="22301045"/>
      </c:bar3DChart>
      <c:catAx>
        <c:axId val="39760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01045"/>
        <c:crosses val="autoZero"/>
        <c:auto val="1"/>
        <c:lblOffset val="100"/>
        <c:tickLblSkip val="1"/>
        <c:noMultiLvlLbl val="0"/>
      </c:catAx>
      <c:valAx>
        <c:axId val="22301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605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październiku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"/>
          <c:y val="0.311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23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pracy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w ramach refund. kosztów zatrud. bezrobotnego; 1,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06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publiczne;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0,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51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Szkolenia;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2,46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Staże;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2,87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społecznie użyteczna;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3,16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Odmowa bez uzasadnionej przyczyny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przyjęcia propozycji odpowiedniej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pracy lub innej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formy pomocy;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80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29,41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Nabycie praw emerytalnych lub rentowych;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0,633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Inne;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6,01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'Wykresy X 13'!$J$22:$J$34</c:f>
              <c:strCache/>
            </c:strRef>
          </c:cat>
          <c:val>
            <c:numRef>
              <c:f>'Wykresy X 13'!$K$22:$K$34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9191625" y="38100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44875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19</xdr:row>
      <xdr:rowOff>0</xdr:rowOff>
    </xdr:from>
    <xdr:to>
      <xdr:col>19</xdr:col>
      <xdr:colOff>180975</xdr:colOff>
      <xdr:row>37</xdr:row>
      <xdr:rowOff>57150</xdr:rowOff>
    </xdr:to>
    <xdr:graphicFrame>
      <xdr:nvGraphicFramePr>
        <xdr:cNvPr id="3" name="Wykres 5"/>
        <xdr:cNvGraphicFramePr/>
      </xdr:nvGraphicFramePr>
      <xdr:xfrm>
        <a:off x="9191625" y="3076575"/>
        <a:ext cx="5000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466725</xdr:colOff>
      <xdr:row>19</xdr:row>
      <xdr:rowOff>0</xdr:rowOff>
    </xdr:from>
    <xdr:to>
      <xdr:col>26</xdr:col>
      <xdr:colOff>638175</xdr:colOff>
      <xdr:row>37</xdr:row>
      <xdr:rowOff>57150</xdr:rowOff>
    </xdr:to>
    <xdr:graphicFrame>
      <xdr:nvGraphicFramePr>
        <xdr:cNvPr id="4" name="Wykres 7"/>
        <xdr:cNvGraphicFramePr/>
      </xdr:nvGraphicFramePr>
      <xdr:xfrm>
        <a:off x="14478000" y="3076575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3r\Arkusz%20roboczy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3"/>
      <sheetName val="Stan i struktura II 13"/>
      <sheetName val="Stan i struktura III 13"/>
      <sheetName val="Stan i struktura IV 13"/>
      <sheetName val="Stan i struktura V 13"/>
      <sheetName val="Stan i struktura VI 13"/>
      <sheetName val="Stan i struktura VII 13"/>
      <sheetName val="Stan i struktura VIII 13"/>
      <sheetName val="Stan i struktura IX 13"/>
      <sheetName val="Stan i struktura X 13"/>
    </sheetNames>
    <sheetDataSet>
      <sheetData sheetId="7">
        <row r="63">
          <cell r="S63">
            <v>2</v>
          </cell>
        </row>
      </sheetData>
      <sheetData sheetId="8">
        <row r="6">
          <cell r="E6">
            <v>4961</v>
          </cell>
          <cell r="F6">
            <v>2959</v>
          </cell>
          <cell r="G6">
            <v>4214</v>
          </cell>
          <cell r="H6">
            <v>5004</v>
          </cell>
          <cell r="I6">
            <v>6821</v>
          </cell>
          <cell r="J6">
            <v>2050</v>
          </cell>
          <cell r="K6">
            <v>4727</v>
          </cell>
          <cell r="L6">
            <v>1761</v>
          </cell>
          <cell r="M6">
            <v>3066</v>
          </cell>
          <cell r="N6">
            <v>2170</v>
          </cell>
          <cell r="O6">
            <v>4452</v>
          </cell>
          <cell r="P6">
            <v>4592</v>
          </cell>
          <cell r="Q6">
            <v>5499</v>
          </cell>
          <cell r="R6">
            <v>5725</v>
          </cell>
          <cell r="S6">
            <v>58001</v>
          </cell>
        </row>
        <row r="46">
          <cell r="E46">
            <v>3187</v>
          </cell>
          <cell r="F46">
            <v>1199</v>
          </cell>
          <cell r="G46">
            <v>1819</v>
          </cell>
          <cell r="H46">
            <v>1348</v>
          </cell>
          <cell r="I46">
            <v>1781</v>
          </cell>
          <cell r="J46">
            <v>942</v>
          </cell>
          <cell r="K46">
            <v>1594</v>
          </cell>
          <cell r="L46">
            <v>1445</v>
          </cell>
          <cell r="M46">
            <v>812</v>
          </cell>
          <cell r="N46">
            <v>896</v>
          </cell>
          <cell r="O46">
            <v>3512</v>
          </cell>
          <cell r="P46">
            <v>1710</v>
          </cell>
          <cell r="Q46">
            <v>3011</v>
          </cell>
          <cell r="R46">
            <v>2987</v>
          </cell>
          <cell r="S46">
            <v>26243</v>
          </cell>
        </row>
        <row r="49">
          <cell r="E49">
            <v>96</v>
          </cell>
          <cell r="F49">
            <v>61</v>
          </cell>
          <cell r="G49">
            <v>0</v>
          </cell>
          <cell r="H49">
            <v>27</v>
          </cell>
          <cell r="I49">
            <v>56</v>
          </cell>
          <cell r="J49">
            <v>27</v>
          </cell>
          <cell r="K49">
            <v>79</v>
          </cell>
          <cell r="L49">
            <v>27</v>
          </cell>
          <cell r="M49">
            <v>18</v>
          </cell>
          <cell r="N49">
            <v>10</v>
          </cell>
          <cell r="O49">
            <v>102</v>
          </cell>
          <cell r="P49">
            <v>61</v>
          </cell>
          <cell r="Q49">
            <v>664</v>
          </cell>
          <cell r="R49">
            <v>154</v>
          </cell>
          <cell r="S49">
            <v>1382</v>
          </cell>
        </row>
        <row r="51">
          <cell r="E51">
            <v>32</v>
          </cell>
          <cell r="F51">
            <v>68</v>
          </cell>
          <cell r="G51">
            <v>93</v>
          </cell>
          <cell r="H51">
            <v>80</v>
          </cell>
          <cell r="I51">
            <v>185</v>
          </cell>
          <cell r="J51">
            <v>41</v>
          </cell>
          <cell r="K51">
            <v>46</v>
          </cell>
          <cell r="L51">
            <v>55</v>
          </cell>
          <cell r="M51">
            <v>16</v>
          </cell>
          <cell r="N51">
            <v>27</v>
          </cell>
          <cell r="O51">
            <v>87</v>
          </cell>
          <cell r="P51">
            <v>148</v>
          </cell>
          <cell r="Q51">
            <v>84</v>
          </cell>
          <cell r="R51">
            <v>25</v>
          </cell>
          <cell r="S51">
            <v>987</v>
          </cell>
        </row>
        <row r="53">
          <cell r="E53">
            <v>51</v>
          </cell>
          <cell r="F53">
            <v>28</v>
          </cell>
          <cell r="G53">
            <v>75</v>
          </cell>
          <cell r="H53">
            <v>109</v>
          </cell>
          <cell r="I53">
            <v>109</v>
          </cell>
          <cell r="J53">
            <v>75</v>
          </cell>
          <cell r="K53">
            <v>94</v>
          </cell>
          <cell r="L53">
            <v>40</v>
          </cell>
          <cell r="M53">
            <v>51</v>
          </cell>
          <cell r="N53">
            <v>60</v>
          </cell>
          <cell r="O53">
            <v>37</v>
          </cell>
          <cell r="P53">
            <v>37</v>
          </cell>
          <cell r="Q53">
            <v>51</v>
          </cell>
          <cell r="R53">
            <v>116</v>
          </cell>
          <cell r="S53">
            <v>933</v>
          </cell>
        </row>
        <row r="55">
          <cell r="E55">
            <v>70</v>
          </cell>
          <cell r="F55">
            <v>32</v>
          </cell>
          <cell r="G55">
            <v>59</v>
          </cell>
          <cell r="H55">
            <v>21</v>
          </cell>
          <cell r="I55">
            <v>46</v>
          </cell>
          <cell r="J55">
            <v>94</v>
          </cell>
          <cell r="K55">
            <v>54</v>
          </cell>
          <cell r="L55">
            <v>76</v>
          </cell>
          <cell r="M55">
            <v>51</v>
          </cell>
          <cell r="N55">
            <v>39</v>
          </cell>
          <cell r="O55">
            <v>30</v>
          </cell>
          <cell r="P55">
            <v>20</v>
          </cell>
          <cell r="Q55">
            <v>88</v>
          </cell>
          <cell r="R55">
            <v>124</v>
          </cell>
          <cell r="S55">
            <v>804</v>
          </cell>
        </row>
        <row r="57">
          <cell r="E57">
            <v>91</v>
          </cell>
          <cell r="F57">
            <v>49</v>
          </cell>
          <cell r="G57">
            <v>0</v>
          </cell>
          <cell r="H57">
            <v>0</v>
          </cell>
          <cell r="I57">
            <v>8</v>
          </cell>
          <cell r="J57">
            <v>5</v>
          </cell>
          <cell r="K57">
            <v>0</v>
          </cell>
          <cell r="L57">
            <v>1</v>
          </cell>
          <cell r="M57">
            <v>0</v>
          </cell>
          <cell r="N57">
            <v>0</v>
          </cell>
          <cell r="O57">
            <v>4</v>
          </cell>
          <cell r="P57">
            <v>1</v>
          </cell>
          <cell r="Q57">
            <v>3</v>
          </cell>
          <cell r="R57">
            <v>3</v>
          </cell>
          <cell r="S57">
            <v>165</v>
          </cell>
        </row>
        <row r="59">
          <cell r="E59">
            <v>82</v>
          </cell>
          <cell r="F59">
            <v>35</v>
          </cell>
          <cell r="G59">
            <v>148</v>
          </cell>
          <cell r="H59">
            <v>264</v>
          </cell>
          <cell r="I59">
            <v>277</v>
          </cell>
          <cell r="J59">
            <v>9</v>
          </cell>
          <cell r="K59">
            <v>120</v>
          </cell>
          <cell r="L59">
            <v>91</v>
          </cell>
          <cell r="M59">
            <v>119</v>
          </cell>
          <cell r="N59">
            <v>141</v>
          </cell>
          <cell r="O59">
            <v>98</v>
          </cell>
          <cell r="P59">
            <v>88</v>
          </cell>
          <cell r="Q59">
            <v>126</v>
          </cell>
          <cell r="R59">
            <v>85</v>
          </cell>
          <cell r="S59">
            <v>1683</v>
          </cell>
        </row>
        <row r="61">
          <cell r="E61">
            <v>585</v>
          </cell>
          <cell r="F61">
            <v>318</v>
          </cell>
          <cell r="G61">
            <v>456</v>
          </cell>
          <cell r="H61">
            <v>530</v>
          </cell>
          <cell r="I61">
            <v>469</v>
          </cell>
          <cell r="J61">
            <v>361</v>
          </cell>
          <cell r="K61">
            <v>480</v>
          </cell>
          <cell r="L61">
            <v>375</v>
          </cell>
          <cell r="M61">
            <v>277</v>
          </cell>
          <cell r="N61">
            <v>206</v>
          </cell>
          <cell r="O61">
            <v>719</v>
          </cell>
          <cell r="P61">
            <v>659</v>
          </cell>
          <cell r="Q61">
            <v>532</v>
          </cell>
          <cell r="R61">
            <v>491</v>
          </cell>
          <cell r="S61">
            <v>6458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</v>
          </cell>
        </row>
        <row r="65">
          <cell r="E65">
            <v>36</v>
          </cell>
          <cell r="F65">
            <v>176</v>
          </cell>
          <cell r="G65">
            <v>58</v>
          </cell>
          <cell r="H65">
            <v>56</v>
          </cell>
          <cell r="I65">
            <v>223</v>
          </cell>
          <cell r="J65">
            <v>45</v>
          </cell>
          <cell r="K65">
            <v>150</v>
          </cell>
          <cell r="L65">
            <v>22</v>
          </cell>
          <cell r="M65">
            <v>63</v>
          </cell>
          <cell r="N65">
            <v>57</v>
          </cell>
          <cell r="O65">
            <v>195</v>
          </cell>
          <cell r="P65">
            <v>41</v>
          </cell>
          <cell r="Q65">
            <v>628</v>
          </cell>
          <cell r="R65">
            <v>735</v>
          </cell>
          <cell r="S65">
            <v>2485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250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2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15" t="s">
        <v>19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53"/>
    </row>
    <row r="5" spans="2:20" ht="28.5" customHeight="1" thickBot="1" thickTop="1">
      <c r="B5" s="14" t="s">
        <v>20</v>
      </c>
      <c r="C5" s="254" t="s">
        <v>21</v>
      </c>
      <c r="D5" s="255"/>
      <c r="E5" s="15">
        <v>8.7</v>
      </c>
      <c r="F5" s="15">
        <v>12</v>
      </c>
      <c r="G5" s="15">
        <v>23.7</v>
      </c>
      <c r="H5" s="15">
        <v>23</v>
      </c>
      <c r="I5" s="15">
        <v>24.1</v>
      </c>
      <c r="J5" s="15">
        <v>12.7</v>
      </c>
      <c r="K5" s="15">
        <v>25.2</v>
      </c>
      <c r="L5" s="15">
        <v>15.1</v>
      </c>
      <c r="M5" s="15">
        <v>12.9</v>
      </c>
      <c r="N5" s="15">
        <v>16.7</v>
      </c>
      <c r="O5" s="15">
        <v>7.6</v>
      </c>
      <c r="P5" s="15">
        <v>14.9</v>
      </c>
      <c r="Q5" s="15">
        <v>23.8</v>
      </c>
      <c r="R5" s="16">
        <v>17</v>
      </c>
      <c r="S5" s="17">
        <v>15.3</v>
      </c>
      <c r="T5" s="1" t="s">
        <v>22</v>
      </c>
    </row>
    <row r="6" spans="2:19" s="4" customFormat="1" ht="28.5" customHeight="1" thickBot="1" thickTop="1">
      <c r="B6" s="18" t="s">
        <v>23</v>
      </c>
      <c r="C6" s="256" t="s">
        <v>24</v>
      </c>
      <c r="D6" s="257"/>
      <c r="E6" s="19">
        <v>4750</v>
      </c>
      <c r="F6" s="20">
        <v>2832</v>
      </c>
      <c r="G6" s="20">
        <v>4143</v>
      </c>
      <c r="H6" s="20">
        <v>4995</v>
      </c>
      <c r="I6" s="20">
        <v>6902</v>
      </c>
      <c r="J6" s="20">
        <v>2021</v>
      </c>
      <c r="K6" s="20">
        <v>4679</v>
      </c>
      <c r="L6" s="20">
        <v>1757</v>
      </c>
      <c r="M6" s="20">
        <v>3003</v>
      </c>
      <c r="N6" s="20">
        <v>2141</v>
      </c>
      <c r="O6" s="20">
        <v>4314</v>
      </c>
      <c r="P6" s="20">
        <v>4513</v>
      </c>
      <c r="Q6" s="20">
        <v>5440</v>
      </c>
      <c r="R6" s="21">
        <v>5534</v>
      </c>
      <c r="S6" s="22">
        <f>SUM(E6:R6)</f>
        <v>57024</v>
      </c>
    </row>
    <row r="7" spans="2:21" s="4" customFormat="1" ht="28.5" customHeight="1" thickBot="1" thickTop="1">
      <c r="B7" s="23"/>
      <c r="C7" s="258" t="s">
        <v>25</v>
      </c>
      <c r="D7" s="259"/>
      <c r="E7" s="24">
        <f>'[1]Stan i struktura IX 13'!E6</f>
        <v>4961</v>
      </c>
      <c r="F7" s="25">
        <f>'[1]Stan i struktura IX 13'!F6</f>
        <v>2959</v>
      </c>
      <c r="G7" s="25">
        <f>'[1]Stan i struktura IX 13'!G6</f>
        <v>4214</v>
      </c>
      <c r="H7" s="25">
        <f>'[1]Stan i struktura IX 13'!H6</f>
        <v>5004</v>
      </c>
      <c r="I7" s="25">
        <f>'[1]Stan i struktura IX 13'!I6</f>
        <v>6821</v>
      </c>
      <c r="J7" s="25">
        <f>'[1]Stan i struktura IX 13'!J6</f>
        <v>2050</v>
      </c>
      <c r="K7" s="25">
        <f>'[1]Stan i struktura IX 13'!K6</f>
        <v>4727</v>
      </c>
      <c r="L7" s="25">
        <f>'[1]Stan i struktura IX 13'!L6</f>
        <v>1761</v>
      </c>
      <c r="M7" s="25">
        <f>'[1]Stan i struktura IX 13'!M6</f>
        <v>3066</v>
      </c>
      <c r="N7" s="25">
        <f>'[1]Stan i struktura IX 13'!N6</f>
        <v>2170</v>
      </c>
      <c r="O7" s="25">
        <f>'[1]Stan i struktura IX 13'!O6</f>
        <v>4452</v>
      </c>
      <c r="P7" s="25">
        <f>'[1]Stan i struktura IX 13'!P6</f>
        <v>4592</v>
      </c>
      <c r="Q7" s="25">
        <f>'[1]Stan i struktura IX 13'!Q6</f>
        <v>5499</v>
      </c>
      <c r="R7" s="25">
        <f>'[1]Stan i struktura IX 13'!R6</f>
        <v>5725</v>
      </c>
      <c r="S7" s="25">
        <f>'[1]Stan i struktura IX 13'!S6</f>
        <v>58001</v>
      </c>
      <c r="T7" s="26"/>
      <c r="U7" s="27">
        <f>SUM(E7:R7)</f>
        <v>58001</v>
      </c>
    </row>
    <row r="8" spans="2:20" ht="28.5" customHeight="1" thickBot="1" thickTop="1">
      <c r="B8" s="28"/>
      <c r="C8" s="243" t="s">
        <v>26</v>
      </c>
      <c r="D8" s="229"/>
      <c r="E8" s="29">
        <f aca="true" t="shared" si="0" ref="E8:S8">E6-E7</f>
        <v>-211</v>
      </c>
      <c r="F8" s="29">
        <f t="shared" si="0"/>
        <v>-127</v>
      </c>
      <c r="G8" s="29">
        <f t="shared" si="0"/>
        <v>-71</v>
      </c>
      <c r="H8" s="29">
        <f t="shared" si="0"/>
        <v>-9</v>
      </c>
      <c r="I8" s="29">
        <f t="shared" si="0"/>
        <v>81</v>
      </c>
      <c r="J8" s="29">
        <f t="shared" si="0"/>
        <v>-29</v>
      </c>
      <c r="K8" s="29">
        <f t="shared" si="0"/>
        <v>-48</v>
      </c>
      <c r="L8" s="29">
        <f t="shared" si="0"/>
        <v>-4</v>
      </c>
      <c r="M8" s="29">
        <f t="shared" si="0"/>
        <v>-63</v>
      </c>
      <c r="N8" s="29">
        <f t="shared" si="0"/>
        <v>-29</v>
      </c>
      <c r="O8" s="29">
        <f t="shared" si="0"/>
        <v>-138</v>
      </c>
      <c r="P8" s="29">
        <f t="shared" si="0"/>
        <v>-79</v>
      </c>
      <c r="Q8" s="29">
        <f t="shared" si="0"/>
        <v>-59</v>
      </c>
      <c r="R8" s="30">
        <f t="shared" si="0"/>
        <v>-191</v>
      </c>
      <c r="S8" s="31">
        <f t="shared" si="0"/>
        <v>-977</v>
      </c>
      <c r="T8" s="32"/>
    </row>
    <row r="9" spans="2:20" ht="28.5" customHeight="1" thickBot="1" thickTop="1">
      <c r="B9" s="33"/>
      <c r="C9" s="239" t="s">
        <v>27</v>
      </c>
      <c r="D9" s="240"/>
      <c r="E9" s="34">
        <f aca="true" t="shared" si="1" ref="E9:S9">E6/E7*100</f>
        <v>95.74682523684741</v>
      </c>
      <c r="F9" s="34">
        <f t="shared" si="1"/>
        <v>95.7080094626563</v>
      </c>
      <c r="G9" s="34">
        <f t="shared" si="1"/>
        <v>98.31514000949217</v>
      </c>
      <c r="H9" s="34">
        <f t="shared" si="1"/>
        <v>99.82014388489209</v>
      </c>
      <c r="I9" s="34">
        <f t="shared" si="1"/>
        <v>101.18750916287935</v>
      </c>
      <c r="J9" s="34">
        <f t="shared" si="1"/>
        <v>98.58536585365853</v>
      </c>
      <c r="K9" s="34">
        <f t="shared" si="1"/>
        <v>98.98455680135393</v>
      </c>
      <c r="L9" s="34">
        <f t="shared" si="1"/>
        <v>99.77285633162975</v>
      </c>
      <c r="M9" s="34">
        <f t="shared" si="1"/>
        <v>97.94520547945206</v>
      </c>
      <c r="N9" s="34">
        <f t="shared" si="1"/>
        <v>98.66359447004608</v>
      </c>
      <c r="O9" s="34">
        <f t="shared" si="1"/>
        <v>96.90026954177897</v>
      </c>
      <c r="P9" s="34">
        <f t="shared" si="1"/>
        <v>98.27961672473867</v>
      </c>
      <c r="Q9" s="34">
        <f t="shared" si="1"/>
        <v>98.9270776504819</v>
      </c>
      <c r="R9" s="35">
        <f t="shared" si="1"/>
        <v>96.66375545851528</v>
      </c>
      <c r="S9" s="36">
        <f t="shared" si="1"/>
        <v>98.31554628368477</v>
      </c>
      <c r="T9" s="32"/>
    </row>
    <row r="10" spans="2:20" s="4" customFormat="1" ht="28.5" customHeight="1" thickBot="1" thickTop="1">
      <c r="B10" s="37" t="s">
        <v>28</v>
      </c>
      <c r="C10" s="241" t="s">
        <v>29</v>
      </c>
      <c r="D10" s="242"/>
      <c r="E10" s="38">
        <v>813</v>
      </c>
      <c r="F10" s="39">
        <v>400</v>
      </c>
      <c r="G10" s="40">
        <v>551</v>
      </c>
      <c r="H10" s="40">
        <v>623</v>
      </c>
      <c r="I10" s="40">
        <v>800</v>
      </c>
      <c r="J10" s="40">
        <v>332</v>
      </c>
      <c r="K10" s="40">
        <v>550</v>
      </c>
      <c r="L10" s="40">
        <v>329</v>
      </c>
      <c r="M10" s="41">
        <v>445</v>
      </c>
      <c r="N10" s="41">
        <v>344</v>
      </c>
      <c r="O10" s="41">
        <v>688</v>
      </c>
      <c r="P10" s="41">
        <v>696</v>
      </c>
      <c r="Q10" s="41">
        <v>851</v>
      </c>
      <c r="R10" s="41">
        <v>775</v>
      </c>
      <c r="S10" s="42">
        <f>SUM(E10:R10)</f>
        <v>8197</v>
      </c>
      <c r="T10" s="26"/>
    </row>
    <row r="11" spans="2:20" ht="28.5" customHeight="1" thickBot="1" thickTop="1">
      <c r="B11" s="43"/>
      <c r="C11" s="243" t="s">
        <v>30</v>
      </c>
      <c r="D11" s="229"/>
      <c r="E11" s="44">
        <f aca="true" t="shared" si="2" ref="E11:S11">E76/E10*100</f>
        <v>20.29520295202952</v>
      </c>
      <c r="F11" s="44">
        <f t="shared" si="2"/>
        <v>26</v>
      </c>
      <c r="G11" s="44">
        <f t="shared" si="2"/>
        <v>15.426497277676951</v>
      </c>
      <c r="H11" s="44">
        <f t="shared" si="2"/>
        <v>19.101123595505616</v>
      </c>
      <c r="I11" s="44">
        <f t="shared" si="2"/>
        <v>14.625</v>
      </c>
      <c r="J11" s="44">
        <f t="shared" si="2"/>
        <v>21.987951807228914</v>
      </c>
      <c r="K11" s="44">
        <f t="shared" si="2"/>
        <v>13.090909090909092</v>
      </c>
      <c r="L11" s="44">
        <f t="shared" si="2"/>
        <v>13.677811550151976</v>
      </c>
      <c r="M11" s="44">
        <f t="shared" si="2"/>
        <v>28.314606741573034</v>
      </c>
      <c r="N11" s="44">
        <f t="shared" si="2"/>
        <v>15.406976744186046</v>
      </c>
      <c r="O11" s="44">
        <f t="shared" si="2"/>
        <v>21.22093023255814</v>
      </c>
      <c r="P11" s="44">
        <f t="shared" si="2"/>
        <v>19.82758620689655</v>
      </c>
      <c r="Q11" s="44">
        <f t="shared" si="2"/>
        <v>13.396004700352526</v>
      </c>
      <c r="R11" s="45">
        <f t="shared" si="2"/>
        <v>15.483870967741936</v>
      </c>
      <c r="S11" s="46">
        <f t="shared" si="2"/>
        <v>18.01878736122972</v>
      </c>
      <c r="T11" s="32"/>
    </row>
    <row r="12" spans="2:20" ht="28.5" customHeight="1" thickBot="1" thickTop="1">
      <c r="B12" s="47" t="s">
        <v>31</v>
      </c>
      <c r="C12" s="244" t="s">
        <v>32</v>
      </c>
      <c r="D12" s="245"/>
      <c r="E12" s="38">
        <v>1024</v>
      </c>
      <c r="F12" s="40">
        <v>527</v>
      </c>
      <c r="G12" s="40">
        <v>622</v>
      </c>
      <c r="H12" s="40">
        <v>632</v>
      </c>
      <c r="I12" s="40">
        <v>719</v>
      </c>
      <c r="J12" s="40">
        <v>361</v>
      </c>
      <c r="K12" s="40">
        <v>598</v>
      </c>
      <c r="L12" s="40">
        <v>333</v>
      </c>
      <c r="M12" s="41">
        <v>508</v>
      </c>
      <c r="N12" s="41">
        <v>373</v>
      </c>
      <c r="O12" s="41">
        <v>826</v>
      </c>
      <c r="P12" s="41">
        <v>775</v>
      </c>
      <c r="Q12" s="41">
        <v>910</v>
      </c>
      <c r="R12" s="41">
        <v>966</v>
      </c>
      <c r="S12" s="42">
        <f>SUM(E12:R12)</f>
        <v>9174</v>
      </c>
      <c r="T12" s="32"/>
    </row>
    <row r="13" spans="2:20" ht="28.5" customHeight="1" thickBot="1" thickTop="1">
      <c r="B13" s="43" t="s">
        <v>22</v>
      </c>
      <c r="C13" s="246" t="s">
        <v>33</v>
      </c>
      <c r="D13" s="247"/>
      <c r="E13" s="48">
        <v>429</v>
      </c>
      <c r="F13" s="49">
        <v>221</v>
      </c>
      <c r="G13" s="49">
        <v>365</v>
      </c>
      <c r="H13" s="49">
        <v>313</v>
      </c>
      <c r="I13" s="49">
        <v>369</v>
      </c>
      <c r="J13" s="49">
        <v>177</v>
      </c>
      <c r="K13" s="49">
        <v>341</v>
      </c>
      <c r="L13" s="49">
        <v>139</v>
      </c>
      <c r="M13" s="50">
        <v>293</v>
      </c>
      <c r="N13" s="50">
        <v>149</v>
      </c>
      <c r="O13" s="50">
        <v>362</v>
      </c>
      <c r="P13" s="50">
        <v>317</v>
      </c>
      <c r="Q13" s="50">
        <v>400</v>
      </c>
      <c r="R13" s="50">
        <v>364</v>
      </c>
      <c r="S13" s="51">
        <f>SUM(E13:R13)</f>
        <v>4239</v>
      </c>
      <c r="T13" s="32"/>
    </row>
    <row r="14" spans="2:20" s="4" customFormat="1" ht="28.5" customHeight="1" thickBot="1" thickTop="1">
      <c r="B14" s="18" t="s">
        <v>22</v>
      </c>
      <c r="C14" s="248" t="s">
        <v>34</v>
      </c>
      <c r="D14" s="249"/>
      <c r="E14" s="48">
        <v>386</v>
      </c>
      <c r="F14" s="49">
        <v>200</v>
      </c>
      <c r="G14" s="49">
        <v>345</v>
      </c>
      <c r="H14" s="49">
        <v>290</v>
      </c>
      <c r="I14" s="49">
        <v>336</v>
      </c>
      <c r="J14" s="49">
        <v>158</v>
      </c>
      <c r="K14" s="49">
        <v>305</v>
      </c>
      <c r="L14" s="49">
        <v>118</v>
      </c>
      <c r="M14" s="50">
        <v>281</v>
      </c>
      <c r="N14" s="50">
        <v>142</v>
      </c>
      <c r="O14" s="50">
        <v>346</v>
      </c>
      <c r="P14" s="50">
        <v>290</v>
      </c>
      <c r="Q14" s="50">
        <v>308</v>
      </c>
      <c r="R14" s="50">
        <v>318</v>
      </c>
      <c r="S14" s="51">
        <f>SUM(E14:R14)</f>
        <v>3823</v>
      </c>
      <c r="T14" s="26"/>
    </row>
    <row r="15" spans="2:20" s="4" customFormat="1" ht="28.5" customHeight="1" thickBot="1" thickTop="1">
      <c r="B15" s="52" t="s">
        <v>22</v>
      </c>
      <c r="C15" s="232" t="s">
        <v>35</v>
      </c>
      <c r="D15" s="233"/>
      <c r="E15" s="53">
        <v>417</v>
      </c>
      <c r="F15" s="54">
        <v>201</v>
      </c>
      <c r="G15" s="54">
        <v>142</v>
      </c>
      <c r="H15" s="54">
        <v>151</v>
      </c>
      <c r="I15" s="54">
        <v>187</v>
      </c>
      <c r="J15" s="54">
        <v>112</v>
      </c>
      <c r="K15" s="54">
        <v>144</v>
      </c>
      <c r="L15" s="54">
        <v>113</v>
      </c>
      <c r="M15" s="55">
        <v>147</v>
      </c>
      <c r="N15" s="55">
        <v>100</v>
      </c>
      <c r="O15" s="55">
        <v>248</v>
      </c>
      <c r="P15" s="55">
        <v>236</v>
      </c>
      <c r="Q15" s="55">
        <v>222</v>
      </c>
      <c r="R15" s="55">
        <v>278</v>
      </c>
      <c r="S15" s="51">
        <f>SUM(E15:R15)</f>
        <v>2698</v>
      </c>
      <c r="T15" s="26"/>
    </row>
    <row r="16" spans="2:19" ht="28.5" customHeight="1" thickBot="1">
      <c r="B16" s="215" t="s">
        <v>36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5"/>
    </row>
    <row r="17" spans="2:19" ht="28.5" customHeight="1" thickBot="1" thickTop="1">
      <c r="B17" s="236" t="s">
        <v>20</v>
      </c>
      <c r="C17" s="237" t="s">
        <v>37</v>
      </c>
      <c r="D17" s="238"/>
      <c r="E17" s="56">
        <v>2563</v>
      </c>
      <c r="F17" s="57">
        <v>1536</v>
      </c>
      <c r="G17" s="57">
        <v>2289</v>
      </c>
      <c r="H17" s="57">
        <v>2556</v>
      </c>
      <c r="I17" s="57">
        <v>3818</v>
      </c>
      <c r="J17" s="57">
        <v>954</v>
      </c>
      <c r="K17" s="57">
        <v>2569</v>
      </c>
      <c r="L17" s="57">
        <v>828</v>
      </c>
      <c r="M17" s="58">
        <v>1491</v>
      </c>
      <c r="N17" s="58">
        <v>1214</v>
      </c>
      <c r="O17" s="58">
        <v>2257</v>
      </c>
      <c r="P17" s="58">
        <v>2506</v>
      </c>
      <c r="Q17" s="58">
        <v>3096</v>
      </c>
      <c r="R17" s="58">
        <v>3050</v>
      </c>
      <c r="S17" s="51">
        <f>SUM(E17:R17)</f>
        <v>30727</v>
      </c>
    </row>
    <row r="18" spans="2:19" ht="28.5" customHeight="1" thickBot="1" thickTop="1">
      <c r="B18" s="186"/>
      <c r="C18" s="223" t="s">
        <v>38</v>
      </c>
      <c r="D18" s="224"/>
      <c r="E18" s="59">
        <f aca="true" t="shared" si="3" ref="E18:S18">E17/E6*100</f>
        <v>53.95789473684211</v>
      </c>
      <c r="F18" s="59">
        <f t="shared" si="3"/>
        <v>54.23728813559322</v>
      </c>
      <c r="G18" s="59">
        <f t="shared" si="3"/>
        <v>55.24981897175959</v>
      </c>
      <c r="H18" s="59">
        <f t="shared" si="3"/>
        <v>51.17117117117117</v>
      </c>
      <c r="I18" s="59">
        <f t="shared" si="3"/>
        <v>55.31729933352651</v>
      </c>
      <c r="J18" s="59">
        <f t="shared" si="3"/>
        <v>47.20435428005938</v>
      </c>
      <c r="K18" s="59">
        <f t="shared" si="3"/>
        <v>54.90489420816414</v>
      </c>
      <c r="L18" s="59">
        <f t="shared" si="3"/>
        <v>47.12578258394991</v>
      </c>
      <c r="M18" s="59">
        <f t="shared" si="3"/>
        <v>49.65034965034965</v>
      </c>
      <c r="N18" s="59">
        <f t="shared" si="3"/>
        <v>56.70247547874825</v>
      </c>
      <c r="O18" s="59">
        <f t="shared" si="3"/>
        <v>52.31803430690775</v>
      </c>
      <c r="P18" s="59">
        <f t="shared" si="3"/>
        <v>55.528473299357415</v>
      </c>
      <c r="Q18" s="59">
        <f t="shared" si="3"/>
        <v>56.91176470588235</v>
      </c>
      <c r="R18" s="60">
        <f t="shared" si="3"/>
        <v>55.11384170581858</v>
      </c>
      <c r="S18" s="61">
        <f t="shared" si="3"/>
        <v>53.88432940516273</v>
      </c>
    </row>
    <row r="19" spans="2:19" ht="28.5" customHeight="1" thickBot="1" thickTop="1">
      <c r="B19" s="208" t="s">
        <v>23</v>
      </c>
      <c r="C19" s="228" t="s">
        <v>39</v>
      </c>
      <c r="D19" s="229"/>
      <c r="E19" s="48">
        <v>0</v>
      </c>
      <c r="F19" s="49">
        <v>1961</v>
      </c>
      <c r="G19" s="49">
        <v>2035</v>
      </c>
      <c r="H19" s="49">
        <v>2669</v>
      </c>
      <c r="I19" s="49">
        <v>2763</v>
      </c>
      <c r="J19" s="49">
        <v>1141</v>
      </c>
      <c r="K19" s="49">
        <v>2607</v>
      </c>
      <c r="L19" s="49">
        <v>1028</v>
      </c>
      <c r="M19" s="50">
        <v>1703</v>
      </c>
      <c r="N19" s="50">
        <v>1020</v>
      </c>
      <c r="O19" s="50">
        <v>0</v>
      </c>
      <c r="P19" s="50">
        <v>2956</v>
      </c>
      <c r="Q19" s="50">
        <v>2436</v>
      </c>
      <c r="R19" s="50">
        <v>2436</v>
      </c>
      <c r="S19" s="62">
        <f>SUM(E19:R19)</f>
        <v>24755</v>
      </c>
    </row>
    <row r="20" spans="2:19" ht="28.5" customHeight="1" thickBot="1" thickTop="1">
      <c r="B20" s="186"/>
      <c r="C20" s="223" t="s">
        <v>38</v>
      </c>
      <c r="D20" s="224"/>
      <c r="E20" s="59">
        <f aca="true" t="shared" si="4" ref="E20:S20">E19/E6*100</f>
        <v>0</v>
      </c>
      <c r="F20" s="59">
        <f t="shared" si="4"/>
        <v>69.24435028248588</v>
      </c>
      <c r="G20" s="59">
        <f t="shared" si="4"/>
        <v>49.11899589669322</v>
      </c>
      <c r="H20" s="59">
        <f t="shared" si="4"/>
        <v>53.43343343343343</v>
      </c>
      <c r="I20" s="59">
        <f t="shared" si="4"/>
        <v>40.03187481889307</v>
      </c>
      <c r="J20" s="59">
        <f t="shared" si="4"/>
        <v>56.45719940623454</v>
      </c>
      <c r="K20" s="59">
        <f t="shared" si="4"/>
        <v>55.71703355417824</v>
      </c>
      <c r="L20" s="59">
        <f t="shared" si="4"/>
        <v>58.5088218554354</v>
      </c>
      <c r="M20" s="59">
        <f t="shared" si="4"/>
        <v>56.709956709956714</v>
      </c>
      <c r="N20" s="59">
        <f t="shared" si="4"/>
        <v>47.64128911723493</v>
      </c>
      <c r="O20" s="59">
        <f t="shared" si="4"/>
        <v>0</v>
      </c>
      <c r="P20" s="59">
        <f t="shared" si="4"/>
        <v>65.49966762685575</v>
      </c>
      <c r="Q20" s="59">
        <f t="shared" si="4"/>
        <v>44.779411764705884</v>
      </c>
      <c r="R20" s="60">
        <f t="shared" si="4"/>
        <v>44.018792916516084</v>
      </c>
      <c r="S20" s="61">
        <f t="shared" si="4"/>
        <v>43.41154601571268</v>
      </c>
    </row>
    <row r="21" spans="2:19" s="4" customFormat="1" ht="28.5" customHeight="1" thickBot="1" thickTop="1">
      <c r="B21" s="219" t="s">
        <v>28</v>
      </c>
      <c r="C21" s="221" t="s">
        <v>40</v>
      </c>
      <c r="D21" s="222"/>
      <c r="E21" s="48">
        <v>813</v>
      </c>
      <c r="F21" s="49">
        <v>474</v>
      </c>
      <c r="G21" s="49">
        <v>761</v>
      </c>
      <c r="H21" s="49">
        <v>1121</v>
      </c>
      <c r="I21" s="49">
        <v>1235</v>
      </c>
      <c r="J21" s="49">
        <v>268</v>
      </c>
      <c r="K21" s="49">
        <v>865</v>
      </c>
      <c r="L21" s="49">
        <v>255</v>
      </c>
      <c r="M21" s="50">
        <v>498</v>
      </c>
      <c r="N21" s="50">
        <v>212</v>
      </c>
      <c r="O21" s="50">
        <v>702</v>
      </c>
      <c r="P21" s="50">
        <v>596</v>
      </c>
      <c r="Q21" s="50">
        <v>1049</v>
      </c>
      <c r="R21" s="50">
        <v>561</v>
      </c>
      <c r="S21" s="51">
        <f>SUM(E21:R21)</f>
        <v>9410</v>
      </c>
    </row>
    <row r="22" spans="2:19" ht="28.5" customHeight="1" thickBot="1" thickTop="1">
      <c r="B22" s="186"/>
      <c r="C22" s="223" t="s">
        <v>38</v>
      </c>
      <c r="D22" s="224"/>
      <c r="E22" s="59">
        <f aca="true" t="shared" si="5" ref="E22:S22">E21/E6*100</f>
        <v>17.11578947368421</v>
      </c>
      <c r="F22" s="59">
        <f t="shared" si="5"/>
        <v>16.73728813559322</v>
      </c>
      <c r="G22" s="59">
        <f t="shared" si="5"/>
        <v>18.3683321264784</v>
      </c>
      <c r="H22" s="59">
        <f t="shared" si="5"/>
        <v>22.44244244244244</v>
      </c>
      <c r="I22" s="59">
        <f t="shared" si="5"/>
        <v>17.893364242248623</v>
      </c>
      <c r="J22" s="59">
        <f t="shared" si="5"/>
        <v>13.26076199901039</v>
      </c>
      <c r="K22" s="59">
        <f t="shared" si="5"/>
        <v>18.486856165847403</v>
      </c>
      <c r="L22" s="59">
        <f t="shared" si="5"/>
        <v>14.513375071143997</v>
      </c>
      <c r="M22" s="59">
        <f t="shared" si="5"/>
        <v>16.583416583416582</v>
      </c>
      <c r="N22" s="59">
        <f t="shared" si="5"/>
        <v>9.901914992993929</v>
      </c>
      <c r="O22" s="59">
        <f t="shared" si="5"/>
        <v>16.27260083449235</v>
      </c>
      <c r="P22" s="59">
        <f t="shared" si="5"/>
        <v>13.206292931531133</v>
      </c>
      <c r="Q22" s="59">
        <f t="shared" si="5"/>
        <v>19.28308823529412</v>
      </c>
      <c r="R22" s="60">
        <f t="shared" si="5"/>
        <v>10.137332851463679</v>
      </c>
      <c r="S22" s="61">
        <f t="shared" si="5"/>
        <v>16.501823793490463</v>
      </c>
    </row>
    <row r="23" spans="2:19" s="4" customFormat="1" ht="28.5" customHeight="1" thickBot="1" thickTop="1">
      <c r="B23" s="219" t="s">
        <v>31</v>
      </c>
      <c r="C23" s="230" t="s">
        <v>41</v>
      </c>
      <c r="D23" s="231"/>
      <c r="E23" s="48">
        <v>133</v>
      </c>
      <c r="F23" s="49">
        <v>195</v>
      </c>
      <c r="G23" s="49">
        <v>295</v>
      </c>
      <c r="H23" s="49">
        <v>489</v>
      </c>
      <c r="I23" s="49">
        <v>196</v>
      </c>
      <c r="J23" s="49">
        <v>79</v>
      </c>
      <c r="K23" s="49">
        <v>187</v>
      </c>
      <c r="L23" s="49">
        <v>64</v>
      </c>
      <c r="M23" s="50">
        <v>324</v>
      </c>
      <c r="N23" s="50">
        <v>200</v>
      </c>
      <c r="O23" s="50">
        <v>272</v>
      </c>
      <c r="P23" s="50">
        <v>270</v>
      </c>
      <c r="Q23" s="50">
        <v>289</v>
      </c>
      <c r="R23" s="50">
        <v>181</v>
      </c>
      <c r="S23" s="51">
        <f>SUM(E23:R23)</f>
        <v>3174</v>
      </c>
    </row>
    <row r="24" spans="2:19" ht="28.5" customHeight="1" thickBot="1" thickTop="1">
      <c r="B24" s="186"/>
      <c r="C24" s="223" t="s">
        <v>38</v>
      </c>
      <c r="D24" s="224"/>
      <c r="E24" s="59">
        <f aca="true" t="shared" si="6" ref="E24:S24">E23/E6*100</f>
        <v>2.8000000000000003</v>
      </c>
      <c r="F24" s="59">
        <f t="shared" si="6"/>
        <v>6.885593220338983</v>
      </c>
      <c r="G24" s="59">
        <f t="shared" si="6"/>
        <v>7.120444122616461</v>
      </c>
      <c r="H24" s="59">
        <f t="shared" si="6"/>
        <v>9.78978978978979</v>
      </c>
      <c r="I24" s="59">
        <f t="shared" si="6"/>
        <v>2.839756592292089</v>
      </c>
      <c r="J24" s="59">
        <f t="shared" si="6"/>
        <v>3.908955962394854</v>
      </c>
      <c r="K24" s="59">
        <f t="shared" si="6"/>
        <v>3.9965804659115194</v>
      </c>
      <c r="L24" s="59">
        <f t="shared" si="6"/>
        <v>3.642572566875356</v>
      </c>
      <c r="M24" s="59">
        <f t="shared" si="6"/>
        <v>10.789210789210788</v>
      </c>
      <c r="N24" s="59">
        <f t="shared" si="6"/>
        <v>9.341429238673516</v>
      </c>
      <c r="O24" s="59">
        <f t="shared" si="6"/>
        <v>6.30505331478906</v>
      </c>
      <c r="P24" s="59">
        <f t="shared" si="6"/>
        <v>5.982716596499003</v>
      </c>
      <c r="Q24" s="59">
        <f t="shared" si="6"/>
        <v>5.3125</v>
      </c>
      <c r="R24" s="60">
        <f t="shared" si="6"/>
        <v>3.2706902782797256</v>
      </c>
      <c r="S24" s="61">
        <f t="shared" si="6"/>
        <v>5.566077441077441</v>
      </c>
    </row>
    <row r="25" spans="2:19" s="4" customFormat="1" ht="28.5" customHeight="1" thickBot="1" thickTop="1">
      <c r="B25" s="219" t="s">
        <v>42</v>
      </c>
      <c r="C25" s="221" t="s">
        <v>43</v>
      </c>
      <c r="D25" s="222"/>
      <c r="E25" s="63">
        <v>182</v>
      </c>
      <c r="F25" s="50">
        <v>153</v>
      </c>
      <c r="G25" s="50">
        <v>181</v>
      </c>
      <c r="H25" s="50">
        <v>208</v>
      </c>
      <c r="I25" s="50">
        <v>300</v>
      </c>
      <c r="J25" s="50">
        <v>77</v>
      </c>
      <c r="K25" s="50">
        <v>213</v>
      </c>
      <c r="L25" s="50">
        <v>97</v>
      </c>
      <c r="M25" s="50">
        <v>147</v>
      </c>
      <c r="N25" s="50">
        <v>145</v>
      </c>
      <c r="O25" s="50">
        <v>206</v>
      </c>
      <c r="P25" s="50">
        <v>279</v>
      </c>
      <c r="Q25" s="50">
        <v>259</v>
      </c>
      <c r="R25" s="50">
        <v>288</v>
      </c>
      <c r="S25" s="51">
        <f>SUM(E25:R25)</f>
        <v>2735</v>
      </c>
    </row>
    <row r="26" spans="2:19" ht="28.5" customHeight="1" thickBot="1" thickTop="1">
      <c r="B26" s="186"/>
      <c r="C26" s="223" t="s">
        <v>38</v>
      </c>
      <c r="D26" s="224"/>
      <c r="E26" s="59">
        <f aca="true" t="shared" si="7" ref="E26:S26">E25/E6*100</f>
        <v>3.8315789473684214</v>
      </c>
      <c r="F26" s="59">
        <f t="shared" si="7"/>
        <v>5.402542372881356</v>
      </c>
      <c r="G26" s="59">
        <f t="shared" si="7"/>
        <v>4.368814868452811</v>
      </c>
      <c r="H26" s="59">
        <f t="shared" si="7"/>
        <v>4.1641641641641645</v>
      </c>
      <c r="I26" s="59">
        <f t="shared" si="7"/>
        <v>4.3465662126919735</v>
      </c>
      <c r="J26" s="59">
        <f t="shared" si="7"/>
        <v>3.8099950519544783</v>
      </c>
      <c r="K26" s="59">
        <f t="shared" si="7"/>
        <v>4.552254755289592</v>
      </c>
      <c r="L26" s="59">
        <f t="shared" si="7"/>
        <v>5.520774046670461</v>
      </c>
      <c r="M26" s="59">
        <f t="shared" si="7"/>
        <v>4.895104895104895</v>
      </c>
      <c r="N26" s="59">
        <f t="shared" si="7"/>
        <v>6.772536198038299</v>
      </c>
      <c r="O26" s="59">
        <f t="shared" si="7"/>
        <v>4.775150672229949</v>
      </c>
      <c r="P26" s="59">
        <f t="shared" si="7"/>
        <v>6.182140483048969</v>
      </c>
      <c r="Q26" s="59">
        <f t="shared" si="7"/>
        <v>4.761029411764706</v>
      </c>
      <c r="R26" s="60">
        <f t="shared" si="7"/>
        <v>5.204192265992049</v>
      </c>
      <c r="S26" s="61">
        <f t="shared" si="7"/>
        <v>4.796226150392817</v>
      </c>
    </row>
    <row r="27" spans="2:19" ht="28.5" customHeight="1" thickBot="1" thickTop="1">
      <c r="B27" s="215" t="s">
        <v>44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27"/>
    </row>
    <row r="28" spans="2:19" ht="28.5" customHeight="1" thickBot="1" thickTop="1">
      <c r="B28" s="208" t="s">
        <v>20</v>
      </c>
      <c r="C28" s="228" t="s">
        <v>45</v>
      </c>
      <c r="D28" s="229"/>
      <c r="E28" s="48">
        <v>594</v>
      </c>
      <c r="F28" s="49">
        <v>531</v>
      </c>
      <c r="G28" s="49">
        <v>731</v>
      </c>
      <c r="H28" s="49">
        <v>900</v>
      </c>
      <c r="I28" s="49">
        <v>1163</v>
      </c>
      <c r="J28" s="49">
        <v>598</v>
      </c>
      <c r="K28" s="49">
        <v>859</v>
      </c>
      <c r="L28" s="49">
        <v>379</v>
      </c>
      <c r="M28" s="50">
        <v>630</v>
      </c>
      <c r="N28" s="50">
        <v>467</v>
      </c>
      <c r="O28" s="50">
        <v>501</v>
      </c>
      <c r="P28" s="50">
        <v>824</v>
      </c>
      <c r="Q28" s="50">
        <v>890</v>
      </c>
      <c r="R28" s="50">
        <v>1087</v>
      </c>
      <c r="S28" s="51">
        <f>SUM(E28:R28)</f>
        <v>10154</v>
      </c>
    </row>
    <row r="29" spans="2:19" ht="28.5" customHeight="1" thickBot="1" thickTop="1">
      <c r="B29" s="186"/>
      <c r="C29" s="223" t="s">
        <v>38</v>
      </c>
      <c r="D29" s="224"/>
      <c r="E29" s="59">
        <f aca="true" t="shared" si="8" ref="E29:S29">E28/E6*100</f>
        <v>12.505263157894737</v>
      </c>
      <c r="F29" s="59">
        <f t="shared" si="8"/>
        <v>18.75</v>
      </c>
      <c r="G29" s="59">
        <f t="shared" si="8"/>
        <v>17.644219164856384</v>
      </c>
      <c r="H29" s="59">
        <f t="shared" si="8"/>
        <v>18.01801801801802</v>
      </c>
      <c r="I29" s="59">
        <f t="shared" si="8"/>
        <v>16.85018835120255</v>
      </c>
      <c r="J29" s="59">
        <f t="shared" si="8"/>
        <v>29.589312221672436</v>
      </c>
      <c r="K29" s="59">
        <f t="shared" si="8"/>
        <v>18.358623637529387</v>
      </c>
      <c r="L29" s="59">
        <f t="shared" si="8"/>
        <v>21.570859419465</v>
      </c>
      <c r="M29" s="59">
        <f t="shared" si="8"/>
        <v>20.97902097902098</v>
      </c>
      <c r="N29" s="59">
        <f t="shared" si="8"/>
        <v>21.812237272302664</v>
      </c>
      <c r="O29" s="59">
        <f t="shared" si="8"/>
        <v>11.613351877607789</v>
      </c>
      <c r="P29" s="59">
        <f t="shared" si="8"/>
        <v>18.258364724130292</v>
      </c>
      <c r="Q29" s="59">
        <f t="shared" si="8"/>
        <v>16.360294117647058</v>
      </c>
      <c r="R29" s="60">
        <f t="shared" si="8"/>
        <v>19.642211781713044</v>
      </c>
      <c r="S29" s="61">
        <f t="shared" si="8"/>
        <v>17.806537598204265</v>
      </c>
    </row>
    <row r="30" spans="2:19" ht="28.5" customHeight="1" thickBot="1" thickTop="1">
      <c r="B30" s="219" t="s">
        <v>23</v>
      </c>
      <c r="C30" s="221" t="s">
        <v>46</v>
      </c>
      <c r="D30" s="222"/>
      <c r="E30" s="48">
        <v>1354</v>
      </c>
      <c r="F30" s="49">
        <v>778</v>
      </c>
      <c r="G30" s="49">
        <v>1064</v>
      </c>
      <c r="H30" s="49">
        <v>1264</v>
      </c>
      <c r="I30" s="49">
        <v>1581</v>
      </c>
      <c r="J30" s="49">
        <v>708</v>
      </c>
      <c r="K30" s="49">
        <v>1166</v>
      </c>
      <c r="L30" s="49">
        <v>422</v>
      </c>
      <c r="M30" s="50">
        <v>685</v>
      </c>
      <c r="N30" s="50">
        <v>444</v>
      </c>
      <c r="O30" s="50">
        <v>1146</v>
      </c>
      <c r="P30" s="50">
        <v>1017</v>
      </c>
      <c r="Q30" s="50">
        <v>1316</v>
      </c>
      <c r="R30" s="50">
        <v>1336</v>
      </c>
      <c r="S30" s="51">
        <f>SUM(E30:R30)</f>
        <v>14281</v>
      </c>
    </row>
    <row r="31" spans="2:19" ht="28.5" customHeight="1" thickBot="1" thickTop="1">
      <c r="B31" s="186"/>
      <c r="C31" s="223" t="s">
        <v>38</v>
      </c>
      <c r="D31" s="224"/>
      <c r="E31" s="59">
        <f aca="true" t="shared" si="9" ref="E31:S31">E30/E6*100</f>
        <v>28.50526315789474</v>
      </c>
      <c r="F31" s="59">
        <f t="shared" si="9"/>
        <v>27.47175141242938</v>
      </c>
      <c r="G31" s="59">
        <f t="shared" si="9"/>
        <v>25.68187303886073</v>
      </c>
      <c r="H31" s="59">
        <f t="shared" si="9"/>
        <v>25.305305305305303</v>
      </c>
      <c r="I31" s="59">
        <f t="shared" si="9"/>
        <v>22.906403940886698</v>
      </c>
      <c r="J31" s="59">
        <f t="shared" si="9"/>
        <v>35.03216229589312</v>
      </c>
      <c r="K31" s="59">
        <f t="shared" si="9"/>
        <v>24.91985466980124</v>
      </c>
      <c r="L31" s="59">
        <f t="shared" si="9"/>
        <v>24.018212862834375</v>
      </c>
      <c r="M31" s="59">
        <f t="shared" si="9"/>
        <v>22.81052281052281</v>
      </c>
      <c r="N31" s="59">
        <f t="shared" si="9"/>
        <v>20.737972909855205</v>
      </c>
      <c r="O31" s="59">
        <f t="shared" si="9"/>
        <v>26.564673157162726</v>
      </c>
      <c r="P31" s="59">
        <f t="shared" si="9"/>
        <v>22.534899180146244</v>
      </c>
      <c r="Q31" s="59">
        <f t="shared" si="9"/>
        <v>24.191176470588236</v>
      </c>
      <c r="R31" s="60">
        <f t="shared" si="9"/>
        <v>24.141669678352006</v>
      </c>
      <c r="S31" s="61">
        <f t="shared" si="9"/>
        <v>25.04384118967452</v>
      </c>
    </row>
    <row r="32" spans="2:19" ht="28.5" customHeight="1" thickBot="1" thickTop="1">
      <c r="B32" s="219" t="s">
        <v>28</v>
      </c>
      <c r="C32" s="221" t="s">
        <v>47</v>
      </c>
      <c r="D32" s="222"/>
      <c r="E32" s="48">
        <v>1878</v>
      </c>
      <c r="F32" s="49">
        <v>1179</v>
      </c>
      <c r="G32" s="49">
        <v>2199</v>
      </c>
      <c r="H32" s="49">
        <v>2692</v>
      </c>
      <c r="I32" s="49">
        <v>3890</v>
      </c>
      <c r="J32" s="49">
        <v>1120</v>
      </c>
      <c r="K32" s="49">
        <v>2498</v>
      </c>
      <c r="L32" s="49">
        <v>704</v>
      </c>
      <c r="M32" s="50">
        <v>1311</v>
      </c>
      <c r="N32" s="50">
        <v>1004</v>
      </c>
      <c r="O32" s="50">
        <v>1857</v>
      </c>
      <c r="P32" s="50">
        <v>2006</v>
      </c>
      <c r="Q32" s="50">
        <v>2735</v>
      </c>
      <c r="R32" s="50">
        <v>2735</v>
      </c>
      <c r="S32" s="51">
        <f>SUM(E32:R32)</f>
        <v>27808</v>
      </c>
    </row>
    <row r="33" spans="2:19" ht="28.5" customHeight="1" thickBot="1" thickTop="1">
      <c r="B33" s="186"/>
      <c r="C33" s="223" t="s">
        <v>38</v>
      </c>
      <c r="D33" s="224"/>
      <c r="E33" s="59">
        <f aca="true" t="shared" si="10" ref="E33:S33">E32/E6*100</f>
        <v>39.53684210526316</v>
      </c>
      <c r="F33" s="59">
        <f t="shared" si="10"/>
        <v>41.63135593220339</v>
      </c>
      <c r="G33" s="59">
        <f t="shared" si="10"/>
        <v>53.07748008689356</v>
      </c>
      <c r="H33" s="59">
        <f t="shared" si="10"/>
        <v>53.893893893893896</v>
      </c>
      <c r="I33" s="59">
        <f t="shared" si="10"/>
        <v>56.360475224572596</v>
      </c>
      <c r="J33" s="59">
        <f t="shared" si="10"/>
        <v>55.418109846610584</v>
      </c>
      <c r="K33" s="59">
        <f t="shared" si="10"/>
        <v>53.38747595640094</v>
      </c>
      <c r="L33" s="59">
        <f t="shared" si="10"/>
        <v>40.068298235628916</v>
      </c>
      <c r="M33" s="59">
        <f t="shared" si="10"/>
        <v>43.65634365634365</v>
      </c>
      <c r="N33" s="59">
        <f t="shared" si="10"/>
        <v>46.89397477814106</v>
      </c>
      <c r="O33" s="59">
        <f t="shared" si="10"/>
        <v>43.04589707927677</v>
      </c>
      <c r="P33" s="59">
        <f t="shared" si="10"/>
        <v>44.44936849102593</v>
      </c>
      <c r="Q33" s="59">
        <f t="shared" si="10"/>
        <v>50.27573529411765</v>
      </c>
      <c r="R33" s="60">
        <f t="shared" si="10"/>
        <v>49.42175641488977</v>
      </c>
      <c r="S33" s="61">
        <f t="shared" si="10"/>
        <v>48.76543209876543</v>
      </c>
    </row>
    <row r="34" spans="2:19" ht="28.5" customHeight="1" thickBot="1" thickTop="1">
      <c r="B34" s="219" t="s">
        <v>31</v>
      </c>
      <c r="C34" s="221" t="s">
        <v>48</v>
      </c>
      <c r="D34" s="222"/>
      <c r="E34" s="63">
        <v>1268</v>
      </c>
      <c r="F34" s="50">
        <v>935</v>
      </c>
      <c r="G34" s="50">
        <v>1271</v>
      </c>
      <c r="H34" s="50">
        <v>1814</v>
      </c>
      <c r="I34" s="50">
        <v>2158</v>
      </c>
      <c r="J34" s="50">
        <v>588</v>
      </c>
      <c r="K34" s="50">
        <v>1790</v>
      </c>
      <c r="L34" s="50">
        <v>507</v>
      </c>
      <c r="M34" s="50">
        <v>1096</v>
      </c>
      <c r="N34" s="50">
        <v>599</v>
      </c>
      <c r="O34" s="50">
        <v>1138</v>
      </c>
      <c r="P34" s="50">
        <v>1369</v>
      </c>
      <c r="Q34" s="50">
        <v>1618</v>
      </c>
      <c r="R34" s="50">
        <v>1453</v>
      </c>
      <c r="S34" s="51">
        <f>SUM(E34:R34)</f>
        <v>17604</v>
      </c>
    </row>
    <row r="35" spans="2:19" ht="28.5" customHeight="1" thickBot="1" thickTop="1">
      <c r="B35" s="220"/>
      <c r="C35" s="223" t="s">
        <v>38</v>
      </c>
      <c r="D35" s="224"/>
      <c r="E35" s="59">
        <f aca="true" t="shared" si="11" ref="E35:S35">E34/E6*100</f>
        <v>26.694736842105264</v>
      </c>
      <c r="F35" s="59">
        <f t="shared" si="11"/>
        <v>33.01553672316384</v>
      </c>
      <c r="G35" s="59">
        <f t="shared" si="11"/>
        <v>30.67825247405262</v>
      </c>
      <c r="H35" s="59">
        <f t="shared" si="11"/>
        <v>36.31631631631632</v>
      </c>
      <c r="I35" s="59">
        <f t="shared" si="11"/>
        <v>31.266299623297595</v>
      </c>
      <c r="J35" s="59">
        <f t="shared" si="11"/>
        <v>29.09450766947056</v>
      </c>
      <c r="K35" s="59">
        <f t="shared" si="11"/>
        <v>38.25603761487497</v>
      </c>
      <c r="L35" s="59">
        <f t="shared" si="11"/>
        <v>28.85600455321571</v>
      </c>
      <c r="M35" s="59">
        <f t="shared" si="11"/>
        <v>36.4968364968365</v>
      </c>
      <c r="N35" s="59">
        <f t="shared" si="11"/>
        <v>27.977580569827182</v>
      </c>
      <c r="O35" s="59">
        <f t="shared" si="11"/>
        <v>26.379230412610106</v>
      </c>
      <c r="P35" s="59">
        <f t="shared" si="11"/>
        <v>30.334588965211612</v>
      </c>
      <c r="Q35" s="59">
        <f t="shared" si="11"/>
        <v>29.74264705882353</v>
      </c>
      <c r="R35" s="60">
        <f t="shared" si="11"/>
        <v>26.255872786411278</v>
      </c>
      <c r="S35" s="61">
        <f t="shared" si="11"/>
        <v>30.87121212121212</v>
      </c>
    </row>
    <row r="36" spans="2:19" ht="28.5" customHeight="1" thickBot="1" thickTop="1">
      <c r="B36" s="219" t="s">
        <v>42</v>
      </c>
      <c r="C36" s="225" t="s">
        <v>49</v>
      </c>
      <c r="D36" s="226"/>
      <c r="E36" s="63">
        <v>840</v>
      </c>
      <c r="F36" s="50">
        <v>574</v>
      </c>
      <c r="G36" s="50">
        <v>961</v>
      </c>
      <c r="H36" s="50">
        <v>950</v>
      </c>
      <c r="I36" s="50">
        <v>1549</v>
      </c>
      <c r="J36" s="50">
        <v>489</v>
      </c>
      <c r="K36" s="50">
        <v>1078</v>
      </c>
      <c r="L36" s="50">
        <v>310</v>
      </c>
      <c r="M36" s="50">
        <v>817</v>
      </c>
      <c r="N36" s="50">
        <v>384</v>
      </c>
      <c r="O36" s="50">
        <v>961</v>
      </c>
      <c r="P36" s="50">
        <v>1173</v>
      </c>
      <c r="Q36" s="50">
        <v>1022</v>
      </c>
      <c r="R36" s="50">
        <v>1276</v>
      </c>
      <c r="S36" s="51">
        <f>SUM(E36:R36)</f>
        <v>12384</v>
      </c>
    </row>
    <row r="37" spans="2:19" ht="28.5" customHeight="1" thickBot="1" thickTop="1">
      <c r="B37" s="220"/>
      <c r="C37" s="223" t="s">
        <v>38</v>
      </c>
      <c r="D37" s="224"/>
      <c r="E37" s="59">
        <f aca="true" t="shared" si="12" ref="E37:S37">E36/E6*100</f>
        <v>17.684210526315788</v>
      </c>
      <c r="F37" s="59">
        <f t="shared" si="12"/>
        <v>20.268361581920903</v>
      </c>
      <c r="G37" s="59">
        <f t="shared" si="12"/>
        <v>23.195751870625152</v>
      </c>
      <c r="H37" s="59">
        <f t="shared" si="12"/>
        <v>19.01901901901902</v>
      </c>
      <c r="I37" s="59">
        <f t="shared" si="12"/>
        <v>22.44277021153289</v>
      </c>
      <c r="J37" s="59">
        <f t="shared" si="12"/>
        <v>24.195942602671945</v>
      </c>
      <c r="K37" s="59">
        <f t="shared" si="12"/>
        <v>23.039110921136995</v>
      </c>
      <c r="L37" s="59">
        <f t="shared" si="12"/>
        <v>17.643710870802504</v>
      </c>
      <c r="M37" s="59">
        <f t="shared" si="12"/>
        <v>27.206127206127206</v>
      </c>
      <c r="N37" s="59">
        <f t="shared" si="12"/>
        <v>17.935544138253153</v>
      </c>
      <c r="O37" s="59">
        <f t="shared" si="12"/>
        <v>22.276309689383403</v>
      </c>
      <c r="P37" s="59">
        <f t="shared" si="12"/>
        <v>25.991579880345668</v>
      </c>
      <c r="Q37" s="59">
        <f t="shared" si="12"/>
        <v>18.78676470588235</v>
      </c>
      <c r="R37" s="60">
        <f t="shared" si="12"/>
        <v>23.057462956270328</v>
      </c>
      <c r="S37" s="61">
        <f t="shared" si="12"/>
        <v>21.71717171717172</v>
      </c>
    </row>
    <row r="38" spans="2:19" s="64" customFormat="1" ht="28.5" customHeight="1" thickBot="1" thickTop="1">
      <c r="B38" s="208" t="s">
        <v>50</v>
      </c>
      <c r="C38" s="210" t="s">
        <v>51</v>
      </c>
      <c r="D38" s="211"/>
      <c r="E38" s="63">
        <v>735</v>
      </c>
      <c r="F38" s="50">
        <v>275</v>
      </c>
      <c r="G38" s="50">
        <v>298</v>
      </c>
      <c r="H38" s="50">
        <v>211</v>
      </c>
      <c r="I38" s="50">
        <v>500</v>
      </c>
      <c r="J38" s="50">
        <v>146</v>
      </c>
      <c r="K38" s="50">
        <v>333</v>
      </c>
      <c r="L38" s="50">
        <v>133</v>
      </c>
      <c r="M38" s="50">
        <v>223</v>
      </c>
      <c r="N38" s="50">
        <v>156</v>
      </c>
      <c r="O38" s="50">
        <v>378</v>
      </c>
      <c r="P38" s="50">
        <v>283</v>
      </c>
      <c r="Q38" s="50">
        <v>400</v>
      </c>
      <c r="R38" s="50">
        <v>359</v>
      </c>
      <c r="S38" s="51">
        <f>SUM(E38:R38)</f>
        <v>4430</v>
      </c>
    </row>
    <row r="39" spans="2:19" s="4" customFormat="1" ht="28.5" customHeight="1" thickBot="1" thickTop="1">
      <c r="B39" s="209"/>
      <c r="C39" s="212" t="s">
        <v>38</v>
      </c>
      <c r="D39" s="213"/>
      <c r="E39" s="65">
        <f aca="true" t="shared" si="13" ref="E39:S39">E38/E6*100</f>
        <v>15.473684210526315</v>
      </c>
      <c r="F39" s="66">
        <f t="shared" si="13"/>
        <v>9.71045197740113</v>
      </c>
      <c r="G39" s="66">
        <f t="shared" si="13"/>
        <v>7.192855418778662</v>
      </c>
      <c r="H39" s="66">
        <f t="shared" si="13"/>
        <v>4.224224224224224</v>
      </c>
      <c r="I39" s="66">
        <f t="shared" si="13"/>
        <v>7.244277021153289</v>
      </c>
      <c r="J39" s="66">
        <f t="shared" si="13"/>
        <v>7.224146462147452</v>
      </c>
      <c r="K39" s="66">
        <f t="shared" si="13"/>
        <v>7.1169053216499245</v>
      </c>
      <c r="L39" s="66">
        <f t="shared" si="13"/>
        <v>7.569721115537849</v>
      </c>
      <c r="M39" s="66">
        <f t="shared" si="13"/>
        <v>7.425907425907425</v>
      </c>
      <c r="N39" s="66">
        <f t="shared" si="13"/>
        <v>7.286314806165343</v>
      </c>
      <c r="O39" s="65">
        <f t="shared" si="13"/>
        <v>8.762169680111267</v>
      </c>
      <c r="P39" s="66">
        <f t="shared" si="13"/>
        <v>6.270773321515621</v>
      </c>
      <c r="Q39" s="66">
        <f t="shared" si="13"/>
        <v>7.352941176470589</v>
      </c>
      <c r="R39" s="67">
        <f t="shared" si="13"/>
        <v>6.487170220455367</v>
      </c>
      <c r="S39" s="61">
        <f t="shared" si="13"/>
        <v>7.768658810325476</v>
      </c>
    </row>
    <row r="40" spans="2:19" s="4" customFormat="1" ht="24" customHeight="1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1"/>
    </row>
    <row r="41" spans="2:19" s="4" customFormat="1" ht="48.75" customHeight="1" thickBot="1">
      <c r="B41" s="214" t="s">
        <v>52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</row>
    <row r="42" spans="2:19" s="4" customFormat="1" ht="42" customHeight="1" thickBot="1" thickTop="1">
      <c r="B42" s="6" t="s">
        <v>1</v>
      </c>
      <c r="C42" s="72" t="s">
        <v>2</v>
      </c>
      <c r="D42" s="73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15" t="s">
        <v>55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04"/>
    </row>
    <row r="44" spans="2:19" s="4" customFormat="1" ht="42" customHeight="1" thickBot="1" thickTop="1">
      <c r="B44" s="74" t="s">
        <v>20</v>
      </c>
      <c r="C44" s="217" t="s">
        <v>56</v>
      </c>
      <c r="D44" s="218"/>
      <c r="E44" s="56">
        <v>347</v>
      </c>
      <c r="F44" s="56">
        <v>85</v>
      </c>
      <c r="G44" s="56">
        <v>351</v>
      </c>
      <c r="H44" s="56">
        <v>147</v>
      </c>
      <c r="I44" s="56">
        <v>131</v>
      </c>
      <c r="J44" s="56">
        <v>65</v>
      </c>
      <c r="K44" s="56">
        <v>98</v>
      </c>
      <c r="L44" s="56">
        <v>297</v>
      </c>
      <c r="M44" s="56">
        <v>28</v>
      </c>
      <c r="N44" s="56">
        <v>82</v>
      </c>
      <c r="O44" s="56">
        <v>218</v>
      </c>
      <c r="P44" s="56">
        <v>156</v>
      </c>
      <c r="Q44" s="56">
        <v>270</v>
      </c>
      <c r="R44" s="75">
        <v>318</v>
      </c>
      <c r="S44" s="76">
        <f>SUM(E44:R44)</f>
        <v>2593</v>
      </c>
    </row>
    <row r="45" spans="2:19" s="4" customFormat="1" ht="42" customHeight="1" thickBot="1" thickTop="1">
      <c r="B45" s="77"/>
      <c r="C45" s="198" t="s">
        <v>57</v>
      </c>
      <c r="D45" s="199"/>
      <c r="E45" s="78">
        <v>45</v>
      </c>
      <c r="F45" s="49">
        <v>18</v>
      </c>
      <c r="G45" s="49">
        <v>9</v>
      </c>
      <c r="H45" s="49">
        <v>39</v>
      </c>
      <c r="I45" s="49">
        <v>41</v>
      </c>
      <c r="J45" s="49">
        <v>13</v>
      </c>
      <c r="K45" s="49">
        <v>37</v>
      </c>
      <c r="L45" s="49">
        <v>40</v>
      </c>
      <c r="M45" s="50">
        <v>6</v>
      </c>
      <c r="N45" s="50">
        <v>11</v>
      </c>
      <c r="O45" s="50">
        <v>44</v>
      </c>
      <c r="P45" s="50">
        <v>32</v>
      </c>
      <c r="Q45" s="50">
        <v>74</v>
      </c>
      <c r="R45" s="50">
        <v>161</v>
      </c>
      <c r="S45" s="76">
        <f>SUM(E45:R45)</f>
        <v>570</v>
      </c>
    </row>
    <row r="46" spans="2:22" s="4" customFormat="1" ht="42" customHeight="1" thickBot="1" thickTop="1">
      <c r="B46" s="79" t="s">
        <v>23</v>
      </c>
      <c r="C46" s="200" t="s">
        <v>58</v>
      </c>
      <c r="D46" s="201"/>
      <c r="E46" s="80">
        <f>E44+'[1]Stan i struktura IX 13'!E46</f>
        <v>3534</v>
      </c>
      <c r="F46" s="80">
        <f>F44+'[1]Stan i struktura IX 13'!F46</f>
        <v>1284</v>
      </c>
      <c r="G46" s="80">
        <f>G44+'[1]Stan i struktura IX 13'!G46</f>
        <v>2170</v>
      </c>
      <c r="H46" s="80">
        <f>H44+'[1]Stan i struktura IX 13'!H46</f>
        <v>1495</v>
      </c>
      <c r="I46" s="80">
        <f>I44+'[1]Stan i struktura IX 13'!I46</f>
        <v>1912</v>
      </c>
      <c r="J46" s="80">
        <f>J44+'[1]Stan i struktura IX 13'!J46</f>
        <v>1007</v>
      </c>
      <c r="K46" s="80">
        <f>K44+'[1]Stan i struktura IX 13'!K46</f>
        <v>1692</v>
      </c>
      <c r="L46" s="80">
        <f>L44+'[1]Stan i struktura IX 13'!L46</f>
        <v>1742</v>
      </c>
      <c r="M46" s="80">
        <f>M44+'[1]Stan i struktura IX 13'!M46</f>
        <v>840</v>
      </c>
      <c r="N46" s="80">
        <f>N44+'[1]Stan i struktura IX 13'!N46</f>
        <v>978</v>
      </c>
      <c r="O46" s="80">
        <f>O44+'[1]Stan i struktura IX 13'!O46</f>
        <v>3730</v>
      </c>
      <c r="P46" s="80">
        <f>P44+'[1]Stan i struktura IX 13'!P46</f>
        <v>1866</v>
      </c>
      <c r="Q46" s="80">
        <f>Q44+'[1]Stan i struktura IX 13'!Q46</f>
        <v>3281</v>
      </c>
      <c r="R46" s="81">
        <f>R44+'[1]Stan i struktura IX 13'!R46</f>
        <v>3305</v>
      </c>
      <c r="S46" s="82">
        <f>S44+'[1]Stan i struktura IX 13'!S46</f>
        <v>28836</v>
      </c>
      <c r="U46" s="4">
        <f>SUM(E46:R46)</f>
        <v>28836</v>
      </c>
      <c r="V46" s="4">
        <f>SUM(E46:R46)</f>
        <v>28836</v>
      </c>
    </row>
    <row r="47" spans="2:19" s="4" customFormat="1" ht="42" customHeight="1" thickBot="1">
      <c r="B47" s="202" t="s">
        <v>59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4"/>
    </row>
    <row r="48" spans="2:19" s="4" customFormat="1" ht="42" customHeight="1" thickBot="1" thickTop="1">
      <c r="B48" s="205" t="s">
        <v>20</v>
      </c>
      <c r="C48" s="206" t="s">
        <v>60</v>
      </c>
      <c r="D48" s="207"/>
      <c r="E48" s="57">
        <v>9</v>
      </c>
      <c r="F48" s="57">
        <v>8</v>
      </c>
      <c r="G48" s="57">
        <v>0</v>
      </c>
      <c r="H48" s="57">
        <v>9</v>
      </c>
      <c r="I48" s="57">
        <v>9</v>
      </c>
      <c r="J48" s="57">
        <v>0</v>
      </c>
      <c r="K48" s="57">
        <v>18</v>
      </c>
      <c r="L48" s="57">
        <v>6</v>
      </c>
      <c r="M48" s="57">
        <v>1</v>
      </c>
      <c r="N48" s="57">
        <v>0</v>
      </c>
      <c r="O48" s="57">
        <v>6</v>
      </c>
      <c r="P48" s="57">
        <v>4</v>
      </c>
      <c r="Q48" s="57">
        <v>73</v>
      </c>
      <c r="R48" s="58">
        <v>16</v>
      </c>
      <c r="S48" s="83">
        <f>SUM(E48:R48)</f>
        <v>159</v>
      </c>
    </row>
    <row r="49" spans="2:22" ht="42" customHeight="1" thickBot="1" thickTop="1">
      <c r="B49" s="186"/>
      <c r="C49" s="196" t="s">
        <v>61</v>
      </c>
      <c r="D49" s="197"/>
      <c r="E49" s="84">
        <f>E48+'[1]Stan i struktura IX 13'!E49</f>
        <v>105</v>
      </c>
      <c r="F49" s="84">
        <f>F48+'[1]Stan i struktura IX 13'!F49</f>
        <v>69</v>
      </c>
      <c r="G49" s="84">
        <f>G48+'[1]Stan i struktura IX 13'!G49</f>
        <v>0</v>
      </c>
      <c r="H49" s="84">
        <f>H48+'[1]Stan i struktura IX 13'!H49</f>
        <v>36</v>
      </c>
      <c r="I49" s="84">
        <f>I48+'[1]Stan i struktura IX 13'!I49</f>
        <v>65</v>
      </c>
      <c r="J49" s="84">
        <f>J48+'[1]Stan i struktura IX 13'!J49</f>
        <v>27</v>
      </c>
      <c r="K49" s="84">
        <f>K48+'[1]Stan i struktura IX 13'!K49</f>
        <v>97</v>
      </c>
      <c r="L49" s="84">
        <f>L48+'[1]Stan i struktura IX 13'!L49</f>
        <v>33</v>
      </c>
      <c r="M49" s="84">
        <f>M48+'[1]Stan i struktura IX 13'!M49</f>
        <v>19</v>
      </c>
      <c r="N49" s="84">
        <f>N48+'[1]Stan i struktura IX 13'!N49</f>
        <v>10</v>
      </c>
      <c r="O49" s="84">
        <f>O48+'[1]Stan i struktura IX 13'!O49</f>
        <v>108</v>
      </c>
      <c r="P49" s="84">
        <f>P48+'[1]Stan i struktura IX 13'!P49</f>
        <v>65</v>
      </c>
      <c r="Q49" s="84">
        <f>Q48+'[1]Stan i struktura IX 13'!Q49</f>
        <v>737</v>
      </c>
      <c r="R49" s="84">
        <f>R48+'[1]Stan i struktura IX 13'!R49</f>
        <v>170</v>
      </c>
      <c r="S49" s="84">
        <f>S48+'[1]Stan i struktura IX 13'!S49</f>
        <v>1541</v>
      </c>
      <c r="U49" s="1">
        <f>SUM(E49:R49)</f>
        <v>1541</v>
      </c>
      <c r="V49" s="4">
        <f>SUM(E49:R49)</f>
        <v>1541</v>
      </c>
    </row>
    <row r="50" spans="2:19" s="4" customFormat="1" ht="42" customHeight="1" thickBot="1" thickTop="1">
      <c r="B50" s="181" t="s">
        <v>23</v>
      </c>
      <c r="C50" s="194" t="s">
        <v>62</v>
      </c>
      <c r="D50" s="195"/>
      <c r="E50" s="85">
        <v>0</v>
      </c>
      <c r="F50" s="85">
        <v>3</v>
      </c>
      <c r="G50" s="85">
        <v>8</v>
      </c>
      <c r="H50" s="85">
        <v>3</v>
      </c>
      <c r="I50" s="85">
        <v>11</v>
      </c>
      <c r="J50" s="85">
        <v>1</v>
      </c>
      <c r="K50" s="85">
        <v>1</v>
      </c>
      <c r="L50" s="85">
        <v>3</v>
      </c>
      <c r="M50" s="85">
        <v>0</v>
      </c>
      <c r="N50" s="85">
        <v>0</v>
      </c>
      <c r="O50" s="85">
        <v>2</v>
      </c>
      <c r="P50" s="85">
        <v>15</v>
      </c>
      <c r="Q50" s="85">
        <v>0</v>
      </c>
      <c r="R50" s="86">
        <v>0</v>
      </c>
      <c r="S50" s="83">
        <f>SUM(E50:R50)</f>
        <v>47</v>
      </c>
    </row>
    <row r="51" spans="2:22" ht="42" customHeight="1" thickBot="1" thickTop="1">
      <c r="B51" s="186"/>
      <c r="C51" s="196" t="s">
        <v>63</v>
      </c>
      <c r="D51" s="197"/>
      <c r="E51" s="84">
        <f>E50+'[1]Stan i struktura IX 13'!E51</f>
        <v>32</v>
      </c>
      <c r="F51" s="84">
        <f>F50+'[1]Stan i struktura IX 13'!F51</f>
        <v>71</v>
      </c>
      <c r="G51" s="84">
        <f>G50+'[1]Stan i struktura IX 13'!G51</f>
        <v>101</v>
      </c>
      <c r="H51" s="84">
        <f>H50+'[1]Stan i struktura IX 13'!H51</f>
        <v>83</v>
      </c>
      <c r="I51" s="84">
        <f>I50+'[1]Stan i struktura IX 13'!I51</f>
        <v>196</v>
      </c>
      <c r="J51" s="84">
        <f>J50+'[1]Stan i struktura IX 13'!J51</f>
        <v>42</v>
      </c>
      <c r="K51" s="84">
        <f>K50+'[1]Stan i struktura IX 13'!K51</f>
        <v>47</v>
      </c>
      <c r="L51" s="84">
        <f>L50+'[1]Stan i struktura IX 13'!L51</f>
        <v>58</v>
      </c>
      <c r="M51" s="84">
        <f>M50+'[1]Stan i struktura IX 13'!M51</f>
        <v>16</v>
      </c>
      <c r="N51" s="84">
        <f>N50+'[1]Stan i struktura IX 13'!N51</f>
        <v>27</v>
      </c>
      <c r="O51" s="84">
        <f>O50+'[1]Stan i struktura IX 13'!O51</f>
        <v>89</v>
      </c>
      <c r="P51" s="84">
        <f>P50+'[1]Stan i struktura IX 13'!P51</f>
        <v>163</v>
      </c>
      <c r="Q51" s="84">
        <f>Q50+'[1]Stan i struktura IX 13'!Q51</f>
        <v>84</v>
      </c>
      <c r="R51" s="84">
        <f>R50+'[1]Stan i struktura IX 13'!R51</f>
        <v>25</v>
      </c>
      <c r="S51" s="84">
        <f>S50+'[1]Stan i struktura IX 13'!S51</f>
        <v>1034</v>
      </c>
      <c r="U51" s="1">
        <f>SUM(E51:R51)</f>
        <v>1034</v>
      </c>
      <c r="V51" s="4">
        <f>SUM(E51:R51)</f>
        <v>1034</v>
      </c>
    </row>
    <row r="52" spans="2:19" s="4" customFormat="1" ht="42" customHeight="1" thickBot="1" thickTop="1">
      <c r="B52" s="180" t="s">
        <v>28</v>
      </c>
      <c r="C52" s="187" t="s">
        <v>64</v>
      </c>
      <c r="D52" s="188"/>
      <c r="E52" s="48">
        <v>5</v>
      </c>
      <c r="F52" s="49">
        <v>1</v>
      </c>
      <c r="G52" s="49">
        <v>5</v>
      </c>
      <c r="H52" s="49">
        <v>11</v>
      </c>
      <c r="I52" s="50">
        <v>10</v>
      </c>
      <c r="J52" s="49">
        <v>7</v>
      </c>
      <c r="K52" s="50">
        <v>12</v>
      </c>
      <c r="L52" s="49">
        <v>8</v>
      </c>
      <c r="M52" s="50">
        <v>9</v>
      </c>
      <c r="N52" s="50">
        <v>2</v>
      </c>
      <c r="O52" s="50">
        <v>4</v>
      </c>
      <c r="P52" s="49">
        <v>1</v>
      </c>
      <c r="Q52" s="87">
        <v>7</v>
      </c>
      <c r="R52" s="50">
        <v>9</v>
      </c>
      <c r="S52" s="83">
        <f>SUM(E52:R52)</f>
        <v>91</v>
      </c>
    </row>
    <row r="53" spans="2:22" ht="42" customHeight="1" thickBot="1" thickTop="1">
      <c r="B53" s="186"/>
      <c r="C53" s="196" t="s">
        <v>65</v>
      </c>
      <c r="D53" s="197"/>
      <c r="E53" s="84">
        <f>E52+'[1]Stan i struktura IX 13'!E53</f>
        <v>56</v>
      </c>
      <c r="F53" s="84">
        <f>F52+'[1]Stan i struktura IX 13'!F53</f>
        <v>29</v>
      </c>
      <c r="G53" s="84">
        <f>G52+'[1]Stan i struktura IX 13'!G53</f>
        <v>80</v>
      </c>
      <c r="H53" s="84">
        <f>H52+'[1]Stan i struktura IX 13'!H53</f>
        <v>120</v>
      </c>
      <c r="I53" s="84">
        <f>I52+'[1]Stan i struktura IX 13'!I53</f>
        <v>119</v>
      </c>
      <c r="J53" s="84">
        <f>J52+'[1]Stan i struktura IX 13'!J53</f>
        <v>82</v>
      </c>
      <c r="K53" s="84">
        <f>K52+'[1]Stan i struktura IX 13'!K53</f>
        <v>106</v>
      </c>
      <c r="L53" s="84">
        <f>L52+'[1]Stan i struktura IX 13'!L53</f>
        <v>48</v>
      </c>
      <c r="M53" s="84">
        <f>M52+'[1]Stan i struktura IX 13'!M53</f>
        <v>60</v>
      </c>
      <c r="N53" s="84">
        <f>N52+'[1]Stan i struktura IX 13'!N53</f>
        <v>62</v>
      </c>
      <c r="O53" s="84">
        <f>O52+'[1]Stan i struktura IX 13'!O53</f>
        <v>41</v>
      </c>
      <c r="P53" s="84">
        <f>P52+'[1]Stan i struktura IX 13'!P53</f>
        <v>38</v>
      </c>
      <c r="Q53" s="84">
        <f>Q52+'[1]Stan i struktura IX 13'!Q53</f>
        <v>58</v>
      </c>
      <c r="R53" s="84">
        <f>R52+'[1]Stan i struktura IX 13'!R53</f>
        <v>125</v>
      </c>
      <c r="S53" s="84">
        <f>S52+'[1]Stan i struktura IX 13'!S53</f>
        <v>1024</v>
      </c>
      <c r="U53" s="1">
        <f>SUM(E53:R53)</f>
        <v>1024</v>
      </c>
      <c r="V53" s="4">
        <f>SUM(E53:R53)</f>
        <v>1024</v>
      </c>
    </row>
    <row r="54" spans="2:19" s="4" customFormat="1" ht="42" customHeight="1" thickBot="1" thickTop="1">
      <c r="B54" s="180" t="s">
        <v>31</v>
      </c>
      <c r="C54" s="187" t="s">
        <v>66</v>
      </c>
      <c r="D54" s="188"/>
      <c r="E54" s="48">
        <v>15</v>
      </c>
      <c r="F54" s="49">
        <v>2</v>
      </c>
      <c r="G54" s="49">
        <v>7</v>
      </c>
      <c r="H54" s="49">
        <v>0</v>
      </c>
      <c r="I54" s="50">
        <v>3</v>
      </c>
      <c r="J54" s="49">
        <v>11</v>
      </c>
      <c r="K54" s="50">
        <v>5</v>
      </c>
      <c r="L54" s="49">
        <v>4</v>
      </c>
      <c r="M54" s="50">
        <v>2</v>
      </c>
      <c r="N54" s="50">
        <v>5</v>
      </c>
      <c r="O54" s="50">
        <v>4</v>
      </c>
      <c r="P54" s="49">
        <v>7</v>
      </c>
      <c r="Q54" s="87">
        <v>11</v>
      </c>
      <c r="R54" s="50">
        <v>21</v>
      </c>
      <c r="S54" s="83">
        <f>SUM(E54:R54)</f>
        <v>97</v>
      </c>
    </row>
    <row r="55" spans="2:22" s="4" customFormat="1" ht="42" customHeight="1" thickBot="1" thickTop="1">
      <c r="B55" s="186"/>
      <c r="C55" s="189" t="s">
        <v>67</v>
      </c>
      <c r="D55" s="190"/>
      <c r="E55" s="84">
        <f>E54+'[1]Stan i struktura IX 13'!E55</f>
        <v>85</v>
      </c>
      <c r="F55" s="84">
        <f>F54+'[1]Stan i struktura IX 13'!F55</f>
        <v>34</v>
      </c>
      <c r="G55" s="84">
        <f>G54+'[1]Stan i struktura IX 13'!G55</f>
        <v>66</v>
      </c>
      <c r="H55" s="84">
        <f>H54+'[1]Stan i struktura IX 13'!H55</f>
        <v>21</v>
      </c>
      <c r="I55" s="84">
        <f>I54+'[1]Stan i struktura IX 13'!I55</f>
        <v>49</v>
      </c>
      <c r="J55" s="84">
        <f>J54+'[1]Stan i struktura IX 13'!J55</f>
        <v>105</v>
      </c>
      <c r="K55" s="84">
        <f>K54+'[1]Stan i struktura IX 13'!K55</f>
        <v>59</v>
      </c>
      <c r="L55" s="84">
        <f>L54+'[1]Stan i struktura IX 13'!L55</f>
        <v>80</v>
      </c>
      <c r="M55" s="84">
        <f>M54+'[1]Stan i struktura IX 13'!M55</f>
        <v>53</v>
      </c>
      <c r="N55" s="84">
        <f>N54+'[1]Stan i struktura IX 13'!N55</f>
        <v>44</v>
      </c>
      <c r="O55" s="84">
        <f>O54+'[1]Stan i struktura IX 13'!O55</f>
        <v>34</v>
      </c>
      <c r="P55" s="84">
        <f>P54+'[1]Stan i struktura IX 13'!P55</f>
        <v>27</v>
      </c>
      <c r="Q55" s="84">
        <f>Q54+'[1]Stan i struktura IX 13'!Q55</f>
        <v>99</v>
      </c>
      <c r="R55" s="84">
        <f>R54+'[1]Stan i struktura IX 13'!R55</f>
        <v>145</v>
      </c>
      <c r="S55" s="84">
        <f>S54+'[1]Stan i struktura IX 13'!S55</f>
        <v>901</v>
      </c>
      <c r="U55" s="4">
        <f>SUM(E55:R55)</f>
        <v>901</v>
      </c>
      <c r="V55" s="4">
        <f>SUM(E55:R55)</f>
        <v>901</v>
      </c>
    </row>
    <row r="56" spans="2:19" s="4" customFormat="1" ht="42" customHeight="1" thickBot="1" thickTop="1">
      <c r="B56" s="180" t="s">
        <v>42</v>
      </c>
      <c r="C56" s="173" t="s">
        <v>68</v>
      </c>
      <c r="D56" s="174"/>
      <c r="E56" s="88">
        <v>14</v>
      </c>
      <c r="F56" s="88">
        <v>7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1</v>
      </c>
      <c r="R56" s="89">
        <v>0</v>
      </c>
      <c r="S56" s="83">
        <f>SUM(E56:R56)</f>
        <v>22</v>
      </c>
    </row>
    <row r="57" spans="2:22" s="4" customFormat="1" ht="42" customHeight="1" thickBot="1" thickTop="1">
      <c r="B57" s="191"/>
      <c r="C57" s="192" t="s">
        <v>69</v>
      </c>
      <c r="D57" s="193"/>
      <c r="E57" s="84">
        <f>E56+'[1]Stan i struktura IX 13'!E57</f>
        <v>105</v>
      </c>
      <c r="F57" s="84">
        <f>F56+'[1]Stan i struktura IX 13'!F57</f>
        <v>56</v>
      </c>
      <c r="G57" s="84">
        <f>G56+'[1]Stan i struktura IX 13'!G57</f>
        <v>0</v>
      </c>
      <c r="H57" s="84">
        <f>H56+'[1]Stan i struktura IX 13'!H57</f>
        <v>0</v>
      </c>
      <c r="I57" s="84">
        <f>I56+'[1]Stan i struktura IX 13'!I57</f>
        <v>8</v>
      </c>
      <c r="J57" s="84">
        <f>J56+'[1]Stan i struktura IX 13'!J57</f>
        <v>5</v>
      </c>
      <c r="K57" s="84">
        <f>K56+'[1]Stan i struktura IX 13'!K57</f>
        <v>0</v>
      </c>
      <c r="L57" s="84">
        <f>L56+'[1]Stan i struktura IX 13'!L57</f>
        <v>1</v>
      </c>
      <c r="M57" s="84">
        <f>M56+'[1]Stan i struktura IX 13'!M57</f>
        <v>0</v>
      </c>
      <c r="N57" s="84">
        <f>N56+'[1]Stan i struktura IX 13'!N57</f>
        <v>0</v>
      </c>
      <c r="O57" s="84">
        <f>O56+'[1]Stan i struktura IX 13'!O57</f>
        <v>4</v>
      </c>
      <c r="P57" s="84">
        <f>P56+'[1]Stan i struktura IX 13'!P57</f>
        <v>1</v>
      </c>
      <c r="Q57" s="84">
        <f>Q56+'[1]Stan i struktura IX 13'!Q57</f>
        <v>4</v>
      </c>
      <c r="R57" s="84">
        <f>R56+'[1]Stan i struktura IX 13'!R57</f>
        <v>3</v>
      </c>
      <c r="S57" s="84">
        <f>S56+'[1]Stan i struktura IX 13'!S57</f>
        <v>187</v>
      </c>
      <c r="U57" s="4">
        <f>SUM(E57:R57)</f>
        <v>187</v>
      </c>
      <c r="V57" s="4">
        <f>SUM(E57:R57)</f>
        <v>187</v>
      </c>
    </row>
    <row r="58" spans="2:19" s="4" customFormat="1" ht="42" customHeight="1" thickBot="1" thickTop="1">
      <c r="B58" s="180" t="s">
        <v>50</v>
      </c>
      <c r="C58" s="173" t="s">
        <v>70</v>
      </c>
      <c r="D58" s="174"/>
      <c r="E58" s="88">
        <v>36</v>
      </c>
      <c r="F58" s="88">
        <v>28</v>
      </c>
      <c r="G58" s="88">
        <v>5</v>
      </c>
      <c r="H58" s="88">
        <v>37</v>
      </c>
      <c r="I58" s="88">
        <v>0</v>
      </c>
      <c r="J58" s="88">
        <v>3</v>
      </c>
      <c r="K58" s="88">
        <v>4</v>
      </c>
      <c r="L58" s="88">
        <v>4</v>
      </c>
      <c r="M58" s="88">
        <v>12</v>
      </c>
      <c r="N58" s="88">
        <v>35</v>
      </c>
      <c r="O58" s="88">
        <v>29</v>
      </c>
      <c r="P58" s="88">
        <v>17</v>
      </c>
      <c r="Q58" s="88">
        <v>4</v>
      </c>
      <c r="R58" s="89">
        <v>11</v>
      </c>
      <c r="S58" s="83">
        <f>SUM(E58:R58)</f>
        <v>225</v>
      </c>
    </row>
    <row r="59" spans="2:22" s="4" customFormat="1" ht="42" customHeight="1" thickBot="1" thickTop="1">
      <c r="B59" s="181"/>
      <c r="C59" s="182" t="s">
        <v>71</v>
      </c>
      <c r="D59" s="183"/>
      <c r="E59" s="84">
        <f>E58+'[1]Stan i struktura IX 13'!E59</f>
        <v>118</v>
      </c>
      <c r="F59" s="84">
        <f>F58+'[1]Stan i struktura IX 13'!F59</f>
        <v>63</v>
      </c>
      <c r="G59" s="84">
        <f>G58+'[1]Stan i struktura IX 13'!G59</f>
        <v>153</v>
      </c>
      <c r="H59" s="84">
        <f>H58+'[1]Stan i struktura IX 13'!H59</f>
        <v>301</v>
      </c>
      <c r="I59" s="84">
        <f>I58+'[1]Stan i struktura IX 13'!I59</f>
        <v>277</v>
      </c>
      <c r="J59" s="84">
        <f>J58+'[1]Stan i struktura IX 13'!J59</f>
        <v>12</v>
      </c>
      <c r="K59" s="84">
        <f>K58+'[1]Stan i struktura IX 13'!K59</f>
        <v>124</v>
      </c>
      <c r="L59" s="84">
        <f>L58+'[1]Stan i struktura IX 13'!L59</f>
        <v>95</v>
      </c>
      <c r="M59" s="84">
        <f>M58+'[1]Stan i struktura IX 13'!M59</f>
        <v>131</v>
      </c>
      <c r="N59" s="84">
        <f>N58+'[1]Stan i struktura IX 13'!N59</f>
        <v>176</v>
      </c>
      <c r="O59" s="84">
        <f>O58+'[1]Stan i struktura IX 13'!O59</f>
        <v>127</v>
      </c>
      <c r="P59" s="84">
        <f>P58+'[1]Stan i struktura IX 13'!P59</f>
        <v>105</v>
      </c>
      <c r="Q59" s="84">
        <f>Q58+'[1]Stan i struktura IX 13'!Q59</f>
        <v>130</v>
      </c>
      <c r="R59" s="84">
        <f>R58+'[1]Stan i struktura IX 13'!R59</f>
        <v>96</v>
      </c>
      <c r="S59" s="84">
        <f>S58+'[1]Stan i struktura IX 13'!S59</f>
        <v>1908</v>
      </c>
      <c r="U59" s="4">
        <f>SUM(E59:R59)</f>
        <v>1908</v>
      </c>
      <c r="V59" s="4">
        <f>SUM(E59:R59)</f>
        <v>1908</v>
      </c>
    </row>
    <row r="60" spans="2:19" s="4" customFormat="1" ht="42" customHeight="1" thickBot="1" thickTop="1">
      <c r="B60" s="172" t="s">
        <v>72</v>
      </c>
      <c r="C60" s="173" t="s">
        <v>73</v>
      </c>
      <c r="D60" s="174"/>
      <c r="E60" s="88">
        <v>6</v>
      </c>
      <c r="F60" s="88">
        <v>2</v>
      </c>
      <c r="G60" s="88">
        <v>0</v>
      </c>
      <c r="H60" s="88">
        <v>27</v>
      </c>
      <c r="I60" s="88">
        <v>32</v>
      </c>
      <c r="J60" s="88">
        <v>9</v>
      </c>
      <c r="K60" s="88">
        <v>16</v>
      </c>
      <c r="L60" s="88">
        <v>20</v>
      </c>
      <c r="M60" s="88">
        <v>4</v>
      </c>
      <c r="N60" s="88">
        <v>19</v>
      </c>
      <c r="O60" s="88">
        <v>41</v>
      </c>
      <c r="P60" s="88">
        <v>38</v>
      </c>
      <c r="Q60" s="88">
        <v>1</v>
      </c>
      <c r="R60" s="89">
        <v>48</v>
      </c>
      <c r="S60" s="83">
        <f>SUM(E60:R60)</f>
        <v>263</v>
      </c>
    </row>
    <row r="61" spans="2:22" s="4" customFormat="1" ht="42" customHeight="1" thickBot="1" thickTop="1">
      <c r="B61" s="172"/>
      <c r="C61" s="184" t="s">
        <v>74</v>
      </c>
      <c r="D61" s="185"/>
      <c r="E61" s="90">
        <f>E60+'[1]Stan i struktura IX 13'!E61</f>
        <v>591</v>
      </c>
      <c r="F61" s="90">
        <f>F60+'[1]Stan i struktura IX 13'!F61</f>
        <v>320</v>
      </c>
      <c r="G61" s="90">
        <f>G60+'[1]Stan i struktura IX 13'!G61</f>
        <v>456</v>
      </c>
      <c r="H61" s="90">
        <f>H60+'[1]Stan i struktura IX 13'!H61</f>
        <v>557</v>
      </c>
      <c r="I61" s="90">
        <f>I60+'[1]Stan i struktura IX 13'!I61</f>
        <v>501</v>
      </c>
      <c r="J61" s="90">
        <f>J60+'[1]Stan i struktura IX 13'!J61</f>
        <v>370</v>
      </c>
      <c r="K61" s="90">
        <f>K60+'[1]Stan i struktura IX 13'!K61</f>
        <v>496</v>
      </c>
      <c r="L61" s="90">
        <f>L60+'[1]Stan i struktura IX 13'!L61</f>
        <v>395</v>
      </c>
      <c r="M61" s="90">
        <f>M60+'[1]Stan i struktura IX 13'!M61</f>
        <v>281</v>
      </c>
      <c r="N61" s="90">
        <f>N60+'[1]Stan i struktura IX 13'!N61</f>
        <v>225</v>
      </c>
      <c r="O61" s="90">
        <f>O60+'[1]Stan i struktura IX 13'!O61</f>
        <v>760</v>
      </c>
      <c r="P61" s="90">
        <f>P60+'[1]Stan i struktura IX 13'!P61</f>
        <v>697</v>
      </c>
      <c r="Q61" s="90">
        <f>Q60+'[1]Stan i struktura IX 13'!Q61</f>
        <v>533</v>
      </c>
      <c r="R61" s="90">
        <f>R60+'[1]Stan i struktura IX 13'!R61</f>
        <v>539</v>
      </c>
      <c r="S61" s="90">
        <f>S60+'[1]Stan i struktura IX 13'!S61</f>
        <v>6721</v>
      </c>
      <c r="U61" s="4">
        <f>SUM(E61:R61)</f>
        <v>6721</v>
      </c>
      <c r="V61" s="4">
        <f>SUM(E61:R61)</f>
        <v>6721</v>
      </c>
    </row>
    <row r="62" spans="2:19" s="4" customFormat="1" ht="42" customHeight="1" thickBot="1" thickTop="1">
      <c r="B62" s="172" t="s">
        <v>75</v>
      </c>
      <c r="C62" s="173" t="s">
        <v>76</v>
      </c>
      <c r="D62" s="174"/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9">
        <v>0</v>
      </c>
      <c r="S62" s="83">
        <f>SUM(E62:R62)</f>
        <v>0</v>
      </c>
    </row>
    <row r="63" spans="2:22" s="4" customFormat="1" ht="42" customHeight="1" thickBot="1" thickTop="1">
      <c r="B63" s="172"/>
      <c r="C63" s="175" t="s">
        <v>77</v>
      </c>
      <c r="D63" s="176"/>
      <c r="E63" s="84">
        <f>E62+'[1]Stan i struktura IX 13'!E63</f>
        <v>0</v>
      </c>
      <c r="F63" s="84">
        <f>F62+'[1]Stan i struktura IX 13'!F63</f>
        <v>0</v>
      </c>
      <c r="G63" s="84">
        <f>G62+'[1]Stan i struktura IX 13'!G63</f>
        <v>0</v>
      </c>
      <c r="H63" s="84">
        <f>H62+'[1]Stan i struktura IX 13'!H63</f>
        <v>0</v>
      </c>
      <c r="I63" s="84">
        <f>I62+'[1]Stan i struktura IX 13'!I63</f>
        <v>0</v>
      </c>
      <c r="J63" s="84">
        <f>J62+'[1]Stan i struktura IX 13'!J63</f>
        <v>0</v>
      </c>
      <c r="K63" s="84">
        <f>K62+'[1]Stan i struktura IX 13'!K63</f>
        <v>0</v>
      </c>
      <c r="L63" s="84">
        <f>L62+'[1]Stan i struktura IX 13'!L63</f>
        <v>0</v>
      </c>
      <c r="M63" s="84">
        <f>M62+'[1]Stan i struktura IX 13'!M63</f>
        <v>0</v>
      </c>
      <c r="N63" s="84">
        <f>N62+'[1]Stan i struktura IX 13'!N63</f>
        <v>0</v>
      </c>
      <c r="O63" s="84">
        <f>O62+'[1]Stan i struktura IX 13'!O63</f>
        <v>0</v>
      </c>
      <c r="P63" s="84">
        <f>P62+'[1]Stan i struktura IX 13'!P63</f>
        <v>0</v>
      </c>
      <c r="Q63" s="84">
        <f>Q62+'[1]Stan i struktura IX 13'!Q63</f>
        <v>0</v>
      </c>
      <c r="R63" s="84">
        <f>R62+'[1]Stan i struktura IX 13'!R63</f>
        <v>2</v>
      </c>
      <c r="S63" s="82">
        <f>S62+'[1]Stan i struktura VIII 13'!S63</f>
        <v>2</v>
      </c>
      <c r="U63" s="4">
        <f>SUM(E63:R63)</f>
        <v>2</v>
      </c>
      <c r="V63" s="4">
        <f>SUM(E63:R63)</f>
        <v>2</v>
      </c>
    </row>
    <row r="64" spans="2:19" s="4" customFormat="1" ht="42" customHeight="1" thickBot="1" thickTop="1">
      <c r="B64" s="172" t="s">
        <v>78</v>
      </c>
      <c r="C64" s="173" t="s">
        <v>79</v>
      </c>
      <c r="D64" s="174"/>
      <c r="E64" s="88">
        <v>1</v>
      </c>
      <c r="F64" s="88">
        <v>2</v>
      </c>
      <c r="G64" s="88">
        <v>0</v>
      </c>
      <c r="H64" s="88">
        <v>0</v>
      </c>
      <c r="I64" s="88">
        <v>6</v>
      </c>
      <c r="J64" s="88">
        <v>2</v>
      </c>
      <c r="K64" s="88">
        <v>4</v>
      </c>
      <c r="L64" s="88">
        <v>0</v>
      </c>
      <c r="M64" s="88">
        <v>2</v>
      </c>
      <c r="N64" s="88">
        <v>2</v>
      </c>
      <c r="O64" s="88">
        <v>3</v>
      </c>
      <c r="P64" s="88">
        <v>18</v>
      </c>
      <c r="Q64" s="88">
        <v>132</v>
      </c>
      <c r="R64" s="89">
        <v>118</v>
      </c>
      <c r="S64" s="83">
        <f>SUM(E64:R64)</f>
        <v>290</v>
      </c>
    </row>
    <row r="65" spans="2:22" ht="42" customHeight="1" thickBot="1" thickTop="1">
      <c r="B65" s="177"/>
      <c r="C65" s="178" t="s">
        <v>80</v>
      </c>
      <c r="D65" s="179"/>
      <c r="E65" s="84">
        <f>E64+'[1]Stan i struktura IX 13'!E65</f>
        <v>37</v>
      </c>
      <c r="F65" s="84">
        <f>F64+'[1]Stan i struktura IX 13'!F65</f>
        <v>178</v>
      </c>
      <c r="G65" s="84">
        <f>G64+'[1]Stan i struktura IX 13'!G65</f>
        <v>58</v>
      </c>
      <c r="H65" s="84">
        <f>H64+'[1]Stan i struktura IX 13'!H65</f>
        <v>56</v>
      </c>
      <c r="I65" s="84">
        <f>I64+'[1]Stan i struktura IX 13'!I65</f>
        <v>229</v>
      </c>
      <c r="J65" s="84">
        <f>J64+'[1]Stan i struktura IX 13'!J65</f>
        <v>47</v>
      </c>
      <c r="K65" s="84">
        <f>K64+'[1]Stan i struktura IX 13'!K65</f>
        <v>154</v>
      </c>
      <c r="L65" s="84">
        <f>L64+'[1]Stan i struktura IX 13'!L65</f>
        <v>22</v>
      </c>
      <c r="M65" s="84">
        <f>M64+'[1]Stan i struktura IX 13'!M65</f>
        <v>65</v>
      </c>
      <c r="N65" s="84">
        <f>N64+'[1]Stan i struktura IX 13'!N65</f>
        <v>59</v>
      </c>
      <c r="O65" s="84">
        <f>O64+'[1]Stan i struktura IX 13'!O65</f>
        <v>198</v>
      </c>
      <c r="P65" s="84">
        <f>P64+'[1]Stan i struktura IX 13'!P65</f>
        <v>59</v>
      </c>
      <c r="Q65" s="84">
        <f>Q64+'[1]Stan i struktura IX 13'!Q65</f>
        <v>760</v>
      </c>
      <c r="R65" s="84">
        <f>R64+'[1]Stan i struktura IX 13'!R65</f>
        <v>853</v>
      </c>
      <c r="S65" s="84">
        <f>S64+'[1]Stan i struktura IX 13'!S65</f>
        <v>2775</v>
      </c>
      <c r="U65" s="1">
        <f>SUM(E65:R65)</f>
        <v>2775</v>
      </c>
      <c r="V65" s="4">
        <f>SUM(E65:R65)</f>
        <v>2775</v>
      </c>
    </row>
    <row r="66" spans="2:22" ht="45" customHeight="1" thickBot="1" thickTop="1">
      <c r="B66" s="165" t="s">
        <v>81</v>
      </c>
      <c r="C66" s="167" t="s">
        <v>82</v>
      </c>
      <c r="D66" s="168"/>
      <c r="E66" s="91">
        <f aca="true" t="shared" si="14" ref="E66:R67">E48+E50+E52+E54+E56+E58+E60+E62+E64</f>
        <v>86</v>
      </c>
      <c r="F66" s="91">
        <f t="shared" si="14"/>
        <v>53</v>
      </c>
      <c r="G66" s="91">
        <f t="shared" si="14"/>
        <v>25</v>
      </c>
      <c r="H66" s="91">
        <f t="shared" si="14"/>
        <v>87</v>
      </c>
      <c r="I66" s="91">
        <f t="shared" si="14"/>
        <v>71</v>
      </c>
      <c r="J66" s="91">
        <f t="shared" si="14"/>
        <v>33</v>
      </c>
      <c r="K66" s="91">
        <f t="shared" si="14"/>
        <v>60</v>
      </c>
      <c r="L66" s="91">
        <f t="shared" si="14"/>
        <v>45</v>
      </c>
      <c r="M66" s="91">
        <f t="shared" si="14"/>
        <v>30</v>
      </c>
      <c r="N66" s="91">
        <f t="shared" si="14"/>
        <v>63</v>
      </c>
      <c r="O66" s="91">
        <f t="shared" si="14"/>
        <v>89</v>
      </c>
      <c r="P66" s="91">
        <f t="shared" si="14"/>
        <v>100</v>
      </c>
      <c r="Q66" s="91">
        <f t="shared" si="14"/>
        <v>229</v>
      </c>
      <c r="R66" s="92">
        <f t="shared" si="14"/>
        <v>223</v>
      </c>
      <c r="S66" s="93">
        <f>SUM(E66:R66)</f>
        <v>1194</v>
      </c>
      <c r="V66" s="4"/>
    </row>
    <row r="67" spans="2:22" ht="45" customHeight="1" thickBot="1" thickTop="1">
      <c r="B67" s="166"/>
      <c r="C67" s="167" t="s">
        <v>83</v>
      </c>
      <c r="D67" s="168"/>
      <c r="E67" s="94">
        <f t="shared" si="14"/>
        <v>1129</v>
      </c>
      <c r="F67" s="94">
        <f>F49+F51+F53+F55+F57+F59+F61+F63+F65</f>
        <v>820</v>
      </c>
      <c r="G67" s="94">
        <f t="shared" si="14"/>
        <v>914</v>
      </c>
      <c r="H67" s="94">
        <f t="shared" si="14"/>
        <v>1174</v>
      </c>
      <c r="I67" s="94">
        <f t="shared" si="14"/>
        <v>1444</v>
      </c>
      <c r="J67" s="94">
        <f t="shared" si="14"/>
        <v>690</v>
      </c>
      <c r="K67" s="94">
        <f t="shared" si="14"/>
        <v>1083</v>
      </c>
      <c r="L67" s="94">
        <f t="shared" si="14"/>
        <v>732</v>
      </c>
      <c r="M67" s="94">
        <f t="shared" si="14"/>
        <v>625</v>
      </c>
      <c r="N67" s="94">
        <f t="shared" si="14"/>
        <v>603</v>
      </c>
      <c r="O67" s="94">
        <f t="shared" si="14"/>
        <v>1361</v>
      </c>
      <c r="P67" s="94">
        <f t="shared" si="14"/>
        <v>1155</v>
      </c>
      <c r="Q67" s="94">
        <f t="shared" si="14"/>
        <v>2405</v>
      </c>
      <c r="R67" s="95">
        <f t="shared" si="14"/>
        <v>1958</v>
      </c>
      <c r="S67" s="93">
        <f>SUM(E67:R67)</f>
        <v>16093</v>
      </c>
      <c r="V67" s="4"/>
    </row>
    <row r="68" spans="2:19" ht="14.25" customHeight="1">
      <c r="B68" s="169" t="s">
        <v>84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</row>
    <row r="69" spans="2:19" ht="14.25" customHeight="1">
      <c r="B69" s="170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</row>
    <row r="75" ht="13.5" thickBot="1"/>
    <row r="76" spans="5:19" ht="26.25" customHeight="1" thickBot="1" thickTop="1">
      <c r="E76" s="96">
        <v>165</v>
      </c>
      <c r="F76" s="96">
        <v>104</v>
      </c>
      <c r="G76" s="96">
        <v>85</v>
      </c>
      <c r="H76" s="96">
        <v>119</v>
      </c>
      <c r="I76" s="96">
        <v>117</v>
      </c>
      <c r="J76" s="96">
        <v>73</v>
      </c>
      <c r="K76" s="96">
        <v>72</v>
      </c>
      <c r="L76" s="96">
        <v>45</v>
      </c>
      <c r="M76" s="96">
        <v>126</v>
      </c>
      <c r="N76" s="96">
        <v>53</v>
      </c>
      <c r="O76" s="96">
        <v>146</v>
      </c>
      <c r="P76" s="96">
        <v>138</v>
      </c>
      <c r="Q76" s="96">
        <v>114</v>
      </c>
      <c r="R76" s="96">
        <v>120</v>
      </c>
      <c r="S76" s="76">
        <f>SUM(E76:R76)</f>
        <v>1477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87" t="s">
        <v>128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2:15" ht="24.75" customHeight="1">
      <c r="B2" s="287" t="s">
        <v>129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2:15" ht="18.75" thickBot="1">
      <c r="B3" s="1"/>
      <c r="C3" s="105"/>
      <c r="D3" s="105"/>
      <c r="E3" s="105"/>
      <c r="F3" s="105"/>
      <c r="G3" s="105"/>
      <c r="H3" s="32"/>
      <c r="I3" s="32"/>
      <c r="J3" s="32"/>
      <c r="K3" s="32"/>
      <c r="L3" s="32"/>
      <c r="M3" s="32"/>
      <c r="N3" s="1"/>
      <c r="O3" s="1"/>
    </row>
    <row r="4" spans="2:15" ht="18.75" customHeight="1" thickBot="1">
      <c r="B4" s="268" t="s">
        <v>130</v>
      </c>
      <c r="C4" s="290" t="s">
        <v>131</v>
      </c>
      <c r="D4" s="272" t="s">
        <v>132</v>
      </c>
      <c r="E4" s="274" t="s">
        <v>133</v>
      </c>
      <c r="F4" s="105"/>
      <c r="G4" s="268" t="s">
        <v>130</v>
      </c>
      <c r="H4" s="270" t="s">
        <v>134</v>
      </c>
      <c r="I4" s="272" t="s">
        <v>132</v>
      </c>
      <c r="J4" s="274" t="s">
        <v>133</v>
      </c>
      <c r="K4" s="32"/>
      <c r="L4" s="268" t="s">
        <v>130</v>
      </c>
      <c r="M4" s="282" t="s">
        <v>131</v>
      </c>
      <c r="N4" s="272" t="s">
        <v>132</v>
      </c>
      <c r="O4" s="284" t="s">
        <v>133</v>
      </c>
    </row>
    <row r="5" spans="2:15" ht="18.75" customHeight="1" thickBot="1" thickTop="1">
      <c r="B5" s="269"/>
      <c r="C5" s="291"/>
      <c r="D5" s="273"/>
      <c r="E5" s="275"/>
      <c r="F5" s="105"/>
      <c r="G5" s="269"/>
      <c r="H5" s="271"/>
      <c r="I5" s="273"/>
      <c r="J5" s="275"/>
      <c r="K5" s="32"/>
      <c r="L5" s="269"/>
      <c r="M5" s="283"/>
      <c r="N5" s="273"/>
      <c r="O5" s="285"/>
    </row>
    <row r="6" spans="2:15" ht="16.5" customHeight="1" thickTop="1">
      <c r="B6" s="276" t="s">
        <v>135</v>
      </c>
      <c r="C6" s="277"/>
      <c r="D6" s="277"/>
      <c r="E6" s="280">
        <f>SUM(E8+E19+E27+E34+E41)</f>
        <v>21034</v>
      </c>
      <c r="F6" s="105"/>
      <c r="G6" s="106">
        <v>4</v>
      </c>
      <c r="H6" s="107" t="s">
        <v>136</v>
      </c>
      <c r="I6" s="108" t="s">
        <v>137</v>
      </c>
      <c r="J6" s="109">
        <v>788</v>
      </c>
      <c r="K6" s="32"/>
      <c r="L6" s="110" t="s">
        <v>138</v>
      </c>
      <c r="M6" s="111" t="s">
        <v>139</v>
      </c>
      <c r="N6" s="111" t="s">
        <v>140</v>
      </c>
      <c r="O6" s="112">
        <f>SUM(O7:O18)</f>
        <v>8827</v>
      </c>
    </row>
    <row r="7" spans="2:15" ht="16.5" customHeight="1" thickBot="1">
      <c r="B7" s="278"/>
      <c r="C7" s="279"/>
      <c r="D7" s="279"/>
      <c r="E7" s="286"/>
      <c r="F7" s="1"/>
      <c r="G7" s="113">
        <v>5</v>
      </c>
      <c r="H7" s="114" t="s">
        <v>141</v>
      </c>
      <c r="I7" s="109" t="s">
        <v>137</v>
      </c>
      <c r="J7" s="109">
        <v>393</v>
      </c>
      <c r="K7" s="1"/>
      <c r="L7" s="113">
        <v>1</v>
      </c>
      <c r="M7" s="114" t="s">
        <v>142</v>
      </c>
      <c r="N7" s="109" t="s">
        <v>137</v>
      </c>
      <c r="O7" s="115">
        <v>213</v>
      </c>
    </row>
    <row r="8" spans="2:15" ht="16.5" customHeight="1" thickBot="1" thickTop="1">
      <c r="B8" s="110" t="s">
        <v>143</v>
      </c>
      <c r="C8" s="111" t="s">
        <v>144</v>
      </c>
      <c r="D8" s="116" t="s">
        <v>140</v>
      </c>
      <c r="E8" s="112">
        <f>SUM(E9:E17)</f>
        <v>7582</v>
      </c>
      <c r="F8" s="1"/>
      <c r="G8" s="117"/>
      <c r="H8" s="118"/>
      <c r="I8" s="119"/>
      <c r="J8" s="120"/>
      <c r="K8" s="1"/>
      <c r="L8" s="113">
        <v>2</v>
      </c>
      <c r="M8" s="114" t="s">
        <v>145</v>
      </c>
      <c r="N8" s="109" t="s">
        <v>146</v>
      </c>
      <c r="O8" s="109">
        <v>223</v>
      </c>
    </row>
    <row r="9" spans="2:15" ht="16.5" customHeight="1" thickBot="1">
      <c r="B9" s="113">
        <v>1</v>
      </c>
      <c r="C9" s="114" t="s">
        <v>147</v>
      </c>
      <c r="D9" s="109" t="s">
        <v>146</v>
      </c>
      <c r="E9" s="109">
        <v>292</v>
      </c>
      <c r="F9" s="1"/>
      <c r="G9" s="121"/>
      <c r="H9" s="122"/>
      <c r="I9" s="123"/>
      <c r="J9" s="123"/>
      <c r="K9" s="1"/>
      <c r="L9" s="113">
        <v>3</v>
      </c>
      <c r="M9" s="114" t="s">
        <v>148</v>
      </c>
      <c r="N9" s="109" t="s">
        <v>137</v>
      </c>
      <c r="O9" s="109">
        <v>513</v>
      </c>
    </row>
    <row r="10" spans="2:15" ht="16.5" customHeight="1">
      <c r="B10" s="113">
        <v>2</v>
      </c>
      <c r="C10" s="114" t="s">
        <v>149</v>
      </c>
      <c r="D10" s="109" t="s">
        <v>146</v>
      </c>
      <c r="E10" s="109">
        <v>337</v>
      </c>
      <c r="F10" s="1"/>
      <c r="G10" s="268" t="s">
        <v>130</v>
      </c>
      <c r="H10" s="270" t="s">
        <v>134</v>
      </c>
      <c r="I10" s="272" t="s">
        <v>132</v>
      </c>
      <c r="J10" s="274" t="s">
        <v>133</v>
      </c>
      <c r="K10" s="1"/>
      <c r="L10" s="113">
        <v>4</v>
      </c>
      <c r="M10" s="114" t="s">
        <v>150</v>
      </c>
      <c r="N10" s="109" t="s">
        <v>137</v>
      </c>
      <c r="O10" s="109">
        <v>261</v>
      </c>
    </row>
    <row r="11" spans="2:15" ht="16.5" customHeight="1" thickBot="1">
      <c r="B11" s="113">
        <v>3</v>
      </c>
      <c r="C11" s="114" t="s">
        <v>151</v>
      </c>
      <c r="D11" s="109" t="s">
        <v>146</v>
      </c>
      <c r="E11" s="109">
        <v>308</v>
      </c>
      <c r="F11" s="1"/>
      <c r="G11" s="269"/>
      <c r="H11" s="271"/>
      <c r="I11" s="273"/>
      <c r="J11" s="275"/>
      <c r="K11" s="1"/>
      <c r="L11" s="113">
        <v>5</v>
      </c>
      <c r="M11" s="114" t="s">
        <v>152</v>
      </c>
      <c r="N11" s="109" t="s">
        <v>137</v>
      </c>
      <c r="O11" s="109">
        <v>509</v>
      </c>
    </row>
    <row r="12" spans="2:15" ht="16.5" customHeight="1" thickTop="1">
      <c r="B12" s="113">
        <v>4</v>
      </c>
      <c r="C12" s="114" t="s">
        <v>153</v>
      </c>
      <c r="D12" s="109" t="s">
        <v>154</v>
      </c>
      <c r="E12" s="109">
        <v>375</v>
      </c>
      <c r="F12" s="1"/>
      <c r="G12" s="276" t="s">
        <v>155</v>
      </c>
      <c r="H12" s="277"/>
      <c r="I12" s="277"/>
      <c r="J12" s="280">
        <f>SUM(J14+J23+J33+J41+O6+O20+O31)</f>
        <v>35990</v>
      </c>
      <c r="K12" s="1"/>
      <c r="L12" s="113" t="s">
        <v>50</v>
      </c>
      <c r="M12" s="114" t="s">
        <v>156</v>
      </c>
      <c r="N12" s="109" t="s">
        <v>137</v>
      </c>
      <c r="O12" s="109">
        <v>1427</v>
      </c>
    </row>
    <row r="13" spans="2:15" ht="16.5" customHeight="1" thickBot="1">
      <c r="B13" s="113">
        <v>5</v>
      </c>
      <c r="C13" s="114" t="s">
        <v>157</v>
      </c>
      <c r="D13" s="109" t="s">
        <v>146</v>
      </c>
      <c r="E13" s="109">
        <v>265</v>
      </c>
      <c r="F13" s="124"/>
      <c r="G13" s="278"/>
      <c r="H13" s="279"/>
      <c r="I13" s="279"/>
      <c r="J13" s="281"/>
      <c r="K13" s="124"/>
      <c r="L13" s="113">
        <v>7</v>
      </c>
      <c r="M13" s="114" t="s">
        <v>158</v>
      </c>
      <c r="N13" s="109" t="s">
        <v>146</v>
      </c>
      <c r="O13" s="109">
        <v>229</v>
      </c>
    </row>
    <row r="14" spans="2:15" ht="16.5" customHeight="1" thickTop="1">
      <c r="B14" s="113">
        <v>6</v>
      </c>
      <c r="C14" s="114" t="s">
        <v>159</v>
      </c>
      <c r="D14" s="109" t="s">
        <v>146</v>
      </c>
      <c r="E14" s="109">
        <v>405</v>
      </c>
      <c r="F14" s="125"/>
      <c r="G14" s="110" t="s">
        <v>143</v>
      </c>
      <c r="H14" s="111" t="s">
        <v>160</v>
      </c>
      <c r="I14" s="126" t="s">
        <v>140</v>
      </c>
      <c r="J14" s="127">
        <f>SUM(J15:J21)</f>
        <v>4143</v>
      </c>
      <c r="K14" s="1"/>
      <c r="L14" s="113">
        <v>8</v>
      </c>
      <c r="M14" s="114" t="s">
        <v>161</v>
      </c>
      <c r="N14" s="109" t="s">
        <v>146</v>
      </c>
      <c r="O14" s="109">
        <v>186</v>
      </c>
    </row>
    <row r="15" spans="2:15" ht="16.5" customHeight="1">
      <c r="B15" s="113">
        <v>7</v>
      </c>
      <c r="C15" s="114" t="s">
        <v>162</v>
      </c>
      <c r="D15" s="109" t="s">
        <v>137</v>
      </c>
      <c r="E15" s="109">
        <v>850</v>
      </c>
      <c r="F15" s="125"/>
      <c r="G15" s="113">
        <v>1</v>
      </c>
      <c r="H15" s="114" t="s">
        <v>163</v>
      </c>
      <c r="I15" s="109" t="s">
        <v>146</v>
      </c>
      <c r="J15" s="109">
        <v>167</v>
      </c>
      <c r="K15" s="1"/>
      <c r="L15" s="113">
        <v>9</v>
      </c>
      <c r="M15" s="114" t="s">
        <v>164</v>
      </c>
      <c r="N15" s="109" t="s">
        <v>146</v>
      </c>
      <c r="O15" s="109">
        <v>200</v>
      </c>
    </row>
    <row r="16" spans="2:15" ht="16.5" customHeight="1" thickBot="1">
      <c r="B16" s="128"/>
      <c r="C16" s="129"/>
      <c r="D16" s="130"/>
      <c r="E16" s="131"/>
      <c r="F16" s="125"/>
      <c r="G16" s="113">
        <v>2</v>
      </c>
      <c r="H16" s="114" t="s">
        <v>165</v>
      </c>
      <c r="I16" s="109" t="s">
        <v>146</v>
      </c>
      <c r="J16" s="109">
        <v>140</v>
      </c>
      <c r="K16" s="1"/>
      <c r="L16" s="113">
        <v>10</v>
      </c>
      <c r="M16" s="114" t="s">
        <v>166</v>
      </c>
      <c r="N16" s="109" t="s">
        <v>146</v>
      </c>
      <c r="O16" s="109">
        <v>752</v>
      </c>
    </row>
    <row r="17" spans="2:15" ht="16.5" customHeight="1" thickBot="1" thickTop="1">
      <c r="B17" s="132">
        <v>8</v>
      </c>
      <c r="C17" s="133" t="s">
        <v>167</v>
      </c>
      <c r="D17" s="134" t="s">
        <v>168</v>
      </c>
      <c r="E17" s="135">
        <v>4750</v>
      </c>
      <c r="F17" s="125"/>
      <c r="G17" s="113">
        <v>3</v>
      </c>
      <c r="H17" s="114" t="s">
        <v>169</v>
      </c>
      <c r="I17" s="109" t="s">
        <v>146</v>
      </c>
      <c r="J17" s="109">
        <v>316</v>
      </c>
      <c r="K17" s="1"/>
      <c r="L17" s="128"/>
      <c r="M17" s="129"/>
      <c r="N17" s="130"/>
      <c r="O17" s="131"/>
    </row>
    <row r="18" spans="2:15" ht="16.5" customHeight="1" thickBot="1" thickTop="1">
      <c r="B18" s="106"/>
      <c r="C18" s="107"/>
      <c r="D18" s="108"/>
      <c r="E18" s="136" t="s">
        <v>22</v>
      </c>
      <c r="F18" s="137"/>
      <c r="G18" s="113">
        <v>4</v>
      </c>
      <c r="H18" s="114" t="s">
        <v>170</v>
      </c>
      <c r="I18" s="109" t="s">
        <v>146</v>
      </c>
      <c r="J18" s="109">
        <v>791</v>
      </c>
      <c r="K18" s="1"/>
      <c r="L18" s="132">
        <v>11</v>
      </c>
      <c r="M18" s="133" t="s">
        <v>166</v>
      </c>
      <c r="N18" s="134" t="s">
        <v>168</v>
      </c>
      <c r="O18" s="138">
        <v>4314</v>
      </c>
    </row>
    <row r="19" spans="2:15" ht="16.5" customHeight="1" thickTop="1">
      <c r="B19" s="139" t="s">
        <v>171</v>
      </c>
      <c r="C19" s="140" t="s">
        <v>7</v>
      </c>
      <c r="D19" s="141" t="s">
        <v>140</v>
      </c>
      <c r="E19" s="142">
        <f>SUM(E20:E25)</f>
        <v>4995</v>
      </c>
      <c r="F19" s="125"/>
      <c r="G19" s="113">
        <v>5</v>
      </c>
      <c r="H19" s="114" t="s">
        <v>170</v>
      </c>
      <c r="I19" s="109" t="s">
        <v>154</v>
      </c>
      <c r="J19" s="109">
        <v>1615</v>
      </c>
      <c r="K19" s="1"/>
      <c r="L19" s="106"/>
      <c r="M19" s="107"/>
      <c r="N19" s="108"/>
      <c r="O19" s="136" t="s">
        <v>22</v>
      </c>
    </row>
    <row r="20" spans="2:15" ht="16.5" customHeight="1">
      <c r="B20" s="113">
        <v>1</v>
      </c>
      <c r="C20" s="114" t="s">
        <v>172</v>
      </c>
      <c r="D20" s="143" t="s">
        <v>146</v>
      </c>
      <c r="E20" s="109">
        <v>457</v>
      </c>
      <c r="F20" s="125"/>
      <c r="G20" s="113">
        <v>6</v>
      </c>
      <c r="H20" s="114" t="s">
        <v>173</v>
      </c>
      <c r="I20" s="109" t="s">
        <v>137</v>
      </c>
      <c r="J20" s="109">
        <v>898</v>
      </c>
      <c r="K20" s="1"/>
      <c r="L20" s="139" t="s">
        <v>174</v>
      </c>
      <c r="M20" s="140" t="s">
        <v>16</v>
      </c>
      <c r="N20" s="141" t="s">
        <v>140</v>
      </c>
      <c r="O20" s="144">
        <f>SUM(O21:O29)</f>
        <v>5440</v>
      </c>
    </row>
    <row r="21" spans="2:15" ht="16.5" customHeight="1">
      <c r="B21" s="113">
        <v>2</v>
      </c>
      <c r="C21" s="114" t="s">
        <v>175</v>
      </c>
      <c r="D21" s="143" t="s">
        <v>137</v>
      </c>
      <c r="E21" s="109">
        <v>1935</v>
      </c>
      <c r="F21" s="125"/>
      <c r="G21" s="113">
        <v>7</v>
      </c>
      <c r="H21" s="114" t="s">
        <v>176</v>
      </c>
      <c r="I21" s="109" t="s">
        <v>146</v>
      </c>
      <c r="J21" s="109">
        <v>216</v>
      </c>
      <c r="K21" s="1"/>
      <c r="L21" s="113">
        <v>1</v>
      </c>
      <c r="M21" s="114" t="s">
        <v>177</v>
      </c>
      <c r="N21" s="109" t="s">
        <v>146</v>
      </c>
      <c r="O21" s="109">
        <v>312</v>
      </c>
    </row>
    <row r="22" spans="2:15" ht="16.5" customHeight="1">
      <c r="B22" s="113">
        <v>3</v>
      </c>
      <c r="C22" s="114" t="s">
        <v>178</v>
      </c>
      <c r="D22" s="143" t="s">
        <v>146</v>
      </c>
      <c r="E22" s="109">
        <v>549</v>
      </c>
      <c r="F22" s="125"/>
      <c r="G22" s="113"/>
      <c r="H22" s="114"/>
      <c r="I22" s="109"/>
      <c r="J22" s="145" t="s">
        <v>179</v>
      </c>
      <c r="K22" s="1"/>
      <c r="L22" s="113">
        <v>2</v>
      </c>
      <c r="M22" s="114" t="s">
        <v>180</v>
      </c>
      <c r="N22" s="109" t="s">
        <v>154</v>
      </c>
      <c r="O22" s="109">
        <v>281</v>
      </c>
    </row>
    <row r="23" spans="2:15" ht="16.5" customHeight="1">
      <c r="B23" s="113">
        <v>4</v>
      </c>
      <c r="C23" s="114" t="s">
        <v>181</v>
      </c>
      <c r="D23" s="143" t="s">
        <v>146</v>
      </c>
      <c r="E23" s="109">
        <v>448</v>
      </c>
      <c r="F23" s="125"/>
      <c r="G23" s="139" t="s">
        <v>171</v>
      </c>
      <c r="H23" s="140" t="s">
        <v>182</v>
      </c>
      <c r="I23" s="141" t="s">
        <v>140</v>
      </c>
      <c r="J23" s="144">
        <f>SUM(J24:J31)</f>
        <v>6902</v>
      </c>
      <c r="K23" s="1"/>
      <c r="L23" s="113">
        <v>3</v>
      </c>
      <c r="M23" s="114" t="s">
        <v>183</v>
      </c>
      <c r="N23" s="109" t="s">
        <v>137</v>
      </c>
      <c r="O23" s="109">
        <v>500</v>
      </c>
    </row>
    <row r="24" spans="2:15" ht="16.5" customHeight="1">
      <c r="B24" s="113">
        <v>5</v>
      </c>
      <c r="C24" s="114" t="s">
        <v>184</v>
      </c>
      <c r="D24" s="143" t="s">
        <v>137</v>
      </c>
      <c r="E24" s="109">
        <v>1111</v>
      </c>
      <c r="F24" s="125"/>
      <c r="G24" s="113">
        <v>1</v>
      </c>
      <c r="H24" s="114" t="s">
        <v>185</v>
      </c>
      <c r="I24" s="109" t="s">
        <v>137</v>
      </c>
      <c r="J24" s="109">
        <v>342</v>
      </c>
      <c r="K24" s="1"/>
      <c r="L24" s="113">
        <v>4</v>
      </c>
      <c r="M24" s="114" t="s">
        <v>186</v>
      </c>
      <c r="N24" s="109" t="s">
        <v>137</v>
      </c>
      <c r="O24" s="109">
        <v>339</v>
      </c>
    </row>
    <row r="25" spans="2:15" ht="16.5" customHeight="1">
      <c r="B25" s="113">
        <v>6</v>
      </c>
      <c r="C25" s="114" t="s">
        <v>187</v>
      </c>
      <c r="D25" s="143" t="s">
        <v>137</v>
      </c>
      <c r="E25" s="109">
        <v>495</v>
      </c>
      <c r="F25" s="125"/>
      <c r="G25" s="113">
        <v>2</v>
      </c>
      <c r="H25" s="114" t="s">
        <v>188</v>
      </c>
      <c r="I25" s="109" t="s">
        <v>146</v>
      </c>
      <c r="J25" s="109">
        <v>245</v>
      </c>
      <c r="K25" s="1"/>
      <c r="L25" s="113">
        <v>5</v>
      </c>
      <c r="M25" s="114" t="s">
        <v>189</v>
      </c>
      <c r="N25" s="109" t="s">
        <v>146</v>
      </c>
      <c r="O25" s="109">
        <v>421</v>
      </c>
    </row>
    <row r="26" spans="2:15" ht="16.5" customHeight="1">
      <c r="B26" s="113"/>
      <c r="C26" s="114"/>
      <c r="D26" s="109"/>
      <c r="E26" s="136"/>
      <c r="F26" s="137"/>
      <c r="G26" s="113">
        <v>3</v>
      </c>
      <c r="H26" s="114" t="s">
        <v>190</v>
      </c>
      <c r="I26" s="109" t="s">
        <v>137</v>
      </c>
      <c r="J26" s="109">
        <v>1744</v>
      </c>
      <c r="K26" s="1"/>
      <c r="L26" s="113">
        <v>6</v>
      </c>
      <c r="M26" s="114" t="s">
        <v>191</v>
      </c>
      <c r="N26" s="109" t="s">
        <v>137</v>
      </c>
      <c r="O26" s="109">
        <v>1495</v>
      </c>
    </row>
    <row r="27" spans="2:15" ht="16.5" customHeight="1">
      <c r="B27" s="139" t="s">
        <v>192</v>
      </c>
      <c r="C27" s="140" t="s">
        <v>9</v>
      </c>
      <c r="D27" s="141" t="s">
        <v>140</v>
      </c>
      <c r="E27" s="144">
        <f>SUM(E28:E32)</f>
        <v>2021</v>
      </c>
      <c r="F27" s="125"/>
      <c r="G27" s="113">
        <v>4</v>
      </c>
      <c r="H27" s="114" t="s">
        <v>193</v>
      </c>
      <c r="I27" s="109" t="s">
        <v>146</v>
      </c>
      <c r="J27" s="109">
        <v>584</v>
      </c>
      <c r="K27" s="1"/>
      <c r="L27" s="113">
        <v>7</v>
      </c>
      <c r="M27" s="114" t="s">
        <v>194</v>
      </c>
      <c r="N27" s="109" t="s">
        <v>146</v>
      </c>
      <c r="O27" s="109">
        <v>173</v>
      </c>
    </row>
    <row r="28" spans="2:15" ht="16.5" customHeight="1">
      <c r="B28" s="113">
        <v>1</v>
      </c>
      <c r="C28" s="114" t="s">
        <v>195</v>
      </c>
      <c r="D28" s="109" t="s">
        <v>137</v>
      </c>
      <c r="E28" s="109">
        <v>340</v>
      </c>
      <c r="F28" s="125"/>
      <c r="G28" s="113">
        <v>5</v>
      </c>
      <c r="H28" s="114" t="s">
        <v>193</v>
      </c>
      <c r="I28" s="109" t="s">
        <v>154</v>
      </c>
      <c r="J28" s="109">
        <v>2689</v>
      </c>
      <c r="K28" s="1"/>
      <c r="L28" s="113">
        <v>8</v>
      </c>
      <c r="M28" s="114" t="s">
        <v>196</v>
      </c>
      <c r="N28" s="109" t="s">
        <v>146</v>
      </c>
      <c r="O28" s="109">
        <v>457</v>
      </c>
    </row>
    <row r="29" spans="2:15" ht="16.5" customHeight="1">
      <c r="B29" s="113">
        <v>2</v>
      </c>
      <c r="C29" s="114" t="s">
        <v>197</v>
      </c>
      <c r="D29" s="109" t="s">
        <v>146</v>
      </c>
      <c r="E29" s="109">
        <v>173</v>
      </c>
      <c r="F29" s="125"/>
      <c r="G29" s="113">
        <v>6</v>
      </c>
      <c r="H29" s="114" t="s">
        <v>198</v>
      </c>
      <c r="I29" s="109" t="s">
        <v>137</v>
      </c>
      <c r="J29" s="109">
        <v>455</v>
      </c>
      <c r="K29" s="1"/>
      <c r="L29" s="113">
        <v>9</v>
      </c>
      <c r="M29" s="114" t="s">
        <v>196</v>
      </c>
      <c r="N29" s="109" t="s">
        <v>154</v>
      </c>
      <c r="O29" s="109">
        <v>1462</v>
      </c>
    </row>
    <row r="30" spans="2:15" ht="16.5" customHeight="1">
      <c r="B30" s="113">
        <v>3</v>
      </c>
      <c r="C30" s="114" t="s">
        <v>199</v>
      </c>
      <c r="D30" s="109" t="s">
        <v>137</v>
      </c>
      <c r="E30" s="109">
        <v>256</v>
      </c>
      <c r="F30" s="125"/>
      <c r="G30" s="113">
        <v>7</v>
      </c>
      <c r="H30" s="114" t="s">
        <v>200</v>
      </c>
      <c r="I30" s="109" t="s">
        <v>146</v>
      </c>
      <c r="J30" s="109">
        <v>509</v>
      </c>
      <c r="K30" s="1"/>
      <c r="L30" s="113"/>
      <c r="M30" s="114"/>
      <c r="N30" s="109"/>
      <c r="O30" s="145"/>
    </row>
    <row r="31" spans="2:15" ht="16.5" customHeight="1">
      <c r="B31" s="113">
        <v>4</v>
      </c>
      <c r="C31" s="114" t="s">
        <v>201</v>
      </c>
      <c r="D31" s="109" t="s">
        <v>137</v>
      </c>
      <c r="E31" s="109">
        <v>398</v>
      </c>
      <c r="F31" s="125"/>
      <c r="G31" s="113">
        <v>8</v>
      </c>
      <c r="H31" s="114" t="s">
        <v>202</v>
      </c>
      <c r="I31" s="109" t="s">
        <v>146</v>
      </c>
      <c r="J31" s="109">
        <v>334</v>
      </c>
      <c r="K31" s="1"/>
      <c r="L31" s="139" t="s">
        <v>203</v>
      </c>
      <c r="M31" s="140" t="s">
        <v>17</v>
      </c>
      <c r="N31" s="141" t="s">
        <v>140</v>
      </c>
      <c r="O31" s="144">
        <f>SUM(O32:O41)</f>
        <v>5534</v>
      </c>
    </row>
    <row r="32" spans="2:15" ht="16.5" customHeight="1">
      <c r="B32" s="113">
        <v>5</v>
      </c>
      <c r="C32" s="114" t="s">
        <v>204</v>
      </c>
      <c r="D32" s="109" t="s">
        <v>137</v>
      </c>
      <c r="E32" s="109">
        <v>854</v>
      </c>
      <c r="F32" s="137"/>
      <c r="G32" s="113"/>
      <c r="H32" s="114"/>
      <c r="I32" s="109"/>
      <c r="J32" s="145"/>
      <c r="K32" s="1"/>
      <c r="L32" s="113">
        <v>1</v>
      </c>
      <c r="M32" s="114" t="s">
        <v>205</v>
      </c>
      <c r="N32" s="109" t="s">
        <v>146</v>
      </c>
      <c r="O32" s="109">
        <v>293</v>
      </c>
    </row>
    <row r="33" spans="2:15" ht="16.5" customHeight="1">
      <c r="B33" s="113"/>
      <c r="C33" s="114"/>
      <c r="D33" s="109"/>
      <c r="E33" s="145"/>
      <c r="F33" s="125"/>
      <c r="G33" s="139" t="s">
        <v>192</v>
      </c>
      <c r="H33" s="140" t="s">
        <v>12</v>
      </c>
      <c r="I33" s="141" t="s">
        <v>140</v>
      </c>
      <c r="J33" s="144">
        <f>SUM(J34:J39)</f>
        <v>3003</v>
      </c>
      <c r="K33" s="1"/>
      <c r="L33" s="113">
        <v>2</v>
      </c>
      <c r="M33" s="114" t="s">
        <v>206</v>
      </c>
      <c r="N33" s="109" t="s">
        <v>137</v>
      </c>
      <c r="O33" s="109">
        <v>540</v>
      </c>
    </row>
    <row r="34" spans="2:15" ht="16.5" customHeight="1">
      <c r="B34" s="139" t="s">
        <v>207</v>
      </c>
      <c r="C34" s="140" t="s">
        <v>208</v>
      </c>
      <c r="D34" s="141" t="s">
        <v>140</v>
      </c>
      <c r="E34" s="144">
        <f>SUM(E35:E39)</f>
        <v>4679</v>
      </c>
      <c r="F34" s="125"/>
      <c r="G34" s="113">
        <v>1</v>
      </c>
      <c r="H34" s="114" t="s">
        <v>209</v>
      </c>
      <c r="I34" s="109" t="s">
        <v>146</v>
      </c>
      <c r="J34" s="109">
        <v>235</v>
      </c>
      <c r="K34" s="1"/>
      <c r="L34" s="113">
        <v>3</v>
      </c>
      <c r="M34" s="114" t="s">
        <v>210</v>
      </c>
      <c r="N34" s="109" t="s">
        <v>146</v>
      </c>
      <c r="O34" s="109">
        <v>170</v>
      </c>
    </row>
    <row r="35" spans="2:15" ht="16.5" customHeight="1">
      <c r="B35" s="113">
        <v>1</v>
      </c>
      <c r="C35" s="114" t="s">
        <v>211</v>
      </c>
      <c r="D35" s="109" t="s">
        <v>137</v>
      </c>
      <c r="E35" s="109">
        <v>839</v>
      </c>
      <c r="F35" s="125"/>
      <c r="G35" s="113">
        <v>2</v>
      </c>
      <c r="H35" s="114" t="s">
        <v>212</v>
      </c>
      <c r="I35" s="109" t="s">
        <v>146</v>
      </c>
      <c r="J35" s="109">
        <v>342</v>
      </c>
      <c r="K35" s="1"/>
      <c r="L35" s="113">
        <v>4</v>
      </c>
      <c r="M35" s="114" t="s">
        <v>213</v>
      </c>
      <c r="N35" s="109" t="s">
        <v>137</v>
      </c>
      <c r="O35" s="109">
        <v>1603</v>
      </c>
    </row>
    <row r="36" spans="2:15" ht="16.5" customHeight="1">
      <c r="B36" s="113">
        <v>2</v>
      </c>
      <c r="C36" s="114" t="s">
        <v>214</v>
      </c>
      <c r="D36" s="109" t="s">
        <v>137</v>
      </c>
      <c r="E36" s="109">
        <v>1531</v>
      </c>
      <c r="F36" s="125"/>
      <c r="G36" s="113">
        <v>3</v>
      </c>
      <c r="H36" s="114" t="s">
        <v>215</v>
      </c>
      <c r="I36" s="109" t="s">
        <v>146</v>
      </c>
      <c r="J36" s="109">
        <v>275</v>
      </c>
      <c r="K36" s="1"/>
      <c r="L36" s="113">
        <v>5</v>
      </c>
      <c r="M36" s="114" t="s">
        <v>216</v>
      </c>
      <c r="N36" s="109" t="s">
        <v>154</v>
      </c>
      <c r="O36" s="109">
        <v>97</v>
      </c>
    </row>
    <row r="37" spans="2:15" ht="16.5" customHeight="1">
      <c r="B37" s="113">
        <v>3</v>
      </c>
      <c r="C37" s="114" t="s">
        <v>217</v>
      </c>
      <c r="D37" s="109" t="s">
        <v>146</v>
      </c>
      <c r="E37" s="109">
        <v>348</v>
      </c>
      <c r="F37" s="125"/>
      <c r="G37" s="113">
        <v>4</v>
      </c>
      <c r="H37" s="114" t="s">
        <v>218</v>
      </c>
      <c r="I37" s="109" t="s">
        <v>146</v>
      </c>
      <c r="J37" s="109">
        <v>212</v>
      </c>
      <c r="K37" s="1"/>
      <c r="L37" s="113">
        <v>6</v>
      </c>
      <c r="M37" s="114" t="s">
        <v>219</v>
      </c>
      <c r="N37" s="109" t="s">
        <v>146</v>
      </c>
      <c r="O37" s="109">
        <v>209</v>
      </c>
    </row>
    <row r="38" spans="2:15" ht="16.5" customHeight="1">
      <c r="B38" s="113">
        <v>4</v>
      </c>
      <c r="C38" s="114" t="s">
        <v>220</v>
      </c>
      <c r="D38" s="109" t="s">
        <v>137</v>
      </c>
      <c r="E38" s="109">
        <v>1571</v>
      </c>
      <c r="F38" s="125"/>
      <c r="G38" s="113">
        <v>5</v>
      </c>
      <c r="H38" s="114" t="s">
        <v>221</v>
      </c>
      <c r="I38" s="109" t="s">
        <v>137</v>
      </c>
      <c r="J38" s="109">
        <v>1657</v>
      </c>
      <c r="K38" s="1"/>
      <c r="L38" s="113">
        <v>7</v>
      </c>
      <c r="M38" s="114" t="s">
        <v>222</v>
      </c>
      <c r="N38" s="109" t="s">
        <v>146</v>
      </c>
      <c r="O38" s="109">
        <v>334</v>
      </c>
    </row>
    <row r="39" spans="2:15" ht="16.5" customHeight="1">
      <c r="B39" s="113">
        <v>5</v>
      </c>
      <c r="C39" s="114" t="s">
        <v>223</v>
      </c>
      <c r="D39" s="109" t="s">
        <v>146</v>
      </c>
      <c r="E39" s="109">
        <v>390</v>
      </c>
      <c r="F39" s="125"/>
      <c r="G39" s="113">
        <v>6</v>
      </c>
      <c r="H39" s="114" t="s">
        <v>224</v>
      </c>
      <c r="I39" s="109" t="s">
        <v>137</v>
      </c>
      <c r="J39" s="109">
        <v>282</v>
      </c>
      <c r="K39" s="1"/>
      <c r="L39" s="113">
        <v>8</v>
      </c>
      <c r="M39" s="114" t="s">
        <v>225</v>
      </c>
      <c r="N39" s="109" t="s">
        <v>146</v>
      </c>
      <c r="O39" s="109">
        <v>278</v>
      </c>
    </row>
    <row r="40" spans="2:15" ht="16.5" customHeight="1">
      <c r="B40" s="113"/>
      <c r="C40" s="114"/>
      <c r="D40" s="109"/>
      <c r="E40" s="145"/>
      <c r="F40" s="125"/>
      <c r="G40" s="113"/>
      <c r="H40" s="114"/>
      <c r="I40" s="109"/>
      <c r="J40" s="145"/>
      <c r="K40" s="1"/>
      <c r="L40" s="113">
        <v>9</v>
      </c>
      <c r="M40" s="114" t="s">
        <v>226</v>
      </c>
      <c r="N40" s="109" t="s">
        <v>146</v>
      </c>
      <c r="O40" s="109">
        <v>500</v>
      </c>
    </row>
    <row r="41" spans="2:15" ht="16.5" customHeight="1">
      <c r="B41" s="139" t="s">
        <v>138</v>
      </c>
      <c r="C41" s="140" t="s">
        <v>11</v>
      </c>
      <c r="D41" s="141" t="s">
        <v>140</v>
      </c>
      <c r="E41" s="144">
        <f>SUM(E42+E43+E44+J6+J7)</f>
        <v>1757</v>
      </c>
      <c r="F41" s="125"/>
      <c r="G41" s="110" t="s">
        <v>207</v>
      </c>
      <c r="H41" s="111" t="s">
        <v>13</v>
      </c>
      <c r="I41" s="126" t="s">
        <v>140</v>
      </c>
      <c r="J41" s="144">
        <f>SUM(J42:J44)</f>
        <v>2141</v>
      </c>
      <c r="K41" s="1"/>
      <c r="L41" s="146">
        <v>10</v>
      </c>
      <c r="M41" s="130" t="s">
        <v>226</v>
      </c>
      <c r="N41" s="147" t="s">
        <v>154</v>
      </c>
      <c r="O41" s="109">
        <v>1510</v>
      </c>
    </row>
    <row r="42" spans="2:15" ht="16.5" customHeight="1" thickBot="1">
      <c r="B42" s="113">
        <v>1</v>
      </c>
      <c r="C42" s="114" t="s">
        <v>227</v>
      </c>
      <c r="D42" s="109" t="s">
        <v>146</v>
      </c>
      <c r="E42" s="109">
        <v>205</v>
      </c>
      <c r="F42" s="125"/>
      <c r="G42" s="113">
        <v>1</v>
      </c>
      <c r="H42" s="114" t="s">
        <v>228</v>
      </c>
      <c r="I42" s="109" t="s">
        <v>137</v>
      </c>
      <c r="J42" s="109">
        <v>471</v>
      </c>
      <c r="K42" s="1"/>
      <c r="L42" s="148"/>
      <c r="M42" s="149"/>
      <c r="N42" s="150"/>
      <c r="O42" s="151"/>
    </row>
    <row r="43" spans="2:15" ht="16.5" customHeight="1" thickBot="1" thickTop="1">
      <c r="B43" s="113">
        <v>2</v>
      </c>
      <c r="C43" s="114" t="s">
        <v>229</v>
      </c>
      <c r="D43" s="109" t="s">
        <v>137</v>
      </c>
      <c r="E43" s="109">
        <v>186</v>
      </c>
      <c r="F43" s="125"/>
      <c r="G43" s="113">
        <v>2</v>
      </c>
      <c r="H43" s="114" t="s">
        <v>230</v>
      </c>
      <c r="I43" s="109" t="s">
        <v>137</v>
      </c>
      <c r="J43" s="109">
        <v>380</v>
      </c>
      <c r="K43" s="1"/>
      <c r="L43" s="260" t="s">
        <v>231</v>
      </c>
      <c r="M43" s="261"/>
      <c r="N43" s="264" t="s">
        <v>232</v>
      </c>
      <c r="O43" s="266">
        <f>SUM(E8+E19+E27+E34+E41+J14+J23+J33+J41+O6+O20+O31)</f>
        <v>57024</v>
      </c>
    </row>
    <row r="44" spans="2:15" ht="16.5" customHeight="1" thickBot="1" thickTop="1">
      <c r="B44" s="117">
        <v>3</v>
      </c>
      <c r="C44" s="118" t="s">
        <v>233</v>
      </c>
      <c r="D44" s="119" t="s">
        <v>146</v>
      </c>
      <c r="E44" s="109">
        <v>185</v>
      </c>
      <c r="F44" s="125"/>
      <c r="G44" s="152">
        <v>3</v>
      </c>
      <c r="H44" s="153" t="s">
        <v>234</v>
      </c>
      <c r="I44" s="154" t="s">
        <v>137</v>
      </c>
      <c r="J44" s="109">
        <v>1290</v>
      </c>
      <c r="K44" s="1"/>
      <c r="L44" s="262"/>
      <c r="M44" s="263"/>
      <c r="N44" s="265"/>
      <c r="O44" s="267"/>
    </row>
    <row r="45" spans="2:15" ht="15" customHeight="1">
      <c r="B45" s="125"/>
      <c r="C45" s="155"/>
      <c r="D45" s="156"/>
      <c r="E45" s="157"/>
      <c r="F45" s="158"/>
      <c r="G45" s="155"/>
      <c r="H45" s="158"/>
      <c r="I45" s="159"/>
      <c r="J45" s="1"/>
      <c r="K45" s="1"/>
      <c r="L45" s="160"/>
      <c r="M45" s="160"/>
      <c r="N45" s="160"/>
      <c r="O45" s="160"/>
    </row>
    <row r="46" spans="2:15" ht="15" customHeight="1">
      <c r="B46" s="125"/>
      <c r="C46" s="155" t="s">
        <v>235</v>
      </c>
      <c r="D46" s="156"/>
      <c r="E46" s="157"/>
      <c r="F46" s="158"/>
      <c r="G46" s="155"/>
      <c r="H46" s="158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2"/>
      <c r="M50" s="163"/>
      <c r="N50" s="164"/>
      <c r="O50" s="164"/>
    </row>
    <row r="51" spans="2:15" ht="15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  <c r="M51" s="163"/>
      <c r="N51" s="164"/>
      <c r="O51" s="164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M1">
      <selection activeCell="T1" sqref="T1"/>
    </sheetView>
  </sheetViews>
  <sheetFormatPr defaultColWidth="9.00390625" defaultRowHeight="12.75"/>
  <cols>
    <col min="1" max="8" width="9.125" style="97" customWidth="1"/>
    <col min="9" max="9" width="15.75390625" style="97" customWidth="1"/>
    <col min="10" max="10" width="11.25390625" style="97" customWidth="1"/>
    <col min="11" max="11" width="10.875" style="97" customWidth="1"/>
    <col min="12" max="27" width="9.125" style="97" customWidth="1"/>
    <col min="28" max="16384" width="9.125" style="104" customWidth="1"/>
  </cols>
  <sheetData>
    <row r="1" spans="1:28" s="99" customFormat="1" ht="12.7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8"/>
    </row>
    <row r="2" spans="1:27" s="99" customFormat="1" ht="12.75">
      <c r="A2" s="97"/>
      <c r="B2" s="97" t="s">
        <v>85</v>
      </c>
      <c r="C2" s="97" t="s">
        <v>86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99" customFormat="1" ht="12.75">
      <c r="A3" s="97"/>
      <c r="B3" s="97" t="s">
        <v>87</v>
      </c>
      <c r="C3" s="97">
        <v>56749</v>
      </c>
      <c r="D3" s="97"/>
      <c r="F3" s="97"/>
      <c r="G3" s="97"/>
      <c r="H3" s="97"/>
      <c r="I3" s="97"/>
      <c r="J3" s="97" t="s">
        <v>88</v>
      </c>
      <c r="K3" s="97" t="s">
        <v>89</v>
      </c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99" customFormat="1" ht="12.75">
      <c r="A4" s="97"/>
      <c r="B4" s="97" t="s">
        <v>90</v>
      </c>
      <c r="C4" s="97">
        <v>57803</v>
      </c>
      <c r="D4" s="97"/>
      <c r="I4" s="97" t="s">
        <v>91</v>
      </c>
      <c r="J4" s="97">
        <v>9174</v>
      </c>
      <c r="K4" s="97">
        <v>8197</v>
      </c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 s="99" customFormat="1" ht="12.75">
      <c r="A5" s="97"/>
      <c r="B5" s="97" t="s">
        <v>92</v>
      </c>
      <c r="C5" s="97">
        <v>60614</v>
      </c>
      <c r="D5" s="97"/>
      <c r="F5" s="97"/>
      <c r="G5" s="97" t="s">
        <v>93</v>
      </c>
      <c r="I5" s="97" t="s">
        <v>94</v>
      </c>
      <c r="J5" s="97">
        <v>9085</v>
      </c>
      <c r="K5" s="97">
        <v>8749</v>
      </c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99" customFormat="1" ht="12.75">
      <c r="A6" s="97"/>
      <c r="B6" s="97" t="s">
        <v>95</v>
      </c>
      <c r="C6" s="97">
        <v>66194</v>
      </c>
      <c r="D6" s="97"/>
      <c r="F6" s="97" t="s">
        <v>96</v>
      </c>
      <c r="G6" s="97">
        <v>2551</v>
      </c>
      <c r="I6" s="97" t="s">
        <v>97</v>
      </c>
      <c r="J6" s="97">
        <v>7128</v>
      </c>
      <c r="K6" s="97">
        <v>7563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 s="99" customFormat="1" ht="12.75">
      <c r="A7" s="97"/>
      <c r="B7" s="97" t="s">
        <v>98</v>
      </c>
      <c r="C7" s="97">
        <v>66603</v>
      </c>
      <c r="D7" s="97"/>
      <c r="F7" s="97" t="s">
        <v>99</v>
      </c>
      <c r="G7" s="97">
        <v>2299</v>
      </c>
      <c r="I7" s="97" t="s">
        <v>100</v>
      </c>
      <c r="J7" s="97">
        <v>8771</v>
      </c>
      <c r="K7" s="97">
        <v>8196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99" customFormat="1" ht="12.75">
      <c r="A8" s="97"/>
      <c r="B8" s="97" t="s">
        <v>101</v>
      </c>
      <c r="C8" s="97">
        <v>65305</v>
      </c>
      <c r="D8" s="97"/>
      <c r="F8" s="97" t="s">
        <v>102</v>
      </c>
      <c r="G8" s="97">
        <v>2565</v>
      </c>
      <c r="I8" s="97" t="s">
        <v>103</v>
      </c>
      <c r="J8" s="97">
        <v>8105</v>
      </c>
      <c r="K8" s="97">
        <v>6425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1:27" s="99" customFormat="1" ht="12.75">
      <c r="A9" s="97"/>
      <c r="B9" s="97" t="s">
        <v>104</v>
      </c>
      <c r="C9" s="97">
        <v>62916</v>
      </c>
      <c r="D9" s="97"/>
      <c r="F9" s="97" t="s">
        <v>105</v>
      </c>
      <c r="G9" s="97">
        <v>2977</v>
      </c>
      <c r="I9" s="97" t="s">
        <v>106</v>
      </c>
      <c r="J9" s="97">
        <v>9008</v>
      </c>
      <c r="K9" s="97">
        <v>6249</v>
      </c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</row>
    <row r="10" spans="1:27" s="99" customFormat="1" ht="12.75">
      <c r="A10" s="97"/>
      <c r="B10" s="97" t="s">
        <v>107</v>
      </c>
      <c r="C10" s="97">
        <v>60157</v>
      </c>
      <c r="D10" s="97"/>
      <c r="F10" s="97" t="s">
        <v>108</v>
      </c>
      <c r="G10" s="97">
        <v>3222</v>
      </c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1:27" s="99" customFormat="1" ht="12.75">
      <c r="A11" s="97"/>
      <c r="B11" s="97" t="s">
        <v>109</v>
      </c>
      <c r="C11" s="97">
        <v>58477</v>
      </c>
      <c r="D11" s="97"/>
      <c r="F11" s="97" t="s">
        <v>87</v>
      </c>
      <c r="G11" s="97">
        <v>2852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</row>
    <row r="12" spans="1:27" s="99" customFormat="1" ht="12.75">
      <c r="A12" s="97"/>
      <c r="B12" s="97" t="s">
        <v>110</v>
      </c>
      <c r="C12" s="97">
        <v>57902</v>
      </c>
      <c r="D12" s="97"/>
      <c r="F12" s="97"/>
      <c r="G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</row>
    <row r="13" spans="1:27" s="99" customFormat="1" ht="12.75">
      <c r="A13" s="97"/>
      <c r="B13" s="97" t="s">
        <v>111</v>
      </c>
      <c r="C13" s="97">
        <v>58337</v>
      </c>
      <c r="D13" s="97"/>
      <c r="F13" s="97" t="s">
        <v>107</v>
      </c>
      <c r="G13" s="97">
        <v>2512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</row>
    <row r="14" spans="1:27" s="99" customFormat="1" ht="12.75">
      <c r="A14" s="97"/>
      <c r="B14" s="97" t="s">
        <v>112</v>
      </c>
      <c r="C14" s="97">
        <v>58001</v>
      </c>
      <c r="D14" s="97"/>
      <c r="F14" s="97" t="s">
        <v>109</v>
      </c>
      <c r="G14" s="97">
        <v>2885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1:27" s="99" customFormat="1" ht="12.75">
      <c r="A15" s="97"/>
      <c r="B15" s="97" t="s">
        <v>113</v>
      </c>
      <c r="C15" s="97">
        <v>57024</v>
      </c>
      <c r="D15" s="97"/>
      <c r="F15" s="97" t="s">
        <v>110</v>
      </c>
      <c r="G15" s="97">
        <v>2770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</row>
    <row r="16" spans="1:27" s="99" customFormat="1" ht="12.75">
      <c r="A16" s="97"/>
      <c r="B16" s="97"/>
      <c r="F16" s="97" t="s">
        <v>111</v>
      </c>
      <c r="G16" s="97">
        <v>2965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1:27" s="99" customFormat="1" ht="12.75">
      <c r="A17" s="97"/>
      <c r="B17" s="97"/>
      <c r="C17" s="97"/>
      <c r="D17" s="97"/>
      <c r="F17" s="97" t="s">
        <v>112</v>
      </c>
      <c r="G17" s="97">
        <v>3354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</row>
    <row r="18" spans="1:27" s="99" customFormat="1" ht="12.75">
      <c r="A18" s="97"/>
      <c r="B18" s="97"/>
      <c r="C18" s="97"/>
      <c r="D18" s="97"/>
      <c r="F18" s="97" t="s">
        <v>113</v>
      </c>
      <c r="G18" s="97">
        <v>2593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</row>
    <row r="19" spans="1:27" s="99" customFormat="1" ht="12.75">
      <c r="A19" s="97"/>
      <c r="B19" s="97"/>
      <c r="C19" s="97"/>
      <c r="D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</row>
    <row r="20" spans="1:27" s="99" customFormat="1" ht="12.75">
      <c r="A20" s="97"/>
      <c r="B20" s="97"/>
      <c r="C20" s="97"/>
      <c r="D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1:27" s="99" customFormat="1" ht="12.75">
      <c r="A21" s="97"/>
      <c r="B21" s="97"/>
      <c r="C21" s="97"/>
      <c r="D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</row>
    <row r="22" spans="1:27" s="99" customFormat="1" ht="12.75">
      <c r="A22" s="97"/>
      <c r="B22" s="97">
        <v>3823</v>
      </c>
      <c r="C22" s="97"/>
      <c r="D22" s="97"/>
      <c r="E22" s="97"/>
      <c r="F22" s="97"/>
      <c r="G22" s="97"/>
      <c r="H22" s="97"/>
      <c r="I22" s="97"/>
      <c r="J22" s="100" t="s">
        <v>114</v>
      </c>
      <c r="K22" s="101">
        <f aca="true" t="shared" si="0" ref="K22:K34">B22/B$35</f>
        <v>0.4167211685197297</v>
      </c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</row>
    <row r="23" spans="1:27" s="99" customFormat="1" ht="12.75">
      <c r="A23" s="97"/>
      <c r="B23" s="97">
        <v>113</v>
      </c>
      <c r="C23" s="97"/>
      <c r="D23" s="97"/>
      <c r="E23" s="97"/>
      <c r="F23" s="97"/>
      <c r="G23" s="97"/>
      <c r="H23" s="97"/>
      <c r="I23" s="97"/>
      <c r="J23" s="100" t="s">
        <v>115</v>
      </c>
      <c r="K23" s="101">
        <f t="shared" si="0"/>
        <v>0.012317418792238936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</row>
    <row r="24" spans="1:27" s="99" customFormat="1" ht="12.75">
      <c r="A24" s="97"/>
      <c r="B24" s="97">
        <v>97</v>
      </c>
      <c r="C24" s="97"/>
      <c r="D24" s="97"/>
      <c r="E24" s="97"/>
      <c r="F24" s="97"/>
      <c r="G24" s="97"/>
      <c r="H24" s="97"/>
      <c r="I24" s="97"/>
      <c r="J24" s="100" t="s">
        <v>116</v>
      </c>
      <c r="K24" s="101">
        <f>B24/B$35</f>
        <v>0.010573359494222804</v>
      </c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</row>
    <row r="25" spans="1:27" s="99" customFormat="1" ht="12.75">
      <c r="A25" s="97"/>
      <c r="B25" s="97">
        <v>159</v>
      </c>
      <c r="C25" s="97"/>
      <c r="D25" s="97"/>
      <c r="E25" s="97"/>
      <c r="F25" s="97"/>
      <c r="G25" s="97"/>
      <c r="H25" s="97"/>
      <c r="I25" s="97"/>
      <c r="J25" s="102" t="s">
        <v>117</v>
      </c>
      <c r="K25" s="101">
        <f t="shared" si="0"/>
        <v>0.017331589274035317</v>
      </c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</row>
    <row r="26" spans="1:27" s="99" customFormat="1" ht="12.75">
      <c r="A26" s="97"/>
      <c r="B26" s="97">
        <v>47</v>
      </c>
      <c r="C26" s="97"/>
      <c r="D26" s="97"/>
      <c r="E26" s="97"/>
      <c r="F26" s="97"/>
      <c r="G26" s="97"/>
      <c r="H26" s="97"/>
      <c r="I26" s="97"/>
      <c r="J26" s="100" t="s">
        <v>118</v>
      </c>
      <c r="K26" s="101">
        <f t="shared" si="0"/>
        <v>0.00512317418792239</v>
      </c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</row>
    <row r="27" spans="1:27" s="99" customFormat="1" ht="12.75">
      <c r="A27" s="97"/>
      <c r="B27" s="97">
        <v>225</v>
      </c>
      <c r="C27" s="97"/>
      <c r="D27" s="97"/>
      <c r="E27" s="97"/>
      <c r="F27" s="97"/>
      <c r="G27" s="97"/>
      <c r="H27" s="97"/>
      <c r="I27" s="97"/>
      <c r="J27" s="102" t="s">
        <v>119</v>
      </c>
      <c r="K27" s="101">
        <f t="shared" si="0"/>
        <v>0.024525833878351864</v>
      </c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s="99" customFormat="1" ht="12.75">
      <c r="A28" s="97"/>
      <c r="B28" s="97">
        <v>263</v>
      </c>
      <c r="C28" s="97"/>
      <c r="D28" s="97"/>
      <c r="E28" s="97"/>
      <c r="F28" s="97"/>
      <c r="G28" s="97"/>
      <c r="H28" s="97"/>
      <c r="I28" s="97"/>
      <c r="J28" s="102" t="s">
        <v>120</v>
      </c>
      <c r="K28" s="101">
        <f t="shared" si="0"/>
        <v>0.02866797471114018</v>
      </c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</row>
    <row r="29" spans="1:27" s="99" customFormat="1" ht="12.75">
      <c r="A29" s="97"/>
      <c r="B29" s="97">
        <v>290</v>
      </c>
      <c r="C29" s="97"/>
      <c r="D29" s="97"/>
      <c r="E29" s="97"/>
      <c r="F29" s="97"/>
      <c r="G29" s="97"/>
      <c r="H29" s="97"/>
      <c r="I29" s="97"/>
      <c r="J29" s="102" t="s">
        <v>121</v>
      </c>
      <c r="K29" s="101">
        <f t="shared" si="0"/>
        <v>0.0316110747765424</v>
      </c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</row>
    <row r="30" spans="1:27" s="99" customFormat="1" ht="12.75">
      <c r="A30" s="97"/>
      <c r="B30" s="97">
        <v>257</v>
      </c>
      <c r="C30" s="97"/>
      <c r="D30" s="97"/>
      <c r="E30" s="97"/>
      <c r="F30" s="97"/>
      <c r="G30" s="97"/>
      <c r="H30" s="97"/>
      <c r="I30" s="97"/>
      <c r="J30" s="102" t="s">
        <v>122</v>
      </c>
      <c r="K30" s="101">
        <f t="shared" si="0"/>
        <v>0.028013952474384127</v>
      </c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</row>
    <row r="31" spans="1:27" s="99" customFormat="1" ht="12.75">
      <c r="A31" s="97"/>
      <c r="B31" s="97">
        <v>2698</v>
      </c>
      <c r="C31" s="97"/>
      <c r="D31" s="97"/>
      <c r="E31" s="97"/>
      <c r="F31" s="97"/>
      <c r="G31" s="97"/>
      <c r="H31" s="97"/>
      <c r="I31" s="97"/>
      <c r="J31" s="102" t="s">
        <v>123</v>
      </c>
      <c r="K31" s="101">
        <f t="shared" si="0"/>
        <v>0.29409199912797035</v>
      </c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</row>
    <row r="32" spans="1:27" s="99" customFormat="1" ht="12.75">
      <c r="A32" s="97"/>
      <c r="B32" s="97">
        <v>593</v>
      </c>
      <c r="C32" s="97"/>
      <c r="D32" s="97"/>
      <c r="E32" s="97"/>
      <c r="F32" s="97"/>
      <c r="G32" s="97"/>
      <c r="H32" s="97"/>
      <c r="I32" s="97"/>
      <c r="J32" s="102" t="s">
        <v>124</v>
      </c>
      <c r="K32" s="101">
        <f t="shared" si="0"/>
        <v>0.06463919773272292</v>
      </c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</row>
    <row r="33" spans="1:27" s="99" customFormat="1" ht="12.75">
      <c r="A33" s="97">
        <f>B22+B23+B24+B25+B26+B27+B28+B29+B30+B31+B32+B33</f>
        <v>8623</v>
      </c>
      <c r="B33" s="97">
        <v>58</v>
      </c>
      <c r="C33" s="97"/>
      <c r="D33" s="97"/>
      <c r="E33" s="97"/>
      <c r="F33" s="97"/>
      <c r="G33" s="97"/>
      <c r="H33" s="97"/>
      <c r="I33" s="97"/>
      <c r="J33" s="102" t="s">
        <v>125</v>
      </c>
      <c r="K33" s="101">
        <f t="shared" si="0"/>
        <v>0.00632221495530848</v>
      </c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</row>
    <row r="34" spans="1:27" s="99" customFormat="1" ht="12.75">
      <c r="A34" s="97"/>
      <c r="B34" s="97">
        <v>551</v>
      </c>
      <c r="C34" s="97"/>
      <c r="D34" s="97"/>
      <c r="E34" s="97"/>
      <c r="F34" s="97"/>
      <c r="G34" s="97"/>
      <c r="H34" s="97"/>
      <c r="I34" s="97"/>
      <c r="J34" s="102" t="s">
        <v>126</v>
      </c>
      <c r="K34" s="101">
        <f t="shared" si="0"/>
        <v>0.06006104207543057</v>
      </c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</row>
    <row r="35" spans="1:27" s="99" customFormat="1" ht="12.75">
      <c r="A35" s="97"/>
      <c r="B35" s="97">
        <v>9174</v>
      </c>
      <c r="C35" s="97"/>
      <c r="D35" s="97"/>
      <c r="E35" s="97"/>
      <c r="F35" s="97"/>
      <c r="G35" s="97"/>
      <c r="H35" s="97"/>
      <c r="I35" s="97"/>
      <c r="J35" s="102"/>
      <c r="K35" s="101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</row>
    <row r="36" spans="1:27" s="99" customFormat="1" ht="12.75">
      <c r="A36" s="97"/>
      <c r="B36" s="97"/>
      <c r="C36" s="97"/>
      <c r="D36" s="97"/>
      <c r="E36" s="97"/>
      <c r="F36" s="97"/>
      <c r="G36" s="97"/>
      <c r="H36" s="97"/>
      <c r="I36" s="97"/>
      <c r="J36" s="102"/>
      <c r="K36" s="101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</row>
    <row r="37" spans="1:27" s="99" customFormat="1" ht="12.75">
      <c r="A37" s="97"/>
      <c r="B37" s="97">
        <f>SUM(B22:B34)</f>
        <v>9174</v>
      </c>
      <c r="C37" s="97"/>
      <c r="D37" s="97"/>
      <c r="E37" s="97"/>
      <c r="F37" s="97"/>
      <c r="G37" s="97"/>
      <c r="H37" s="97"/>
      <c r="I37" s="97"/>
      <c r="J37" s="97"/>
      <c r="K37" s="103">
        <f>SUM(K22:K35)</f>
        <v>0.9999999999999999</v>
      </c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  <row r="38" spans="1:27" s="99" customFormat="1" ht="12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101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</row>
    <row r="39" spans="1:27" s="99" customFormat="1" ht="12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101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</row>
    <row r="40" spans="1:27" s="99" customFormat="1" ht="12.75" customHeight="1">
      <c r="A40" s="97"/>
      <c r="B40" s="97">
        <v>7852</v>
      </c>
      <c r="C40" s="97"/>
      <c r="D40" s="97"/>
      <c r="E40" s="97"/>
      <c r="F40" s="97"/>
      <c r="G40" s="97"/>
      <c r="H40" s="97"/>
      <c r="I40" s="97"/>
      <c r="J40" s="97"/>
      <c r="K40" s="97"/>
      <c r="L40" s="101"/>
      <c r="M40" s="292" t="s">
        <v>127</v>
      </c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</row>
    <row r="41" spans="12:27" s="99" customFormat="1" ht="12.75" customHeight="1">
      <c r="L41" s="101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</row>
    <row r="42" spans="12:27" s="99" customFormat="1" ht="12.75">
      <c r="L42" s="101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</row>
    <row r="43" spans="12:27" s="99" customFormat="1" ht="12.75">
      <c r="L43" s="101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2:27" s="99" customFormat="1" ht="12.75">
      <c r="L44" s="101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</row>
    <row r="45" spans="12:27" s="99" customFormat="1" ht="12.75">
      <c r="L45" s="101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</row>
    <row r="46" spans="12:27" s="99" customFormat="1" ht="12.75">
      <c r="L46" s="101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</row>
    <row r="47" spans="12:27" s="99" customFormat="1" ht="12.75">
      <c r="L47" s="101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</row>
    <row r="48" spans="12:27" s="99" customFormat="1" ht="12.75">
      <c r="L48" s="101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</row>
    <row r="49" spans="12:27" s="99" customFormat="1" ht="12.75">
      <c r="L49" s="101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</row>
    <row r="50" spans="12:27" s="99" customFormat="1" ht="12.75">
      <c r="L50" s="101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</row>
    <row r="51" spans="12:27" s="99" customFormat="1" ht="12.75">
      <c r="L51" s="101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</row>
    <row r="52" spans="12:27" s="99" customFormat="1" ht="12.75">
      <c r="L52" s="101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</row>
    <row r="53" spans="12:27" s="99" customFormat="1" ht="12.75">
      <c r="L53" s="103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</row>
    <row r="54" spans="12:27" s="99" customFormat="1" ht="12.75"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</row>
    <row r="55" spans="12:27" s="99" customFormat="1" ht="12.75"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</row>
    <row r="56" spans="12:27" s="99" customFormat="1" ht="12.75"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</row>
    <row r="57" spans="1:27" s="99" customFormat="1" ht="12.7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</row>
    <row r="58" spans="1:27" s="99" customFormat="1" ht="12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</row>
    <row r="59" spans="1:27" s="99" customFormat="1" ht="12.7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s="99" customFormat="1" ht="12.7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</row>
    <row r="61" spans="1:27" s="99" customFormat="1" ht="12.7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</row>
  </sheetData>
  <sheetProtection/>
  <mergeCells count="1">
    <mergeCell ref="M40:AA41"/>
  </mergeCells>
  <printOptions horizontalCentered="1" verticalCentered="1"/>
  <pageMargins left="0.4724409448818898" right="0.4724409448818898" top="0.5118110236220472" bottom="0.5118110236220472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2013-11-12T10:50:56Z</dcterms:created>
  <dcterms:modified xsi:type="dcterms:W3CDTF">2013-11-14T08:41:19Z</dcterms:modified>
  <cp:category/>
  <cp:version/>
  <cp:contentType/>
  <cp:contentStatus/>
</cp:coreProperties>
</file>