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7425" activeTab="0"/>
  </bookViews>
  <sheets>
    <sheet name="Stan i struktura IX 13" sheetId="1" r:id="rId1"/>
    <sheet name="Gminy IX 13" sheetId="2" r:id="rId2"/>
    <sheet name="Wykresy IX 13" sheetId="3" r:id="rId3"/>
    <sheet name="Zał. III kw. 13" sheetId="4" r:id="rId4"/>
  </sheets>
  <externalReferences>
    <externalReference r:id="rId7"/>
  </externalReferences>
  <definedNames>
    <definedName name="_xlnm.Print_Area" localSheetId="1">'Gminy IX 13'!$B$1:$O$46</definedName>
    <definedName name="_xlnm.Print_Area" localSheetId="0">'Stan i struktura IX 13'!$B$2:$S$68</definedName>
    <definedName name="_xlnm.Print_Area" localSheetId="2">'Wykresy IX 13'!$M$1:$AA$41</definedName>
    <definedName name="_xlnm.Print_Area" localSheetId="3">'Zał. III kw. 13'!$B$2:$S$39</definedName>
  </definedNames>
  <calcPr fullCalcOnLoad="1"/>
</workbook>
</file>

<file path=xl/sharedStrings.xml><?xml version="1.0" encoding="utf-8"?>
<sst xmlns="http://schemas.openxmlformats.org/spreadsheetml/2006/main" count="470" uniqueCount="275">
  <si>
    <t xml:space="preserve">INFORMACJA O STANIE I STRUKTURZE BEZROBOCIA W WOJ. LUBUSKIM WE WRZEŚNIU 2013 R.   </t>
  </si>
  <si>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</si>
  <si>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</si>
  <si>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</si>
  <si>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</rPr>
      <t>GORZÓW WIELKOPOLSKI</t>
    </r>
    <r>
      <rPr>
        <b/>
        <sz val="8"/>
        <rFont val="Verdana"/>
        <family val="2"/>
      </rPr>
      <t xml:space="preserve"> (grodzki)</t>
    </r>
  </si>
  <si>
    <r>
      <t xml:space="preserve"> GORZÓW WIELKOPOLSKI</t>
    </r>
    <r>
      <rPr>
        <b/>
        <sz val="8"/>
        <rFont val="Verdana"/>
        <family val="2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</si>
  <si>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</si>
  <si>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</si>
  <si>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</si>
  <si>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</si>
  <si>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</si>
  <si>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</si>
  <si>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</si>
  <si>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</si>
  <si>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</si>
  <si>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</si>
  <si>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</si>
  <si>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</si>
  <si>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</si>
  <si>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</si>
  <si>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</si>
  <si>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sierpień 2013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</si>
  <si>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</si>
  <si>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</si>
  <si>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</si>
  <si>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</si>
  <si>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</si>
  <si>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</si>
  <si>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</si>
  <si>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</si>
  <si>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</si>
  <si>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</si>
  <si>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</si>
  <si>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</si>
  <si>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</si>
  <si>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</si>
  <si>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</si>
  <si>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</si>
  <si>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</si>
  <si>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</si>
  <si>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</si>
  <si>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</si>
  <si>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</si>
  <si>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</si>
  <si>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III Wybrane kategorie bezrobotnych będących w szczególnej sytuacji na rynku pracy</t>
  </si>
  <si>
    <t>Młodzież do 25 roku życia [liczba]</t>
  </si>
  <si>
    <t>Powyżej 50 roku życia [liczba]</t>
  </si>
  <si>
    <t>Długotrwale bezrobotni [liczba]</t>
  </si>
  <si>
    <t>Bez kwalifikacji zawodowych {liczba}</t>
  </si>
  <si>
    <t>Bez doświadczenia zawodowego [liczba]</t>
  </si>
  <si>
    <t>6.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</si>
  <si>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</si>
  <si>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</si>
  <si>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</rPr>
      <t xml:space="preserve"> (grodzki)</t>
    </r>
  </si>
  <si>
    <r>
      <t xml:space="preserve"> </t>
    </r>
    <r>
      <rPr>
        <b/>
        <sz val="7"/>
        <rFont val="Verdana"/>
        <family val="2"/>
      </rPr>
      <t>GORZÓW WIELKOPOLSKI</t>
    </r>
    <r>
      <rPr>
        <b/>
        <sz val="8"/>
        <rFont val="Verdana"/>
        <family val="2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</si>
  <si>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</si>
  <si>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</si>
  <si>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</si>
  <si>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</si>
  <si>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</si>
  <si>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</si>
  <si>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</si>
  <si>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</si>
  <si>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</si>
  <si>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</si>
  <si>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</si>
  <si>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</si>
  <si>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</si>
  <si>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</si>
  <si>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</si>
  <si>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</si>
  <si>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</si>
  <si>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</si>
  <si>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</si>
  <si>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</si>
  <si>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</si>
  <si>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przygotowanie zawodowe dorosłych</t>
  </si>
  <si>
    <t>Liczba osób, które rozpoczęły przygotowanie zawodowe dorosłych - narastająco od poczatku roku</t>
  </si>
  <si>
    <t>9.</t>
  </si>
  <si>
    <t>Liczba osób, które rozpoczęły prace społecznie użyteczne</t>
  </si>
  <si>
    <t>Liczba osób, które rozpoczęły prace społecznie użyteczne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</si>
  <si>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</si>
  <si>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</si>
  <si>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</si>
  <si>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lipiec 2013 r. jest podawany przez GUS z miesięcznym opóżnieniem</t>
  </si>
  <si>
    <t>Liczba  bezrobotnych w układzie powiatowych urzędów pracy i gmin woj. lubuskiego zarejestrowanych</t>
  </si>
  <si>
    <t>na koniec września 2013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</si>
  <si>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</si>
  <si>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</si>
  <si>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</si>
  <si>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</si>
  <si>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</si>
  <si>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</si>
  <si>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</si>
  <si>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</si>
  <si>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</si>
  <si>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</si>
  <si>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</si>
  <si>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</si>
  <si>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</si>
  <si>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</si>
  <si>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</si>
  <si>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</si>
  <si>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</si>
  <si>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</si>
  <si>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</si>
  <si>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</si>
  <si>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</si>
  <si>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</si>
  <si>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</si>
  <si>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</si>
  <si>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</si>
  <si>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</si>
  <si>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</si>
  <si>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</si>
  <si>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</si>
  <si>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</si>
  <si>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</si>
  <si>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</si>
  <si>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</si>
  <si>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</si>
  <si>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</si>
  <si>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</si>
  <si>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Zielona Góra</t>
  </si>
  <si>
    <t>Gorzów Wlkp.</t>
  </si>
  <si>
    <t>M</t>
  </si>
  <si>
    <t>Dąbie</t>
  </si>
  <si>
    <t>Gubin</t>
  </si>
  <si>
    <t>II.</t>
  </si>
  <si>
    <t>Bledzew</t>
  </si>
  <si>
    <t>Krosno Odrz.</t>
  </si>
  <si>
    <t>VI.</t>
  </si>
  <si>
    <t>Międzyrzecz</t>
  </si>
  <si>
    <t>Maszewo</t>
  </si>
  <si>
    <t>Brzeźnica</t>
  </si>
  <si>
    <t>Przytoczna</t>
  </si>
  <si>
    <t xml:space="preserve">    </t>
  </si>
  <si>
    <t>Gozdnica</t>
  </si>
  <si>
    <t>Pszczew</t>
  </si>
  <si>
    <t>NOWA SÓL</t>
  </si>
  <si>
    <t>Iłowa</t>
  </si>
  <si>
    <t>Skwierzyna</t>
  </si>
  <si>
    <t>Bytom Odrzański</t>
  </si>
  <si>
    <t>Małomice</t>
  </si>
  <si>
    <t>Trzciel</t>
  </si>
  <si>
    <t>Kolsko</t>
  </si>
  <si>
    <t>Niegosławice</t>
  </si>
  <si>
    <t>Kożuchów</t>
  </si>
  <si>
    <t>Szprotawa</t>
  </si>
  <si>
    <t>III.</t>
  </si>
  <si>
    <t>Nowa Sól</t>
  </si>
  <si>
    <t>Wymiarki</t>
  </si>
  <si>
    <t>Cybinka</t>
  </si>
  <si>
    <t>Żagań</t>
  </si>
  <si>
    <t>Górzyca</t>
  </si>
  <si>
    <t>Nowe Miasteczko</t>
  </si>
  <si>
    <t>Ośno Lubuskie</t>
  </si>
  <si>
    <t>Otyń</t>
  </si>
  <si>
    <t>Rzepin</t>
  </si>
  <si>
    <t>Siedlisko</t>
  </si>
  <si>
    <t>VII.</t>
  </si>
  <si>
    <t>Słubice</t>
  </si>
  <si>
    <t>Brody</t>
  </si>
  <si>
    <t>Jasień</t>
  </si>
  <si>
    <t>IV.</t>
  </si>
  <si>
    <t>STRZELCE KRAJ.</t>
  </si>
  <si>
    <t>Lubrza</t>
  </si>
  <si>
    <t>Lipinki Łużyckie</t>
  </si>
  <si>
    <t>Dobiegniew</t>
  </si>
  <si>
    <t>Łagów</t>
  </si>
  <si>
    <t>Lubsko</t>
  </si>
  <si>
    <t>Drezdenko</t>
  </si>
  <si>
    <t>Skąpe</t>
  </si>
  <si>
    <t>Łęknica</t>
  </si>
  <si>
    <t>Stare Kurowo</t>
  </si>
  <si>
    <t>Szczaniec</t>
  </si>
  <si>
    <t>Przewóz</t>
  </si>
  <si>
    <t>Strzelce Krajeńskie</t>
  </si>
  <si>
    <t>Świebodzin</t>
  </si>
  <si>
    <t>Trzebiel</t>
  </si>
  <si>
    <t>Zwierzyn</t>
  </si>
  <si>
    <t>Zbąszynek</t>
  </si>
  <si>
    <t>Tuplice</t>
  </si>
  <si>
    <t>Żary</t>
  </si>
  <si>
    <t>Krzeszyce</t>
  </si>
  <si>
    <t>Sława</t>
  </si>
  <si>
    <t>Lubniewice</t>
  </si>
  <si>
    <t>Szlichtyngowa</t>
  </si>
  <si>
    <t>OGÓŁEM</t>
  </si>
  <si>
    <t>woj.</t>
  </si>
  <si>
    <t>Słońsk</t>
  </si>
  <si>
    <t>Wschowa</t>
  </si>
  <si>
    <t>g. - gmina wiejska, gm. - gmina wiejsko-miejska, m. - miasto, M - miasto na prawach powiatu</t>
  </si>
  <si>
    <t>lata</t>
  </si>
  <si>
    <t>liczba bezrobotnych</t>
  </si>
  <si>
    <t>IX 2012r.</t>
  </si>
  <si>
    <t>wyłączenia</t>
  </si>
  <si>
    <t>rejestracje</t>
  </si>
  <si>
    <t>X 2012r.</t>
  </si>
  <si>
    <t>wrzesień 2013r.</t>
  </si>
  <si>
    <t>XI 2012r.</t>
  </si>
  <si>
    <t>oferty pracy</t>
  </si>
  <si>
    <t>sierpień 2013r.</t>
  </si>
  <si>
    <t>XII 2012r.</t>
  </si>
  <si>
    <t>IV 2012r.</t>
  </si>
  <si>
    <t>lipiec 2013r.</t>
  </si>
  <si>
    <t>I 2013r.</t>
  </si>
  <si>
    <t>V 2012r.</t>
  </si>
  <si>
    <t>czerwiec 2013r.</t>
  </si>
  <si>
    <t>II 2013r.</t>
  </si>
  <si>
    <t>VI 2012r.</t>
  </si>
  <si>
    <t>maj 2013r.</t>
  </si>
  <si>
    <t>III 2013r.</t>
  </si>
  <si>
    <t>VII 2012r.</t>
  </si>
  <si>
    <t>kwiecień 2013r.</t>
  </si>
  <si>
    <t>IV 2013r.</t>
  </si>
  <si>
    <t>VIII 2012r.</t>
  </si>
  <si>
    <t>V 2013r.</t>
  </si>
  <si>
    <t>VI 2013r.</t>
  </si>
  <si>
    <t>VII 2013r.</t>
  </si>
  <si>
    <t>VIII 2013r.</t>
  </si>
  <si>
    <t>IX 2013r.</t>
  </si>
  <si>
    <t>Praca niesubsydiowana</t>
  </si>
  <si>
    <t>Podjęcie działalności gospodarczej i inna praca</t>
  </si>
  <si>
    <t>Podjęcie pracy w ramach refund. kosztów zatrud. bezrobotnego</t>
  </si>
  <si>
    <t>Prace interwencyjne</t>
  </si>
  <si>
    <t>Roboty publiczne</t>
  </si>
  <si>
    <t>Szkolenia</t>
  </si>
  <si>
    <t>Staże</t>
  </si>
  <si>
    <t>Praca społecznie użyteczna</t>
  </si>
  <si>
    <t>Odmowa bez uzasadnionej przyczyny przyjęcia propozycji odpowiedniej pracy lub innej formy pomocy</t>
  </si>
  <si>
    <t>Niepotwierdzenie gotowości do pracy</t>
  </si>
  <si>
    <t>Dobrowolna rezygnacja ze statusu bezrobotnego</t>
  </si>
  <si>
    <t>Nabycie praw emerytalnych lub rentowych</t>
  </si>
  <si>
    <t>Inne</t>
  </si>
  <si>
    <r>
      <t xml:space="preserve">     </t>
    </r>
    <r>
      <rPr>
        <b/>
        <sz val="10"/>
        <color indexed="17"/>
        <rFont val="Arial"/>
        <family val="2"/>
      </rPr>
      <t>Obserwatorium Rynku Pracy - tel: (68) 456 76 91, (68) 456 76 92</t>
    </r>
  </si>
  <si>
    <t>Wojewódzki Urząd Pracy w Zielonej Górze</t>
  </si>
  <si>
    <t>INFORMACJA KWARTALNA O STRUKTURZE BEZROBOTNYCH</t>
  </si>
  <si>
    <t xml:space="preserve"> WG WIEKU, WYKSZTAŁCENIA, STAŻU PRACY I CZASU POZOSTAWANIA BEZ PRACY [stan na 30.09.2013 r.]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</si>
  <si>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</si>
  <si>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</si>
  <si>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t>ZIELONA  GÓRA          (grodzki)</t>
  </si>
  <si>
    <t>ZIELONA  GÓRA          (ziemski)</t>
  </si>
  <si>
    <t xml:space="preserve">BEZROBOTNI WEDŁUG WIEKU </t>
  </si>
  <si>
    <t>Grupa wiekowa</t>
  </si>
  <si>
    <t>18 - 24 lat</t>
  </si>
  <si>
    <t>25 - 34 lata</t>
  </si>
  <si>
    <t>35 - 44 lata</t>
  </si>
  <si>
    <t>45 - 54 lata</t>
  </si>
  <si>
    <t>55 lat i więcej</t>
  </si>
  <si>
    <t>BEZROBOTNI WEDŁUG POZIOMU WYKSZTAŁCENIA</t>
  </si>
  <si>
    <t>Poziom wykształcenia</t>
  </si>
  <si>
    <t>wyższe</t>
  </si>
  <si>
    <t>policealane i średnie zawodowe</t>
  </si>
  <si>
    <t>średnie ogólnokształcące</t>
  </si>
  <si>
    <t>zasadnicze zawodowe</t>
  </si>
  <si>
    <t>gimnazjalne i ponizej</t>
  </si>
  <si>
    <t>BEZROBOTNI WEDŁUG STAŻU PRACY</t>
  </si>
  <si>
    <t>Staż pracy</t>
  </si>
  <si>
    <t>do 1 roku</t>
  </si>
  <si>
    <t>1 - 5 lat</t>
  </si>
  <si>
    <t>5 - 10 lat</t>
  </si>
  <si>
    <t>10 - 20 lat</t>
  </si>
  <si>
    <t>20 - 30 lat</t>
  </si>
  <si>
    <t>30 lat i więcej</t>
  </si>
  <si>
    <t>bez stażu</t>
  </si>
  <si>
    <t>BEZROBOTNI WEDŁUG CZASU POZOSTAWANIA BEZ PRACY</t>
  </si>
  <si>
    <t>Czas pozostawania bez pracy</t>
  </si>
  <si>
    <t>do 1 miesiąca</t>
  </si>
  <si>
    <t>1 - 3 miesięcy</t>
  </si>
  <si>
    <t>3 - 6 miesięcy</t>
  </si>
  <si>
    <t>6 - 12 miesięcy</t>
  </si>
  <si>
    <t>12 - 24 miesięcy</t>
  </si>
  <si>
    <t>powyżej 24 miesięcy</t>
  </si>
  <si>
    <t>Ogółem bezrobotni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</si>
</sst>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_)"/>
  </numFmts>
  <fonts count="107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20"/>
      <name val="Verdana"/>
      <family val="2"/>
    </font>
    <font>
      <b/>
      <sz val="13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b/>
      <sz val="14"/>
      <name val="Verdana"/>
      <family val="2"/>
    </font>
    <font>
      <b/>
      <sz val="18"/>
      <name val="Verdana"/>
      <family val="2"/>
    </font>
    <font>
      <sz val="18"/>
      <name val="Verdana"/>
      <family val="2"/>
    </font>
    <font>
      <b/>
      <sz val="13"/>
      <color indexed="10"/>
      <name val="Verdana"/>
      <family val="2"/>
    </font>
    <font>
      <b/>
      <i/>
      <sz val="16"/>
      <color indexed="10"/>
      <name val="Verdana"/>
      <family val="2"/>
    </font>
    <font>
      <b/>
      <sz val="16"/>
      <name val="Verdana"/>
      <family val="2"/>
    </font>
    <font>
      <sz val="15"/>
      <name val="Verdana"/>
      <family val="2"/>
    </font>
    <font>
      <sz val="14"/>
      <name val="Verdana"/>
      <family val="2"/>
    </font>
    <font>
      <sz val="16"/>
      <name val="Verdana"/>
      <family val="2"/>
    </font>
    <font>
      <b/>
      <sz val="15"/>
      <color indexed="10"/>
      <name val="Verdana"/>
      <family val="2"/>
    </font>
    <font>
      <sz val="16"/>
      <color indexed="10"/>
      <name val="Verdana"/>
      <family val="2"/>
    </font>
    <font>
      <sz val="15"/>
      <color indexed="12"/>
      <name val="Verdana"/>
      <family val="2"/>
    </font>
    <font>
      <sz val="16"/>
      <color indexed="12"/>
      <name val="Verdana"/>
      <family val="2"/>
    </font>
    <font>
      <b/>
      <sz val="16"/>
      <color indexed="12"/>
      <name val="Verdana"/>
      <family val="2"/>
    </font>
    <font>
      <sz val="14"/>
      <color indexed="12"/>
      <name val="Verdana"/>
      <family val="2"/>
    </font>
    <font>
      <b/>
      <sz val="15"/>
      <name val="Verdana"/>
      <family val="2"/>
    </font>
    <font>
      <i/>
      <sz val="16"/>
      <color indexed="12"/>
      <name val="Verdana"/>
      <family val="2"/>
    </font>
    <font>
      <sz val="10"/>
      <color indexed="12"/>
      <name val="Verdana"/>
      <family val="2"/>
    </font>
    <font>
      <i/>
      <sz val="16"/>
      <name val="Verdana"/>
      <family val="2"/>
    </font>
    <font>
      <b/>
      <i/>
      <sz val="16"/>
      <name val="Verdana"/>
      <family val="2"/>
    </font>
    <font>
      <b/>
      <sz val="17"/>
      <name val="Verdana"/>
      <family val="2"/>
    </font>
    <font>
      <b/>
      <i/>
      <sz val="17"/>
      <name val="Verdana"/>
      <family val="2"/>
    </font>
    <font>
      <b/>
      <i/>
      <sz val="11"/>
      <color indexed="1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9"/>
      <name val="Verdana"/>
      <family val="2"/>
    </font>
    <font>
      <b/>
      <i/>
      <sz val="14"/>
      <name val="Verdana"/>
      <family val="2"/>
    </font>
    <font>
      <b/>
      <sz val="10"/>
      <name val="Verdana"/>
      <family val="2"/>
    </font>
    <font>
      <sz val="12"/>
      <name val="Arial CE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zcionka tekstu podstawowego"/>
      <family val="2"/>
    </font>
    <font>
      <b/>
      <sz val="10"/>
      <color indexed="17"/>
      <name val="Arial"/>
      <family val="2"/>
    </font>
    <font>
      <sz val="10"/>
      <name val="Times New Roman CE"/>
      <family val="1"/>
    </font>
    <font>
      <b/>
      <sz val="12"/>
      <name val="Arial CE"/>
      <family val="2"/>
    </font>
    <font>
      <b/>
      <sz val="12"/>
      <name val="Times New Roman CE"/>
      <family val="1"/>
    </font>
    <font>
      <b/>
      <sz val="20"/>
      <name val="Arial CE"/>
      <family val="2"/>
    </font>
    <font>
      <sz val="20"/>
      <name val="Arial CE"/>
      <family val="2"/>
    </font>
    <font>
      <b/>
      <sz val="20"/>
      <name val="Arial Black"/>
      <family val="2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8"/>
      <name val="Times New Roman CE"/>
      <family val="1"/>
    </font>
    <font>
      <b/>
      <sz val="7"/>
      <name val="Times New Roman CE"/>
      <family val="1"/>
    </font>
    <font>
      <b/>
      <sz val="14"/>
      <name val="Times New Roman CE"/>
      <family val="1"/>
    </font>
    <font>
      <b/>
      <sz val="18"/>
      <name val="Arial Black"/>
      <family val="2"/>
    </font>
    <font>
      <b/>
      <sz val="16"/>
      <name val="Arial Black"/>
      <family val="2"/>
    </font>
    <font>
      <sz val="16"/>
      <name val="Arial Black"/>
      <family val="2"/>
    </font>
    <font>
      <b/>
      <sz val="12"/>
      <name val="Arial"/>
      <family val="2"/>
    </font>
    <font>
      <sz val="16"/>
      <name val="Times New Roman CE"/>
      <family val="1"/>
    </font>
    <font>
      <sz val="16"/>
      <name val="Arial"/>
      <family val="2"/>
    </font>
    <font>
      <b/>
      <sz val="16"/>
      <name val="Arial"/>
      <family val="2"/>
    </font>
    <font>
      <sz val="16"/>
      <name val="Arial CE"/>
      <family val="0"/>
    </font>
    <font>
      <sz val="14"/>
      <name val="Arial CE"/>
      <family val="2"/>
    </font>
    <font>
      <b/>
      <sz val="15"/>
      <name val="Arial"/>
      <family val="2"/>
    </font>
    <font>
      <b/>
      <i/>
      <sz val="12"/>
      <name val="Arial CE"/>
      <family val="2"/>
    </font>
    <font>
      <sz val="12"/>
      <name val="Times New Roman CE"/>
      <family val="1"/>
    </font>
    <font>
      <b/>
      <i/>
      <sz val="10"/>
      <name val="Arial CE"/>
      <family val="2"/>
    </font>
    <font>
      <sz val="10"/>
      <color indexed="8"/>
      <name val="Calibri"/>
      <family val="0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7"/>
      <color indexed="8"/>
      <name val="Arial"/>
      <family val="0"/>
    </font>
    <font>
      <b/>
      <sz val="9.7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9" fillId="26" borderId="1" applyNumberFormat="0" applyAlignment="0" applyProtection="0"/>
    <xf numFmtId="0" fontId="90" fillId="27" borderId="2" applyNumberFormat="0" applyAlignment="0" applyProtection="0"/>
    <xf numFmtId="0" fontId="91" fillId="28" borderId="0" applyNumberFormat="0" applyBorder="0" applyAlignment="0" applyProtection="0"/>
    <xf numFmtId="43" fontId="87" fillId="0" borderId="0" applyFont="0" applyFill="0" applyBorder="0" applyAlignment="0" applyProtection="0"/>
    <xf numFmtId="41" fontId="87" fillId="0" borderId="0" applyFont="0" applyFill="0" applyBorder="0" applyAlignment="0" applyProtection="0"/>
    <xf numFmtId="0" fontId="92" fillId="0" borderId="3" applyNumberFormat="0" applyFill="0" applyAlignment="0" applyProtection="0"/>
    <xf numFmtId="0" fontId="93" fillId="29" borderId="4" applyNumberFormat="0" applyAlignment="0" applyProtection="0"/>
    <xf numFmtId="0" fontId="94" fillId="0" borderId="5" applyNumberFormat="0" applyFill="0" applyAlignment="0" applyProtection="0"/>
    <xf numFmtId="0" fontId="95" fillId="0" borderId="6" applyNumberFormat="0" applyFill="0" applyAlignment="0" applyProtection="0"/>
    <xf numFmtId="0" fontId="96" fillId="0" borderId="7" applyNumberFormat="0" applyFill="0" applyAlignment="0" applyProtection="0"/>
    <xf numFmtId="0" fontId="96" fillId="0" borderId="0" applyNumberFormat="0" applyFill="0" applyBorder="0" applyAlignment="0" applyProtection="0"/>
    <xf numFmtId="0" fontId="97" fillId="30" borderId="0" applyNumberFormat="0" applyBorder="0" applyAlignment="0" applyProtection="0"/>
    <xf numFmtId="0" fontId="87" fillId="0" borderId="0">
      <alignment/>
      <protection/>
    </xf>
    <xf numFmtId="0" fontId="98" fillId="27" borderId="1" applyNumberFormat="0" applyAlignment="0" applyProtection="0"/>
    <xf numFmtId="9" fontId="8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9" fillId="0" borderId="8" applyNumberFormat="0" applyFill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87" fillId="31" borderId="9" applyNumberFormat="0" applyFont="0" applyAlignment="0" applyProtection="0"/>
    <xf numFmtId="44" fontId="87" fillId="0" borderId="0" applyFont="0" applyFill="0" applyBorder="0" applyAlignment="0" applyProtection="0"/>
    <xf numFmtId="42" fontId="87" fillId="0" borderId="0" applyFont="0" applyFill="0" applyBorder="0" applyAlignment="0" applyProtection="0"/>
    <xf numFmtId="0" fontId="103" fillId="32" borderId="0" applyNumberFormat="0" applyBorder="0" applyAlignment="0" applyProtection="0"/>
  </cellStyleXfs>
  <cellXfs count="4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right"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164" fontId="13" fillId="0" borderId="17" xfId="0" applyNumberFormat="1" applyFont="1" applyFill="1" applyBorder="1" applyAlignment="1">
      <alignment horizontal="center" vertical="center"/>
    </xf>
    <xf numFmtId="164" fontId="13" fillId="0" borderId="18" xfId="0" applyNumberFormat="1" applyFont="1" applyFill="1" applyBorder="1" applyAlignment="1">
      <alignment horizontal="center" vertical="center"/>
    </xf>
    <xf numFmtId="164" fontId="13" fillId="0" borderId="15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 vertical="center" wrapText="1"/>
    </xf>
    <xf numFmtId="1" fontId="14" fillId="33" borderId="21" xfId="0" applyNumberFormat="1" applyFont="1" applyFill="1" applyBorder="1" applyAlignment="1">
      <alignment horizontal="center" vertical="center"/>
    </xf>
    <xf numFmtId="1" fontId="14" fillId="33" borderId="22" xfId="0" applyNumberFormat="1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/>
    </xf>
    <xf numFmtId="0" fontId="14" fillId="34" borderId="23" xfId="0" applyFont="1" applyFill="1" applyBorder="1" applyAlignment="1">
      <alignment horizontal="center" vertical="center" wrapText="1"/>
    </xf>
    <xf numFmtId="1" fontId="14" fillId="34" borderId="23" xfId="0" applyNumberFormat="1" applyFont="1" applyFill="1" applyBorder="1" applyAlignment="1">
      <alignment horizontal="center" vertical="center" wrapText="1"/>
    </xf>
    <xf numFmtId="1" fontId="14" fillId="34" borderId="24" xfId="0" applyNumberFormat="1" applyFont="1" applyFill="1" applyBorder="1" applyAlignment="1">
      <alignment horizontal="center" vertical="center" wrapText="1"/>
    </xf>
    <xf numFmtId="1" fontId="14" fillId="34" borderId="15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19" xfId="0" applyFont="1" applyBorder="1" applyAlignment="1">
      <alignment/>
    </xf>
    <xf numFmtId="0" fontId="17" fillId="0" borderId="2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3" fillId="0" borderId="27" xfId="0" applyFont="1" applyBorder="1" applyAlignment="1">
      <alignment/>
    </xf>
    <xf numFmtId="164" fontId="19" fillId="0" borderId="28" xfId="0" applyNumberFormat="1" applyFont="1" applyFill="1" applyBorder="1" applyAlignment="1">
      <alignment horizontal="center" vertical="center" wrapText="1"/>
    </xf>
    <xf numFmtId="164" fontId="19" fillId="0" borderId="29" xfId="0" applyNumberFormat="1" applyFont="1" applyFill="1" applyBorder="1" applyAlignment="1">
      <alignment horizontal="center" vertical="center" wrapText="1"/>
    </xf>
    <xf numFmtId="164" fontId="19" fillId="0" borderId="15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 vertical="center" wrapText="1"/>
    </xf>
    <xf numFmtId="1" fontId="21" fillId="0" borderId="28" xfId="0" applyNumberFormat="1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164" fontId="17" fillId="0" borderId="28" xfId="0" applyNumberFormat="1" applyFont="1" applyFill="1" applyBorder="1" applyAlignment="1">
      <alignment horizontal="center" vertical="center" wrapText="1"/>
    </xf>
    <xf numFmtId="164" fontId="17" fillId="0" borderId="29" xfId="0" applyNumberFormat="1" applyFont="1" applyFill="1" applyBorder="1" applyAlignment="1">
      <alignment horizontal="center" vertical="center" wrapText="1"/>
    </xf>
    <xf numFmtId="164" fontId="17" fillId="0" borderId="15" xfId="0" applyNumberFormat="1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/>
    </xf>
    <xf numFmtId="0" fontId="17" fillId="0" borderId="28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/>
    </xf>
    <xf numFmtId="0" fontId="17" fillId="0" borderId="35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164" fontId="25" fillId="0" borderId="28" xfId="0" applyNumberFormat="1" applyFont="1" applyFill="1" applyBorder="1" applyAlignment="1">
      <alignment horizontal="center" vertical="center" wrapText="1"/>
    </xf>
    <xf numFmtId="164" fontId="25" fillId="0" borderId="29" xfId="0" applyNumberFormat="1" applyFont="1" applyFill="1" applyBorder="1" applyAlignment="1">
      <alignment horizontal="center" vertical="center" wrapText="1"/>
    </xf>
    <xf numFmtId="164" fontId="25" fillId="0" borderId="15" xfId="0" applyNumberFormat="1" applyFont="1" applyFill="1" applyBorder="1" applyAlignment="1">
      <alignment horizontal="center" vertical="center" wrapText="1"/>
    </xf>
    <xf numFmtId="1" fontId="14" fillId="0" borderId="15" xfId="0" applyNumberFormat="1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164" fontId="25" fillId="0" borderId="36" xfId="0" applyNumberFormat="1" applyFont="1" applyFill="1" applyBorder="1" applyAlignment="1">
      <alignment horizontal="center" vertical="center" wrapText="1"/>
    </xf>
    <xf numFmtId="164" fontId="25" fillId="0" borderId="35" xfId="0" applyNumberFormat="1" applyFont="1" applyFill="1" applyBorder="1" applyAlignment="1">
      <alignment horizontal="center" vertical="center" wrapText="1"/>
    </xf>
    <xf numFmtId="164" fontId="25" fillId="0" borderId="41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 wrapText="1"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 horizontal="right" vertical="top" wrapText="1"/>
    </xf>
    <xf numFmtId="0" fontId="9" fillId="0" borderId="44" xfId="0" applyFont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0" fontId="17" fillId="0" borderId="49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28" fillId="0" borderId="51" xfId="0" applyFont="1" applyFill="1" applyBorder="1" applyAlignment="1">
      <alignment horizontal="center" vertical="center" wrapText="1"/>
    </xf>
    <xf numFmtId="0" fontId="28" fillId="0" borderId="5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42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3" fillId="0" borderId="44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3" fillId="0" borderId="5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3" fillId="0" borderId="52" xfId="0" applyFont="1" applyBorder="1" applyAlignment="1">
      <alignment vertical="center" wrapText="1"/>
    </xf>
    <xf numFmtId="0" fontId="3" fillId="0" borderId="55" xfId="0" applyFont="1" applyBorder="1" applyAlignment="1">
      <alignment vertical="center" wrapText="1"/>
    </xf>
    <xf numFmtId="0" fontId="3" fillId="0" borderId="47" xfId="0" applyFont="1" applyFill="1" applyBorder="1" applyAlignment="1">
      <alignment horizontal="center" vertical="center"/>
    </xf>
    <xf numFmtId="0" fontId="3" fillId="0" borderId="37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/>
    </xf>
    <xf numFmtId="0" fontId="4" fillId="0" borderId="32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46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4" fillId="0" borderId="50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16" fillId="0" borderId="32" xfId="0" applyFont="1" applyFill="1" applyBorder="1" applyAlignment="1">
      <alignment horizontal="left" vertical="center" wrapText="1" indent="2"/>
    </xf>
    <xf numFmtId="0" fontId="16" fillId="0" borderId="28" xfId="0" applyFont="1" applyFill="1" applyBorder="1" applyAlignment="1">
      <alignment horizontal="left" vertical="center" wrapText="1" indent="2"/>
    </xf>
    <xf numFmtId="0" fontId="9" fillId="0" borderId="37" xfId="0" applyFont="1" applyBorder="1" applyAlignment="1">
      <alignment vertical="center" wrapText="1"/>
    </xf>
    <xf numFmtId="0" fontId="9" fillId="0" borderId="35" xfId="0" applyFont="1" applyBorder="1" applyAlignment="1">
      <alignment vertical="center" wrapText="1"/>
    </xf>
    <xf numFmtId="0" fontId="10" fillId="35" borderId="58" xfId="0" applyFont="1" applyFill="1" applyBorder="1" applyAlignment="1">
      <alignment horizontal="center" vertical="center"/>
    </xf>
    <xf numFmtId="0" fontId="2" fillId="35" borderId="58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4" fillId="0" borderId="40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24" fillId="0" borderId="56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15" fillId="0" borderId="32" xfId="0" applyFont="1" applyFill="1" applyBorder="1" applyAlignment="1">
      <alignment horizontal="left" vertical="center" wrapText="1"/>
    </xf>
    <xf numFmtId="0" fontId="15" fillId="0" borderId="28" xfId="0" applyFont="1" applyFill="1" applyBorder="1" applyAlignment="1">
      <alignment horizontal="left" vertical="center" wrapText="1"/>
    </xf>
    <xf numFmtId="0" fontId="20" fillId="0" borderId="37" xfId="0" applyFont="1" applyBorder="1" applyAlignment="1">
      <alignment vertical="center" wrapText="1"/>
    </xf>
    <xf numFmtId="0" fontId="20" fillId="0" borderId="35" xfId="0" applyFont="1" applyBorder="1" applyAlignment="1">
      <alignment vertical="center" wrapText="1"/>
    </xf>
    <xf numFmtId="0" fontId="5" fillId="36" borderId="0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16" fillId="0" borderId="40" xfId="0" applyFont="1" applyBorder="1" applyAlignment="1">
      <alignment vertical="center" wrapText="1"/>
    </xf>
    <xf numFmtId="0" fontId="16" fillId="0" borderId="38" xfId="0" applyFont="1" applyBorder="1" applyAlignment="1">
      <alignment vertical="center" wrapText="1"/>
    </xf>
    <xf numFmtId="0" fontId="24" fillId="0" borderId="56" xfId="0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vertical="center" wrapText="1"/>
    </xf>
    <xf numFmtId="0" fontId="15" fillId="0" borderId="28" xfId="0" applyFont="1" applyFill="1" applyBorder="1" applyAlignment="1">
      <alignment vertical="center" wrapText="1"/>
    </xf>
    <xf numFmtId="0" fontId="20" fillId="0" borderId="32" xfId="0" applyFont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15" fillId="0" borderId="32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10" fillId="35" borderId="0" xfId="0" applyFont="1" applyFill="1" applyBorder="1" applyAlignment="1">
      <alignment horizontal="center" vertical="center"/>
    </xf>
    <xf numFmtId="0" fontId="15" fillId="0" borderId="32" xfId="0" applyFont="1" applyBorder="1" applyAlignment="1">
      <alignment vertical="center" wrapText="1"/>
    </xf>
    <xf numFmtId="0" fontId="15" fillId="0" borderId="28" xfId="0" applyFont="1" applyBorder="1" applyAlignment="1">
      <alignment vertical="center" wrapText="1"/>
    </xf>
    <xf numFmtId="0" fontId="16" fillId="0" borderId="32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15" fillId="0" borderId="59" xfId="0" applyFont="1" applyFill="1" applyBorder="1" applyAlignment="1">
      <alignment horizontal="left" vertical="center" wrapText="1" indent="1"/>
    </xf>
    <xf numFmtId="0" fontId="15" fillId="0" borderId="35" xfId="0" applyFont="1" applyFill="1" applyBorder="1" applyAlignment="1">
      <alignment horizontal="left" vertical="center" wrapText="1" indent="1"/>
    </xf>
    <xf numFmtId="0" fontId="11" fillId="35" borderId="11" xfId="0" applyFont="1" applyFill="1" applyBorder="1" applyAlignment="1">
      <alignment horizontal="center" vertical="center"/>
    </xf>
    <xf numFmtId="0" fontId="11" fillId="35" borderId="58" xfId="0" applyFont="1" applyFill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15" fillId="0" borderId="40" xfId="0" applyFont="1" applyBorder="1" applyAlignment="1">
      <alignment vertical="center" wrapText="1"/>
    </xf>
    <xf numFmtId="0" fontId="15" fillId="0" borderId="38" xfId="0" applyFont="1" applyBorder="1" applyAlignment="1">
      <alignment vertical="center" wrapText="1"/>
    </xf>
    <xf numFmtId="0" fontId="18" fillId="0" borderId="60" xfId="0" applyFont="1" applyBorder="1" applyAlignment="1">
      <alignment vertical="center" wrapText="1"/>
    </xf>
    <xf numFmtId="0" fontId="18" fillId="0" borderId="28" xfId="0" applyFont="1" applyBorder="1" applyAlignment="1">
      <alignment vertical="center" wrapText="1"/>
    </xf>
    <xf numFmtId="0" fontId="20" fillId="0" borderId="60" xfId="0" applyFont="1" applyFill="1" applyBorder="1" applyAlignment="1">
      <alignment vertical="center" wrapText="1"/>
    </xf>
    <xf numFmtId="0" fontId="20" fillId="0" borderId="28" xfId="0" applyFont="1" applyFill="1" applyBorder="1" applyAlignment="1">
      <alignment vertical="center" wrapText="1"/>
    </xf>
    <xf numFmtId="0" fontId="15" fillId="0" borderId="60" xfId="0" applyFont="1" applyBorder="1" applyAlignment="1">
      <alignment vertical="center" wrapText="1"/>
    </xf>
    <xf numFmtId="0" fontId="23" fillId="0" borderId="60" xfId="0" applyFont="1" applyBorder="1" applyAlignment="1">
      <alignment vertical="center" wrapText="1"/>
    </xf>
    <xf numFmtId="0" fontId="23" fillId="0" borderId="28" xfId="0" applyFont="1" applyBorder="1" applyAlignment="1">
      <alignment vertical="center" wrapText="1"/>
    </xf>
    <xf numFmtId="0" fontId="15" fillId="0" borderId="60" xfId="0" applyFont="1" applyBorder="1" applyAlignment="1">
      <alignment horizontal="left" vertical="center" wrapText="1" indent="1"/>
    </xf>
    <xf numFmtId="0" fontId="15" fillId="0" borderId="28" xfId="0" applyFont="1" applyBorder="1" applyAlignment="1">
      <alignment horizontal="left" vertical="center" wrapText="1" indent="1"/>
    </xf>
    <xf numFmtId="0" fontId="15" fillId="0" borderId="60" xfId="0" applyFont="1" applyFill="1" applyBorder="1" applyAlignment="1">
      <alignment horizontal="left" vertical="center" wrapText="1" indent="1"/>
    </xf>
    <xf numFmtId="0" fontId="15" fillId="0" borderId="28" xfId="0" applyFont="1" applyFill="1" applyBorder="1" applyAlignment="1">
      <alignment horizontal="left" vertical="center" wrapText="1" indent="1"/>
    </xf>
    <xf numFmtId="0" fontId="5" fillId="36" borderId="61" xfId="0" applyFont="1" applyFill="1" applyBorder="1" applyAlignment="1">
      <alignment horizontal="center" vertical="center"/>
    </xf>
    <xf numFmtId="0" fontId="2" fillId="36" borderId="61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12" fillId="0" borderId="62" xfId="0" applyFont="1" applyBorder="1" applyAlignment="1">
      <alignment vertical="center" wrapText="1"/>
    </xf>
    <xf numFmtId="0" fontId="12" fillId="0" borderId="63" xfId="0" applyFont="1" applyBorder="1" applyAlignment="1">
      <alignment vertical="center" wrapText="1"/>
    </xf>
    <xf numFmtId="0" fontId="14" fillId="33" borderId="64" xfId="0" applyFont="1" applyFill="1" applyBorder="1" applyAlignment="1">
      <alignment vertical="center" wrapText="1"/>
    </xf>
    <xf numFmtId="0" fontId="14" fillId="33" borderId="65" xfId="0" applyFont="1" applyFill="1" applyBorder="1" applyAlignment="1">
      <alignment vertical="center" wrapText="1"/>
    </xf>
    <xf numFmtId="0" fontId="15" fillId="0" borderId="66" xfId="0" applyFont="1" applyFill="1" applyBorder="1" applyAlignment="1">
      <alignment vertical="center" wrapText="1"/>
    </xf>
    <xf numFmtId="0" fontId="15" fillId="0" borderId="67" xfId="0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2" fillId="0" borderId="4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8" fillId="0" borderId="68" xfId="0" applyFont="1" applyBorder="1" applyAlignment="1">
      <alignment horizontal="center" vertical="center" wrapText="1"/>
    </xf>
    <xf numFmtId="0" fontId="48" fillId="0" borderId="69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48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48" fillId="0" borderId="73" xfId="0" applyFont="1" applyBorder="1" applyAlignment="1">
      <alignment horizontal="center" vertical="center" wrapText="1"/>
    </xf>
    <xf numFmtId="0" fontId="48" fillId="0" borderId="74" xfId="0" applyFont="1" applyBorder="1" applyAlignment="1">
      <alignment horizontal="center" vertical="center" wrapText="1"/>
    </xf>
    <xf numFmtId="0" fontId="2" fillId="0" borderId="73" xfId="0" applyFont="1" applyBorder="1" applyAlignment="1">
      <alignment wrapText="1"/>
    </xf>
    <xf numFmtId="0" fontId="2" fillId="0" borderId="75" xfId="0" applyFont="1" applyBorder="1" applyAlignment="1">
      <alignment horizontal="center" vertical="center" wrapText="1"/>
    </xf>
    <xf numFmtId="0" fontId="48" fillId="0" borderId="76" xfId="0" applyFont="1" applyBorder="1" applyAlignment="1">
      <alignment horizontal="center" vertical="center" wrapText="1"/>
    </xf>
    <xf numFmtId="0" fontId="49" fillId="0" borderId="77" xfId="0" applyFont="1" applyBorder="1" applyAlignment="1">
      <alignment horizontal="center" vertical="center" wrapText="1"/>
    </xf>
    <xf numFmtId="0" fontId="16" fillId="0" borderId="78" xfId="0" applyFont="1" applyBorder="1" applyAlignment="1">
      <alignment horizontal="center" vertical="center" wrapText="1"/>
    </xf>
    <xf numFmtId="165" fontId="28" fillId="0" borderId="79" xfId="0" applyNumberFormat="1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/>
    </xf>
    <xf numFmtId="0" fontId="4" fillId="0" borderId="49" xfId="0" applyFont="1" applyBorder="1" applyAlignment="1" applyProtection="1">
      <alignment horizontal="left"/>
      <protection/>
    </xf>
    <xf numFmtId="165" fontId="4" fillId="0" borderId="49" xfId="0" applyNumberFormat="1" applyFont="1" applyBorder="1" applyAlignment="1" applyProtection="1">
      <alignment/>
      <protection/>
    </xf>
    <xf numFmtId="165" fontId="4" fillId="0" borderId="80" xfId="0" applyNumberFormat="1" applyFont="1" applyBorder="1" applyAlignment="1" applyProtection="1">
      <alignment/>
      <protection/>
    </xf>
    <xf numFmtId="0" fontId="3" fillId="37" borderId="46" xfId="0" applyFont="1" applyFill="1" applyBorder="1" applyAlignment="1">
      <alignment horizontal="center"/>
    </xf>
    <xf numFmtId="0" fontId="3" fillId="37" borderId="49" xfId="0" applyFont="1" applyFill="1" applyBorder="1" applyAlignment="1" applyProtection="1">
      <alignment horizontal="left"/>
      <protection/>
    </xf>
    <xf numFmtId="165" fontId="3" fillId="37" borderId="80" xfId="0" applyNumberFormat="1" applyFont="1" applyFill="1" applyBorder="1" applyAlignment="1" applyProtection="1">
      <alignment horizontal="right"/>
      <protection/>
    </xf>
    <xf numFmtId="0" fontId="16" fillId="0" borderId="81" xfId="0" applyFont="1" applyBorder="1" applyAlignment="1">
      <alignment horizontal="center" vertical="center" wrapText="1"/>
    </xf>
    <xf numFmtId="0" fontId="16" fillId="0" borderId="82" xfId="0" applyFont="1" applyBorder="1" applyAlignment="1">
      <alignment horizontal="center" vertical="center" wrapText="1"/>
    </xf>
    <xf numFmtId="0" fontId="28" fillId="0" borderId="8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/>
    </xf>
    <xf numFmtId="0" fontId="4" fillId="0" borderId="31" xfId="0" applyFont="1" applyBorder="1" applyAlignment="1" applyProtection="1">
      <alignment horizontal="left"/>
      <protection/>
    </xf>
    <xf numFmtId="165" fontId="4" fillId="0" borderId="31" xfId="0" applyNumberFormat="1" applyFont="1" applyBorder="1" applyAlignment="1" applyProtection="1">
      <alignment/>
      <protection/>
    </xf>
    <xf numFmtId="165" fontId="4" fillId="0" borderId="84" xfId="0" applyNumberFormat="1" applyFont="1" applyBorder="1" applyAlignment="1" applyProtection="1">
      <alignment/>
      <protection/>
    </xf>
    <xf numFmtId="0" fontId="3" fillId="37" borderId="49" xfId="0" applyFont="1" applyFill="1" applyBorder="1" applyAlignment="1" applyProtection="1">
      <alignment horizontal="center"/>
      <protection/>
    </xf>
    <xf numFmtId="0" fontId="4" fillId="0" borderId="47" xfId="0" applyFont="1" applyBorder="1" applyAlignment="1">
      <alignment horizontal="center"/>
    </xf>
    <xf numFmtId="0" fontId="4" fillId="0" borderId="36" xfId="0" applyFont="1" applyBorder="1" applyAlignment="1" applyProtection="1">
      <alignment horizontal="left"/>
      <protection/>
    </xf>
    <xf numFmtId="165" fontId="4" fillId="0" borderId="36" xfId="0" applyNumberFormat="1" applyFont="1" applyBorder="1" applyAlignment="1" applyProtection="1">
      <alignment/>
      <protection/>
    </xf>
    <xf numFmtId="165" fontId="4" fillId="0" borderId="85" xfId="0" applyNumberFormat="1" applyFont="1" applyBorder="1" applyAlignment="1" applyProtection="1">
      <alignment/>
      <protection/>
    </xf>
    <xf numFmtId="0" fontId="4" fillId="0" borderId="58" xfId="0" applyFont="1" applyBorder="1" applyAlignment="1">
      <alignment horizontal="center"/>
    </xf>
    <xf numFmtId="0" fontId="4" fillId="0" borderId="58" xfId="0" applyFont="1" applyBorder="1" applyAlignment="1" applyProtection="1">
      <alignment horizontal="left"/>
      <protection/>
    </xf>
    <xf numFmtId="165" fontId="4" fillId="0" borderId="58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7" fillId="0" borderId="8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5" fontId="3" fillId="37" borderId="49" xfId="0" applyNumberFormat="1" applyFont="1" applyFill="1" applyBorder="1" applyAlignment="1" applyProtection="1">
      <alignment/>
      <protection/>
    </xf>
    <xf numFmtId="165" fontId="3" fillId="37" borderId="80" xfId="0" applyNumberFormat="1" applyFont="1" applyFill="1" applyBorder="1" applyAlignment="1" applyProtection="1">
      <alignment/>
      <protection/>
    </xf>
    <xf numFmtId="0" fontId="4" fillId="0" borderId="56" xfId="0" applyFont="1" applyBorder="1" applyAlignment="1">
      <alignment horizontal="center"/>
    </xf>
    <xf numFmtId="0" fontId="4" fillId="0" borderId="51" xfId="0" applyFont="1" applyBorder="1" applyAlignment="1" applyProtection="1">
      <alignment horizontal="left"/>
      <protection/>
    </xf>
    <xf numFmtId="165" fontId="4" fillId="0" borderId="51" xfId="0" applyNumberFormat="1" applyFont="1" applyBorder="1" applyAlignment="1" applyProtection="1">
      <alignment/>
      <protection/>
    </xf>
    <xf numFmtId="165" fontId="4" fillId="0" borderId="86" xfId="0" applyNumberFormat="1" applyFont="1" applyBorder="1" applyAlignment="1" applyProtection="1">
      <alignment/>
      <protection/>
    </xf>
    <xf numFmtId="0" fontId="4" fillId="38" borderId="87" xfId="0" applyFont="1" applyFill="1" applyBorder="1" applyAlignment="1">
      <alignment horizontal="center"/>
    </xf>
    <xf numFmtId="0" fontId="4" fillId="38" borderId="15" xfId="0" applyFont="1" applyFill="1" applyBorder="1" applyAlignment="1" applyProtection="1">
      <alignment horizontal="left"/>
      <protection/>
    </xf>
    <xf numFmtId="165" fontId="4" fillId="38" borderId="15" xfId="0" applyNumberFormat="1" applyFont="1" applyFill="1" applyBorder="1" applyAlignment="1" applyProtection="1">
      <alignment/>
      <protection/>
    </xf>
    <xf numFmtId="165" fontId="4" fillId="38" borderId="88" xfId="0" applyNumberFormat="1" applyFont="1" applyFill="1" applyBorder="1" applyAlignment="1" applyProtection="1">
      <alignment/>
      <protection/>
    </xf>
    <xf numFmtId="0" fontId="50" fillId="0" borderId="0" xfId="0" applyFont="1" applyBorder="1" applyAlignment="1">
      <alignment horizontal="center"/>
    </xf>
    <xf numFmtId="0" fontId="3" fillId="37" borderId="54" xfId="0" applyFont="1" applyFill="1" applyBorder="1" applyAlignment="1">
      <alignment horizontal="center"/>
    </xf>
    <xf numFmtId="0" fontId="3" fillId="37" borderId="31" xfId="0" applyFont="1" applyFill="1" applyBorder="1" applyAlignment="1" applyProtection="1">
      <alignment horizontal="left"/>
      <protection/>
    </xf>
    <xf numFmtId="165" fontId="3" fillId="37" borderId="31" xfId="0" applyNumberFormat="1" applyFont="1" applyFill="1" applyBorder="1" applyAlignment="1" applyProtection="1">
      <alignment/>
      <protection/>
    </xf>
    <xf numFmtId="165" fontId="3" fillId="37" borderId="86" xfId="0" applyNumberFormat="1" applyFont="1" applyFill="1" applyBorder="1" applyAlignment="1" applyProtection="1">
      <alignment/>
      <protection/>
    </xf>
    <xf numFmtId="165" fontId="4" fillId="0" borderId="32" xfId="0" applyNumberFormat="1" applyFont="1" applyBorder="1" applyAlignment="1" applyProtection="1">
      <alignment/>
      <protection/>
    </xf>
    <xf numFmtId="165" fontId="3" fillId="37" borderId="84" xfId="0" applyNumberFormat="1" applyFont="1" applyFill="1" applyBorder="1" applyAlignment="1" applyProtection="1">
      <alignment/>
      <protection/>
    </xf>
    <xf numFmtId="165" fontId="4" fillId="0" borderId="30" xfId="0" applyNumberFormat="1" applyFont="1" applyBorder="1" applyAlignment="1" applyProtection="1">
      <alignment horizontal="center"/>
      <protection/>
    </xf>
    <xf numFmtId="165" fontId="4" fillId="0" borderId="89" xfId="0" applyNumberFormat="1" applyFont="1" applyBorder="1" applyAlignment="1" applyProtection="1">
      <alignment/>
      <protection/>
    </xf>
    <xf numFmtId="0" fontId="4" fillId="0" borderId="90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165" fontId="4" fillId="0" borderId="75" xfId="0" applyNumberFormat="1" applyFont="1" applyBorder="1" applyAlignment="1" applyProtection="1">
      <alignment/>
      <protection/>
    </xf>
    <xf numFmtId="165" fontId="4" fillId="0" borderId="76" xfId="0" applyNumberFormat="1" applyFont="1" applyBorder="1" applyAlignment="1" applyProtection="1">
      <alignment/>
      <protection/>
    </xf>
    <xf numFmtId="0" fontId="14" fillId="33" borderId="64" xfId="0" applyFont="1" applyFill="1" applyBorder="1" applyAlignment="1">
      <alignment horizontal="center" vertical="center" wrapText="1"/>
    </xf>
    <xf numFmtId="0" fontId="14" fillId="33" borderId="65" xfId="0" applyFont="1" applyFill="1" applyBorder="1" applyAlignment="1">
      <alignment horizontal="center" vertical="center" wrapText="1"/>
    </xf>
    <xf numFmtId="165" fontId="4" fillId="33" borderId="78" xfId="0" applyNumberFormat="1" applyFont="1" applyFill="1" applyBorder="1" applyAlignment="1" applyProtection="1">
      <alignment horizontal="center" vertical="center" wrapText="1"/>
      <protection/>
    </xf>
    <xf numFmtId="165" fontId="30" fillId="33" borderId="7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3" xfId="0" applyFont="1" applyBorder="1" applyAlignment="1">
      <alignment horizontal="center"/>
    </xf>
    <xf numFmtId="0" fontId="4" fillId="0" borderId="91" xfId="0" applyFont="1" applyBorder="1" applyAlignment="1" applyProtection="1">
      <alignment horizontal="left"/>
      <protection/>
    </xf>
    <xf numFmtId="165" fontId="4" fillId="0" borderId="91" xfId="0" applyNumberFormat="1" applyFont="1" applyBorder="1" applyAlignment="1" applyProtection="1">
      <alignment/>
      <protection/>
    </xf>
    <xf numFmtId="0" fontId="14" fillId="33" borderId="92" xfId="0" applyFont="1" applyFill="1" applyBorder="1" applyAlignment="1">
      <alignment horizontal="center" vertical="center" wrapText="1"/>
    </xf>
    <xf numFmtId="0" fontId="14" fillId="33" borderId="93" xfId="0" applyFont="1" applyFill="1" applyBorder="1" applyAlignment="1">
      <alignment horizontal="center" vertical="center" wrapText="1"/>
    </xf>
    <xf numFmtId="0" fontId="2" fillId="33" borderId="94" xfId="0" applyFont="1" applyFill="1" applyBorder="1" applyAlignment="1">
      <alignment horizontal="center" vertical="center" wrapText="1"/>
    </xf>
    <xf numFmtId="0" fontId="30" fillId="33" borderId="9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/>
      <protection/>
    </xf>
    <xf numFmtId="165" fontId="4" fillId="0" borderId="0" xfId="0" applyNumberFormat="1" applyFont="1" applyBorder="1" applyAlignment="1" applyProtection="1">
      <alignment/>
      <protection/>
    </xf>
    <xf numFmtId="165" fontId="3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 horizontal="center"/>
    </xf>
    <xf numFmtId="165" fontId="2" fillId="0" borderId="0" xfId="0" applyNumberFormat="1" applyFont="1" applyBorder="1" applyAlignment="1" applyProtection="1">
      <alignment/>
      <protection/>
    </xf>
    <xf numFmtId="0" fontId="2" fillId="0" borderId="5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1" fillId="0" borderId="0" xfId="0" applyFont="1" applyBorder="1" applyAlignment="1">
      <alignment horizontal="center"/>
    </xf>
    <xf numFmtId="0" fontId="51" fillId="0" borderId="0" xfId="0" applyFont="1" applyBorder="1" applyAlignment="1" applyProtection="1">
      <alignment horizontal="left"/>
      <protection/>
    </xf>
    <xf numFmtId="165" fontId="51" fillId="0" borderId="0" xfId="0" applyNumberFormat="1" applyFont="1" applyBorder="1" applyAlignment="1" applyProtection="1">
      <alignment/>
      <protection/>
    </xf>
    <xf numFmtId="0" fontId="104" fillId="0" borderId="0" xfId="51" applyFont="1">
      <alignment/>
      <protection/>
    </xf>
    <xf numFmtId="0" fontId="105" fillId="0" borderId="0" xfId="51" applyFont="1">
      <alignment/>
      <protection/>
    </xf>
    <xf numFmtId="0" fontId="106" fillId="0" borderId="0" xfId="51" applyFont="1">
      <alignment/>
      <protection/>
    </xf>
    <xf numFmtId="0" fontId="104" fillId="0" borderId="0" xfId="51" applyFont="1" applyBorder="1" applyAlignment="1">
      <alignment horizontal="right"/>
      <protection/>
    </xf>
    <xf numFmtId="10" fontId="104" fillId="0" borderId="0" xfId="51" applyNumberFormat="1" applyFont="1" applyBorder="1" applyAlignment="1">
      <alignment horizontal="right"/>
      <protection/>
    </xf>
    <xf numFmtId="0" fontId="104" fillId="0" borderId="0" xfId="51" applyFont="1" applyFill="1" applyBorder="1" applyAlignment="1">
      <alignment horizontal="right"/>
      <protection/>
    </xf>
    <xf numFmtId="10" fontId="104" fillId="0" borderId="0" xfId="51" applyNumberFormat="1" applyFont="1">
      <alignment/>
      <protection/>
    </xf>
    <xf numFmtId="0" fontId="104" fillId="39" borderId="0" xfId="51" applyFont="1" applyFill="1" applyAlignment="1">
      <alignment vertical="center"/>
      <protection/>
    </xf>
    <xf numFmtId="0" fontId="87" fillId="0" borderId="0" xfId="51" applyAlignment="1">
      <alignment/>
      <protection/>
    </xf>
    <xf numFmtId="0" fontId="87" fillId="0" borderId="0" xfId="51">
      <alignment/>
      <protection/>
    </xf>
    <xf numFmtId="0" fontId="56" fillId="36" borderId="0" xfId="0" applyFont="1" applyFill="1" applyAlignment="1">
      <alignment/>
    </xf>
    <xf numFmtId="0" fontId="57" fillId="36" borderId="0" xfId="0" applyFont="1" applyFill="1" applyAlignment="1">
      <alignment/>
    </xf>
    <xf numFmtId="0" fontId="58" fillId="36" borderId="0" xfId="0" applyFont="1" applyFill="1" applyAlignment="1">
      <alignment/>
    </xf>
    <xf numFmtId="0" fontId="59" fillId="36" borderId="0" xfId="0" applyFont="1" applyFill="1" applyAlignment="1">
      <alignment horizontal="center" wrapText="1"/>
    </xf>
    <xf numFmtId="0" fontId="60" fillId="0" borderId="0" xfId="0" applyFont="1" applyAlignment="1">
      <alignment horizontal="center" wrapText="1"/>
    </xf>
    <xf numFmtId="0" fontId="56" fillId="36" borderId="0" xfId="0" applyFont="1" applyFill="1" applyAlignment="1">
      <alignment horizontal="left" vertical="center"/>
    </xf>
    <xf numFmtId="0" fontId="0" fillId="36" borderId="0" xfId="0" applyFill="1" applyAlignment="1">
      <alignment/>
    </xf>
    <xf numFmtId="0" fontId="61" fillId="36" borderId="0" xfId="0" applyFont="1" applyFill="1" applyAlignment="1">
      <alignment horizontal="center"/>
    </xf>
    <xf numFmtId="0" fontId="61" fillId="36" borderId="61" xfId="0" applyFont="1" applyFill="1" applyBorder="1" applyAlignment="1">
      <alignment horizontal="center" vertical="center" wrapText="1"/>
    </xf>
    <xf numFmtId="0" fontId="0" fillId="36" borderId="61" xfId="0" applyFill="1" applyBorder="1" applyAlignment="1">
      <alignment/>
    </xf>
    <xf numFmtId="0" fontId="62" fillId="0" borderId="10" xfId="0" applyFont="1" applyBorder="1" applyAlignment="1">
      <alignment horizontal="center" vertical="center"/>
    </xf>
    <xf numFmtId="0" fontId="63" fillId="0" borderId="11" xfId="0" applyFont="1" applyBorder="1" applyAlignment="1">
      <alignment/>
    </xf>
    <xf numFmtId="0" fontId="63" fillId="0" borderId="12" xfId="0" applyFont="1" applyBorder="1" applyAlignment="1">
      <alignment horizontal="right" vertical="top" wrapText="1"/>
    </xf>
    <xf numFmtId="0" fontId="64" fillId="0" borderId="12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66" fillId="0" borderId="96" xfId="0" applyFont="1" applyFill="1" applyBorder="1" applyAlignment="1">
      <alignment horizontal="center" vertical="center" wrapText="1"/>
    </xf>
    <xf numFmtId="0" fontId="67" fillId="35" borderId="0" xfId="0" applyFont="1" applyFill="1" applyBorder="1" applyAlignment="1">
      <alignment horizontal="center" vertical="center"/>
    </xf>
    <xf numFmtId="0" fontId="68" fillId="35" borderId="58" xfId="0" applyFont="1" applyFill="1" applyBorder="1" applyAlignment="1">
      <alignment horizontal="center" vertical="center"/>
    </xf>
    <xf numFmtId="0" fontId="68" fillId="0" borderId="44" xfId="0" applyFont="1" applyBorder="1" applyAlignment="1">
      <alignment horizontal="center"/>
    </xf>
    <xf numFmtId="0" fontId="69" fillId="0" borderId="97" xfId="0" applyFont="1" applyBorder="1" applyAlignment="1">
      <alignment horizontal="left" vertical="center" wrapText="1"/>
    </xf>
    <xf numFmtId="0" fontId="69" fillId="0" borderId="58" xfId="0" applyFont="1" applyBorder="1" applyAlignment="1">
      <alignment horizontal="left" vertical="center" wrapText="1"/>
    </xf>
    <xf numFmtId="0" fontId="69" fillId="0" borderId="98" xfId="0" applyFont="1" applyBorder="1" applyAlignment="1">
      <alignment horizontal="left" vertical="center" wrapText="1"/>
    </xf>
    <xf numFmtId="0" fontId="70" fillId="0" borderId="57" xfId="0" applyFont="1" applyBorder="1" applyAlignment="1">
      <alignment/>
    </xf>
    <xf numFmtId="0" fontId="71" fillId="0" borderId="28" xfId="0" applyFont="1" applyBorder="1" applyAlignment="1">
      <alignment vertical="center" wrapText="1"/>
    </xf>
    <xf numFmtId="0" fontId="71" fillId="0" borderId="31" xfId="0" applyFont="1" applyBorder="1" applyAlignment="1">
      <alignment vertical="center" wrapText="1"/>
    </xf>
    <xf numFmtId="0" fontId="72" fillId="0" borderId="31" xfId="0" applyFont="1" applyFill="1" applyBorder="1" applyAlignment="1">
      <alignment horizontal="center" vertical="center" wrapText="1"/>
    </xf>
    <xf numFmtId="1" fontId="72" fillId="0" borderId="31" xfId="0" applyNumberFormat="1" applyFont="1" applyFill="1" applyBorder="1" applyAlignment="1">
      <alignment horizontal="center" vertical="center"/>
    </xf>
    <xf numFmtId="1" fontId="72" fillId="0" borderId="32" xfId="0" applyNumberFormat="1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/>
    </xf>
    <xf numFmtId="0" fontId="71" fillId="0" borderId="26" xfId="0" applyFont="1" applyBorder="1" applyAlignment="1">
      <alignment vertical="center" wrapText="1"/>
    </xf>
    <xf numFmtId="0" fontId="71" fillId="0" borderId="25" xfId="0" applyFont="1" applyBorder="1" applyAlignment="1">
      <alignment vertical="center" wrapText="1"/>
    </xf>
    <xf numFmtId="0" fontId="74" fillId="0" borderId="49" xfId="0" applyFont="1" applyFill="1" applyBorder="1" applyAlignment="1">
      <alignment horizontal="center"/>
    </xf>
    <xf numFmtId="0" fontId="74" fillId="0" borderId="50" xfId="0" applyFont="1" applyFill="1" applyBorder="1" applyAlignment="1">
      <alignment horizontal="center"/>
    </xf>
    <xf numFmtId="0" fontId="75" fillId="0" borderId="0" xfId="0" applyFont="1" applyAlignment="1">
      <alignment/>
    </xf>
    <xf numFmtId="0" fontId="71" fillId="0" borderId="29" xfId="0" applyFont="1" applyBorder="1" applyAlignment="1">
      <alignment vertical="center" wrapText="1"/>
    </xf>
    <xf numFmtId="0" fontId="72" fillId="0" borderId="28" xfId="0" applyFont="1" applyFill="1" applyBorder="1" applyAlignment="1">
      <alignment horizontal="center" vertical="center" wrapText="1"/>
    </xf>
    <xf numFmtId="0" fontId="72" fillId="0" borderId="29" xfId="0" applyFont="1" applyFill="1" applyBorder="1" applyAlignment="1">
      <alignment horizontal="center" vertical="center" wrapText="1"/>
    </xf>
    <xf numFmtId="1" fontId="72" fillId="0" borderId="28" xfId="0" applyNumberFormat="1" applyFont="1" applyFill="1" applyBorder="1" applyAlignment="1">
      <alignment horizontal="center" vertical="center" wrapText="1"/>
    </xf>
    <xf numFmtId="1" fontId="72" fillId="0" borderId="29" xfId="0" applyNumberFormat="1" applyFont="1" applyFill="1" applyBorder="1" applyAlignment="1">
      <alignment horizontal="center" vertical="center" wrapText="1"/>
    </xf>
    <xf numFmtId="0" fontId="70" fillId="0" borderId="57" xfId="0" applyFont="1" applyBorder="1" applyAlignment="1">
      <alignment horizontal="center"/>
    </xf>
    <xf numFmtId="0" fontId="71" fillId="0" borderId="89" xfId="0" applyFont="1" applyBorder="1" applyAlignment="1">
      <alignment vertical="center" wrapText="1"/>
    </xf>
    <xf numFmtId="0" fontId="71" fillId="0" borderId="55" xfId="0" applyFont="1" applyBorder="1" applyAlignment="1">
      <alignment vertical="center" wrapText="1"/>
    </xf>
    <xf numFmtId="0" fontId="72" fillId="0" borderId="55" xfId="0" applyFont="1" applyFill="1" applyBorder="1" applyAlignment="1">
      <alignment horizontal="center" vertical="center" wrapText="1"/>
    </xf>
    <xf numFmtId="0" fontId="72" fillId="0" borderId="51" xfId="0" applyFont="1" applyFill="1" applyBorder="1" applyAlignment="1">
      <alignment horizontal="center" vertical="center"/>
    </xf>
    <xf numFmtId="0" fontId="72" fillId="0" borderId="52" xfId="0" applyFont="1" applyFill="1" applyBorder="1" applyAlignment="1">
      <alignment horizontal="center" vertical="center"/>
    </xf>
    <xf numFmtId="0" fontId="68" fillId="35" borderId="11" xfId="0" applyFont="1" applyFill="1" applyBorder="1" applyAlignment="1">
      <alignment horizontal="center"/>
    </xf>
    <xf numFmtId="0" fontId="68" fillId="35" borderId="61" xfId="0" applyFont="1" applyFill="1" applyBorder="1" applyAlignment="1">
      <alignment horizontal="center"/>
    </xf>
    <xf numFmtId="0" fontId="72" fillId="0" borderId="31" xfId="0" applyFont="1" applyFill="1" applyBorder="1" applyAlignment="1">
      <alignment horizontal="center" vertical="center"/>
    </xf>
    <xf numFmtId="0" fontId="72" fillId="0" borderId="32" xfId="0" applyFont="1" applyFill="1" applyBorder="1" applyAlignment="1">
      <alignment horizontal="center" vertical="center"/>
    </xf>
    <xf numFmtId="0" fontId="70" fillId="0" borderId="57" xfId="0" applyFont="1" applyFill="1" applyBorder="1" applyAlignment="1">
      <alignment horizontal="center"/>
    </xf>
    <xf numFmtId="0" fontId="71" fillId="0" borderId="29" xfId="0" applyFont="1" applyFill="1" applyBorder="1" applyAlignment="1">
      <alignment horizontal="left" vertical="center" wrapText="1"/>
    </xf>
    <xf numFmtId="0" fontId="71" fillId="0" borderId="28" xfId="0" applyFont="1" applyFill="1" applyBorder="1" applyAlignment="1">
      <alignment horizontal="left" vertical="center" wrapText="1"/>
    </xf>
    <xf numFmtId="0" fontId="75" fillId="0" borderId="0" xfId="0" applyFont="1" applyFill="1" applyAlignment="1">
      <alignment/>
    </xf>
    <xf numFmtId="0" fontId="0" fillId="0" borderId="0" xfId="0" applyFill="1" applyAlignment="1">
      <alignment/>
    </xf>
    <xf numFmtId="0" fontId="71" fillId="0" borderId="89" xfId="0" applyFont="1" applyFill="1" applyBorder="1" applyAlignment="1">
      <alignment horizontal="left" vertical="center" wrapText="1"/>
    </xf>
    <xf numFmtId="0" fontId="71" fillId="0" borderId="55" xfId="0" applyFont="1" applyFill="1" applyBorder="1" applyAlignment="1">
      <alignment horizontal="left" vertical="center" wrapText="1"/>
    </xf>
    <xf numFmtId="0" fontId="70" fillId="0" borderId="53" xfId="0" applyFont="1" applyFill="1" applyBorder="1" applyAlignment="1">
      <alignment horizontal="center"/>
    </xf>
    <xf numFmtId="0" fontId="71" fillId="0" borderId="37" xfId="0" applyFont="1" applyFill="1" applyBorder="1" applyAlignment="1">
      <alignment horizontal="left" vertical="center" wrapText="1"/>
    </xf>
    <xf numFmtId="0" fontId="71" fillId="0" borderId="35" xfId="0" applyFont="1" applyFill="1" applyBorder="1" applyAlignment="1">
      <alignment horizontal="left" vertical="center" wrapText="1"/>
    </xf>
    <xf numFmtId="0" fontId="72" fillId="0" borderId="35" xfId="0" applyFont="1" applyFill="1" applyBorder="1" applyAlignment="1">
      <alignment horizontal="center" vertical="center" wrapText="1"/>
    </xf>
    <xf numFmtId="0" fontId="72" fillId="0" borderId="36" xfId="0" applyFont="1" applyFill="1" applyBorder="1" applyAlignment="1">
      <alignment horizontal="center" vertical="center"/>
    </xf>
    <xf numFmtId="0" fontId="72" fillId="0" borderId="37" xfId="0" applyFont="1" applyFill="1" applyBorder="1" applyAlignment="1">
      <alignment horizontal="center" vertical="center"/>
    </xf>
    <xf numFmtId="0" fontId="68" fillId="35" borderId="0" xfId="0" applyFont="1" applyFill="1" applyBorder="1" applyAlignment="1">
      <alignment horizontal="center" vertical="center"/>
    </xf>
    <xf numFmtId="0" fontId="69" fillId="35" borderId="0" xfId="0" applyFont="1" applyFill="1" applyBorder="1" applyAlignment="1">
      <alignment horizontal="center" vertical="center"/>
    </xf>
    <xf numFmtId="0" fontId="68" fillId="0" borderId="97" xfId="0" applyFont="1" applyBorder="1" applyAlignment="1">
      <alignment horizontal="left" vertical="center" wrapText="1"/>
    </xf>
    <xf numFmtId="0" fontId="68" fillId="0" borderId="58" xfId="0" applyFont="1" applyBorder="1" applyAlignment="1">
      <alignment horizontal="left" vertical="center" wrapText="1"/>
    </xf>
    <xf numFmtId="0" fontId="68" fillId="0" borderId="98" xfId="0" applyFont="1" applyBorder="1" applyAlignment="1">
      <alignment horizontal="left" vertical="center" wrapText="1"/>
    </xf>
    <xf numFmtId="0" fontId="76" fillId="0" borderId="57" xfId="0" applyFont="1" applyBorder="1" applyAlignment="1">
      <alignment/>
    </xf>
    <xf numFmtId="1" fontId="73" fillId="0" borderId="10" xfId="0" applyNumberFormat="1" applyFont="1" applyFill="1" applyBorder="1" applyAlignment="1">
      <alignment horizontal="center" vertical="center" wrapText="1"/>
    </xf>
    <xf numFmtId="0" fontId="76" fillId="0" borderId="57" xfId="0" applyFont="1" applyBorder="1" applyAlignment="1">
      <alignment horizontal="center"/>
    </xf>
    <xf numFmtId="0" fontId="76" fillId="0" borderId="57" xfId="0" applyFont="1" applyFill="1" applyBorder="1" applyAlignment="1">
      <alignment horizontal="center"/>
    </xf>
    <xf numFmtId="0" fontId="71" fillId="0" borderId="29" xfId="0" applyFont="1" applyFill="1" applyBorder="1" applyAlignment="1">
      <alignment vertical="center" wrapText="1"/>
    </xf>
    <xf numFmtId="0" fontId="71" fillId="0" borderId="28" xfId="0" applyFont="1" applyFill="1" applyBorder="1" applyAlignment="1">
      <alignment vertical="center" wrapText="1"/>
    </xf>
    <xf numFmtId="0" fontId="76" fillId="0" borderId="53" xfId="0" applyFont="1" applyBorder="1" applyAlignment="1">
      <alignment/>
    </xf>
    <xf numFmtId="0" fontId="71" fillId="0" borderId="48" xfId="0" applyFont="1" applyBorder="1" applyAlignment="1">
      <alignment vertical="center" wrapText="1"/>
    </xf>
    <xf numFmtId="0" fontId="71" fillId="0" borderId="35" xfId="0" applyFont="1" applyBorder="1" applyAlignment="1">
      <alignment vertical="center" wrapText="1"/>
    </xf>
    <xf numFmtId="1" fontId="72" fillId="0" borderId="35" xfId="0" applyNumberFormat="1" applyFont="1" applyFill="1" applyBorder="1" applyAlignment="1">
      <alignment horizontal="center" vertical="center" wrapText="1"/>
    </xf>
    <xf numFmtId="1" fontId="72" fillId="0" borderId="48" xfId="0" applyNumberFormat="1" applyFont="1" applyFill="1" applyBorder="1" applyAlignment="1">
      <alignment horizontal="center" vertical="center" wrapText="1"/>
    </xf>
    <xf numFmtId="0" fontId="68" fillId="0" borderId="44" xfId="0" applyFont="1" applyFill="1" applyBorder="1" applyAlignment="1">
      <alignment horizontal="center"/>
    </xf>
    <xf numFmtId="0" fontId="68" fillId="0" borderId="97" xfId="0" applyFont="1" applyFill="1" applyBorder="1" applyAlignment="1">
      <alignment horizontal="left"/>
    </xf>
    <xf numFmtId="0" fontId="68" fillId="0" borderId="58" xfId="0" applyFont="1" applyFill="1" applyBorder="1" applyAlignment="1">
      <alignment horizontal="left"/>
    </xf>
    <xf numFmtId="0" fontId="68" fillId="0" borderId="98" xfId="0" applyFont="1" applyFill="1" applyBorder="1" applyAlignment="1">
      <alignment horizontal="left"/>
    </xf>
    <xf numFmtId="1" fontId="72" fillId="0" borderId="31" xfId="0" applyNumberFormat="1" applyFont="1" applyFill="1" applyBorder="1" applyAlignment="1">
      <alignment horizontal="center" vertical="center" wrapText="1"/>
    </xf>
    <xf numFmtId="1" fontId="72" fillId="0" borderId="32" xfId="0" applyNumberFormat="1" applyFont="1" applyFill="1" applyBorder="1" applyAlignment="1">
      <alignment horizontal="center" vertical="center" wrapText="1"/>
    </xf>
    <xf numFmtId="1" fontId="72" fillId="0" borderId="55" xfId="0" applyNumberFormat="1" applyFont="1" applyFill="1" applyBorder="1" applyAlignment="1">
      <alignment horizontal="center" vertical="center" wrapText="1"/>
    </xf>
    <xf numFmtId="1" fontId="72" fillId="0" borderId="89" xfId="0" applyNumberFormat="1" applyFont="1" applyFill="1" applyBorder="1" applyAlignment="1">
      <alignment horizontal="center" vertical="center" wrapText="1"/>
    </xf>
    <xf numFmtId="1" fontId="72" fillId="0" borderId="31" xfId="0" applyNumberFormat="1" applyFont="1" applyFill="1" applyBorder="1" applyAlignment="1">
      <alignment horizontal="center" vertical="center" wrapText="1"/>
    </xf>
    <xf numFmtId="1" fontId="72" fillId="0" borderId="32" xfId="0" applyNumberFormat="1" applyFont="1" applyFill="1" applyBorder="1" applyAlignment="1">
      <alignment horizontal="center" vertical="center" wrapText="1"/>
    </xf>
    <xf numFmtId="0" fontId="71" fillId="0" borderId="32" xfId="0" applyFont="1" applyFill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72" fillId="0" borderId="51" xfId="0" applyFont="1" applyFill="1" applyBorder="1" applyAlignment="1">
      <alignment horizontal="center" vertical="center" wrapText="1"/>
    </xf>
    <xf numFmtId="1" fontId="72" fillId="0" borderId="51" xfId="0" applyNumberFormat="1" applyFont="1" applyFill="1" applyBorder="1" applyAlignment="1">
      <alignment horizontal="center" vertical="center" wrapText="1"/>
    </xf>
    <xf numFmtId="1" fontId="72" fillId="0" borderId="52" xfId="0" applyNumberFormat="1" applyFont="1" applyFill="1" applyBorder="1" applyAlignment="1">
      <alignment horizontal="center" vertical="center" wrapText="1"/>
    </xf>
    <xf numFmtId="0" fontId="76" fillId="0" borderId="53" xfId="0" applyFont="1" applyBorder="1" applyAlignment="1">
      <alignment horizontal="center"/>
    </xf>
    <xf numFmtId="0" fontId="71" fillId="0" borderId="37" xfId="0" applyFont="1" applyFill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72" fillId="0" borderId="36" xfId="0" applyFont="1" applyFill="1" applyBorder="1" applyAlignment="1">
      <alignment horizontal="center" vertical="center" wrapText="1"/>
    </xf>
    <xf numFmtId="1" fontId="72" fillId="0" borderId="36" xfId="0" applyNumberFormat="1" applyFont="1" applyFill="1" applyBorder="1" applyAlignment="1">
      <alignment horizontal="center" vertical="center" wrapText="1"/>
    </xf>
    <xf numFmtId="1" fontId="72" fillId="0" borderId="37" xfId="0" applyNumberFormat="1" applyFont="1" applyFill="1" applyBorder="1" applyAlignment="1">
      <alignment horizontal="center" vertical="center" wrapText="1"/>
    </xf>
    <xf numFmtId="0" fontId="76" fillId="35" borderId="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68" fillId="0" borderId="42" xfId="0" applyFont="1" applyBorder="1" applyAlignment="1">
      <alignment horizontal="center" vertical="center"/>
    </xf>
    <xf numFmtId="0" fontId="68" fillId="0" borderId="42" xfId="0" applyFont="1" applyBorder="1" applyAlignment="1">
      <alignment horizontal="left" vertical="center"/>
    </xf>
    <xf numFmtId="0" fontId="68" fillId="0" borderId="11" xfId="0" applyFont="1" applyBorder="1" applyAlignment="1">
      <alignment horizontal="left" vertical="center"/>
    </xf>
    <xf numFmtId="0" fontId="68" fillId="0" borderId="13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left" vertical="center"/>
    </xf>
    <xf numFmtId="0" fontId="77" fillId="0" borderId="0" xfId="0" applyFont="1" applyAlignment="1">
      <alignment/>
    </xf>
    <xf numFmtId="0" fontId="78" fillId="0" borderId="0" xfId="0" applyFont="1" applyFill="1" applyBorder="1" applyAlignment="1">
      <alignment horizontal="right" vertical="center"/>
    </xf>
    <xf numFmtId="0" fontId="56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78" fillId="0" borderId="0" xfId="0" applyFont="1" applyBorder="1" applyAlignment="1">
      <alignment/>
    </xf>
    <xf numFmtId="1" fontId="78" fillId="0" borderId="0" xfId="0" applyNumberFormat="1" applyFont="1" applyFill="1" applyBorder="1" applyAlignment="1">
      <alignment/>
    </xf>
    <xf numFmtId="0" fontId="58" fillId="0" borderId="0" xfId="0" applyFont="1" applyBorder="1" applyAlignment="1">
      <alignment/>
    </xf>
    <xf numFmtId="0" fontId="78" fillId="0" borderId="0" xfId="0" applyFont="1" applyBorder="1" applyAlignment="1">
      <alignment/>
    </xf>
    <xf numFmtId="1" fontId="78" fillId="0" borderId="0" xfId="0" applyNumberFormat="1" applyFont="1" applyFill="1" applyBorder="1" applyAlignment="1">
      <alignment horizontal="right" vertical="center"/>
    </xf>
    <xf numFmtId="0" fontId="79" fillId="0" borderId="0" xfId="0" applyFont="1" applyAlignment="1">
      <alignment/>
    </xf>
    <xf numFmtId="0" fontId="0" fillId="0" borderId="0" xfId="0" applyFont="1" applyFill="1" applyAlignment="1">
      <alignment/>
    </xf>
    <xf numFmtId="0" fontId="56" fillId="0" borderId="0" xfId="0" applyFont="1" applyFill="1" applyBorder="1" applyAlignment="1">
      <alignment horizontal="right" vertical="center"/>
    </xf>
    <xf numFmtId="1" fontId="56" fillId="0" borderId="0" xfId="0" applyNumberFormat="1" applyFont="1" applyFill="1" applyBorder="1" applyAlignment="1">
      <alignment/>
    </xf>
    <xf numFmtId="1" fontId="56" fillId="0" borderId="0" xfId="0" applyNumberFormat="1" applyFont="1" applyFill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Liczba zarejestrowanych bezrobotnych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w województwie lubuskim od IX 2012r. do IX 2013r.</a:t>
            </a:r>
          </a:p>
        </c:rich>
      </c:tx>
      <c:layout>
        <c:manualLayout>
          <c:xMode val="factor"/>
          <c:yMode val="factor"/>
          <c:x val="-0.0022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45"/>
          <c:w val="0.97525"/>
          <c:h val="0.83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IX 13'!$B$3:$B$15</c:f>
              <c:strCache/>
            </c:strRef>
          </c:cat>
          <c:val>
            <c:numRef>
              <c:f>'Wykresy IX 13'!$C$3:$C$15</c:f>
              <c:numCache/>
            </c:numRef>
          </c:val>
        </c:ser>
        <c:gapWidth val="89"/>
        <c:axId val="30825100"/>
        <c:axId val="8990445"/>
      </c:barChart>
      <c:catAx>
        <c:axId val="308251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990445"/>
        <c:crosses val="autoZero"/>
        <c:auto val="1"/>
        <c:lblOffset val="100"/>
        <c:tickLblSkip val="1"/>
        <c:noMultiLvlLbl val="0"/>
      </c:catAx>
      <c:valAx>
        <c:axId val="89904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8251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Bezrobotni zarejestrowani i wyłączeni z ewidencji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w okresie od kwietnia 2013r. do września 2013r.</a:t>
            </a:r>
          </a:p>
        </c:rich>
      </c:tx>
      <c:layout>
        <c:manualLayout>
          <c:xMode val="factor"/>
          <c:yMode val="factor"/>
          <c:x val="-0.00225"/>
          <c:y val="-0.01"/>
        </c:manualLayout>
      </c:layout>
      <c:spPr>
        <a:noFill/>
        <a:ln w="3175">
          <a:noFill/>
        </a:ln>
      </c:spPr>
    </c:title>
    <c:view3D>
      <c:rotX val="15"/>
      <c:hPercent val="156"/>
      <c:rotY val="20"/>
      <c:depthPercent val="190"/>
      <c:rAngAx val="1"/>
    </c:view3D>
    <c:plotArea>
      <c:layout>
        <c:manualLayout>
          <c:xMode val="edge"/>
          <c:yMode val="edge"/>
          <c:x val="0.022"/>
          <c:y val="0.15"/>
          <c:w val="0.955"/>
          <c:h val="0.749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'Wykresy IX 13'!$J$3</c:f>
              <c:strCache>
                <c:ptCount val="1"/>
                <c:pt idx="0">
                  <c:v>wyłączenia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IX 13'!$I$4:$I$9</c:f>
              <c:strCache/>
            </c:strRef>
          </c:cat>
          <c:val>
            <c:numRef>
              <c:f>'Wykresy IX 13'!$J$4:$J$9</c:f>
              <c:numCache/>
            </c:numRef>
          </c:val>
          <c:shape val="box"/>
        </c:ser>
        <c:ser>
          <c:idx val="1"/>
          <c:order val="1"/>
          <c:tx>
            <c:strRef>
              <c:f>'Wykresy IX 13'!$K$3</c:f>
              <c:strCache>
                <c:ptCount val="1"/>
                <c:pt idx="0">
                  <c:v>rejestracje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IX 13'!$I$4:$I$9</c:f>
              <c:strCache/>
            </c:strRef>
          </c:cat>
          <c:val>
            <c:numRef>
              <c:f>'Wykresy IX 13'!$K$4:$K$9</c:f>
              <c:numCache/>
            </c:numRef>
          </c:val>
          <c:shape val="box"/>
        </c:ser>
        <c:gapWidth val="100"/>
        <c:shape val="box"/>
        <c:axId val="13805142"/>
        <c:axId val="57137415"/>
      </c:bar3DChart>
      <c:catAx>
        <c:axId val="1380514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137415"/>
        <c:crosses val="autoZero"/>
        <c:auto val="1"/>
        <c:lblOffset val="100"/>
        <c:tickLblSkip val="1"/>
        <c:noMultiLvlLbl val="0"/>
      </c:catAx>
      <c:valAx>
        <c:axId val="57137415"/>
        <c:scaling>
          <c:orientation val="minMax"/>
        </c:scaling>
        <c:axPos val="b"/>
        <c:delete val="1"/>
        <c:majorTickMark val="out"/>
        <c:minorTickMark val="none"/>
        <c:tickLblPos val="none"/>
        <c:crossAx val="138051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625"/>
          <c:y val="0.91925"/>
          <c:w val="0.323"/>
          <c:h val="0.0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0" b="1" i="0" u="none" baseline="0">
                <a:solidFill>
                  <a:srgbClr val="000000"/>
                </a:solidFill>
              </a:rPr>
              <a:t>Wolne miejsca pracy i miejsca aktywizacji zawodowej
</a:t>
            </a:r>
            <a:r>
              <a:rPr lang="en-US" cap="none" sz="970" b="1" i="0" u="none" baseline="0">
                <a:solidFill>
                  <a:srgbClr val="000000"/>
                </a:solidFill>
              </a:rPr>
              <a:t>zgłoszone do PUP w województwie lubuskim w okresach
</a:t>
            </a:r>
            <a:r>
              <a:rPr lang="en-US" cap="none" sz="970" b="1" i="0" u="none" baseline="0">
                <a:solidFill>
                  <a:srgbClr val="000000"/>
                </a:solidFill>
              </a:rPr>
              <a:t>od IV 2012r. do IX 2012r. oraz od IV 2013r. do IX 2013r.</a:t>
            </a:r>
          </a:p>
        </c:rich>
      </c:tx>
      <c:layout>
        <c:manualLayout>
          <c:xMode val="factor"/>
          <c:yMode val="factor"/>
          <c:x val="-0.0045"/>
          <c:y val="-0.01"/>
        </c:manualLayout>
      </c:layout>
      <c:spPr>
        <a:noFill/>
        <a:ln w="3175"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"/>
          <c:y val="0.1895"/>
          <c:w val="0.97775"/>
          <c:h val="0.785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IX 13'!$F$6:$F$18</c:f>
              <c:strCache/>
            </c:strRef>
          </c:cat>
          <c:val>
            <c:numRef>
              <c:f>'Wykresy IX 13'!$G$6:$G$18</c:f>
              <c:numCache/>
            </c:numRef>
          </c:val>
          <c:shape val="box"/>
        </c:ser>
        <c:gapWidth val="99"/>
        <c:shape val="box"/>
        <c:axId val="44474688"/>
        <c:axId val="64727873"/>
      </c:bar3DChart>
      <c:catAx>
        <c:axId val="444746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727873"/>
        <c:crosses val="autoZero"/>
        <c:auto val="1"/>
        <c:lblOffset val="100"/>
        <c:tickLblSkip val="1"/>
        <c:noMultiLvlLbl val="0"/>
      </c:catAx>
      <c:valAx>
        <c:axId val="647278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47468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odpływu z ewidencji bezrobotnych 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we wrześniu 2013r.</a:t>
            </a:r>
          </a:p>
        </c:rich>
      </c:tx>
      <c:layout>
        <c:manualLayout>
          <c:xMode val="factor"/>
          <c:yMode val="factor"/>
          <c:x val="-0.00225"/>
          <c:y val="-0.01"/>
        </c:manualLayout>
      </c:layout>
      <c:spPr>
        <a:noFill/>
        <a:ln w="3175">
          <a:noFill/>
        </a:ln>
      </c:spPr>
    </c:title>
    <c:view3D>
      <c:rotX val="20"/>
      <c:hPercent val="100"/>
      <c:rotY val="350"/>
      <c:depthPercent val="100"/>
      <c:rAngAx val="1"/>
    </c:view3D>
    <c:plotArea>
      <c:layout>
        <c:manualLayout>
          <c:xMode val="edge"/>
          <c:yMode val="edge"/>
          <c:x val="0.171"/>
          <c:y val="0.3115"/>
          <c:w val="0.65175"/>
          <c:h val="0.55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Podjęcie działalności gospodarczej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 inna praca;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1,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19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Podjęcie pracy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w ramach refund. kosztów zatrud. bezrobotnego; 1,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07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Roboty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publiczne;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 0,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86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Szkolenia;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2,33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Staże;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7,68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Praca społecznie użyteczna;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1,89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Odmowa bez uzasadnionej przyczyny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przyjęcia propozycji odpowiedniej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pracy lub innej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 formy pomocy;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2,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48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Niepotwierdzenie gotowości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do pracy;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25,47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Nabycie praw emerytalnych lub rentowych;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0,83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Inne;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4,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25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'Wykresy IX 13'!$J$22:$J$34</c:f>
              <c:strCache/>
            </c:strRef>
          </c:cat>
          <c:val>
            <c:numRef>
              <c:f>'Wykresy IX 13'!$K$22:$K$34</c:f>
              <c:numCache/>
            </c:numRef>
          </c:val>
        </c:ser>
        <c:firstSliceAng val="3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12</xdr:row>
      <xdr:rowOff>142875</xdr:rowOff>
    </xdr:from>
    <xdr:to>
      <xdr:col>2</xdr:col>
      <xdr:colOff>190500</xdr:colOff>
      <xdr:row>12</xdr:row>
      <xdr:rowOff>142875</xdr:rowOff>
    </xdr:to>
    <xdr:sp>
      <xdr:nvSpPr>
        <xdr:cNvPr id="1" name="Line 1"/>
        <xdr:cNvSpPr>
          <a:spLocks/>
        </xdr:cNvSpPr>
      </xdr:nvSpPr>
      <xdr:spPr>
        <a:xfrm>
          <a:off x="695325" y="48101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161925</xdr:colOff>
      <xdr:row>14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647700" y="5534025"/>
          <a:ext cx="133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552450</xdr:colOff>
      <xdr:row>44</xdr:row>
      <xdr:rowOff>228600</xdr:rowOff>
    </xdr:from>
    <xdr:to>
      <xdr:col>2</xdr:col>
      <xdr:colOff>704850</xdr:colOff>
      <xdr:row>44</xdr:row>
      <xdr:rowOff>228600</xdr:rowOff>
    </xdr:to>
    <xdr:sp>
      <xdr:nvSpPr>
        <xdr:cNvPr id="3" name="Line 3"/>
        <xdr:cNvSpPr>
          <a:spLocks/>
        </xdr:cNvSpPr>
      </xdr:nvSpPr>
      <xdr:spPr>
        <a:xfrm>
          <a:off x="1171575" y="171926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0</xdr:row>
      <xdr:rowOff>38100</xdr:rowOff>
    </xdr:from>
    <xdr:to>
      <xdr:col>19</xdr:col>
      <xdr:colOff>209550</xdr:colOff>
      <xdr:row>18</xdr:row>
      <xdr:rowOff>38100</xdr:rowOff>
    </xdr:to>
    <xdr:graphicFrame>
      <xdr:nvGraphicFramePr>
        <xdr:cNvPr id="1" name="Wykres 1"/>
        <xdr:cNvGraphicFramePr/>
      </xdr:nvGraphicFramePr>
      <xdr:xfrm>
        <a:off x="9191625" y="38100"/>
        <a:ext cx="50292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476250</xdr:colOff>
      <xdr:row>0</xdr:row>
      <xdr:rowOff>38100</xdr:rowOff>
    </xdr:from>
    <xdr:to>
      <xdr:col>26</xdr:col>
      <xdr:colOff>647700</xdr:colOff>
      <xdr:row>18</xdr:row>
      <xdr:rowOff>38100</xdr:rowOff>
    </xdr:to>
    <xdr:graphicFrame>
      <xdr:nvGraphicFramePr>
        <xdr:cNvPr id="2" name="Wykres 4"/>
        <xdr:cNvGraphicFramePr/>
      </xdr:nvGraphicFramePr>
      <xdr:xfrm>
        <a:off x="14487525" y="38100"/>
        <a:ext cx="50387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47625</xdr:colOff>
      <xdr:row>19</xdr:row>
      <xdr:rowOff>0</xdr:rowOff>
    </xdr:from>
    <xdr:to>
      <xdr:col>19</xdr:col>
      <xdr:colOff>180975</xdr:colOff>
      <xdr:row>37</xdr:row>
      <xdr:rowOff>57150</xdr:rowOff>
    </xdr:to>
    <xdr:graphicFrame>
      <xdr:nvGraphicFramePr>
        <xdr:cNvPr id="3" name="Wykres 5"/>
        <xdr:cNvGraphicFramePr/>
      </xdr:nvGraphicFramePr>
      <xdr:xfrm>
        <a:off x="9191625" y="3076575"/>
        <a:ext cx="5000625" cy="2971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476250</xdr:colOff>
      <xdr:row>19</xdr:row>
      <xdr:rowOff>0</xdr:rowOff>
    </xdr:from>
    <xdr:to>
      <xdr:col>26</xdr:col>
      <xdr:colOff>647700</xdr:colOff>
      <xdr:row>37</xdr:row>
      <xdr:rowOff>57150</xdr:rowOff>
    </xdr:to>
    <xdr:graphicFrame>
      <xdr:nvGraphicFramePr>
        <xdr:cNvPr id="4" name="Wykres 7"/>
        <xdr:cNvGraphicFramePr/>
      </xdr:nvGraphicFramePr>
      <xdr:xfrm>
        <a:off x="14487525" y="3076575"/>
        <a:ext cx="5038725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JE\Informacja%20miesi&#281;czna\STAN%20I%20STRUKTURA\2013r\Arkusz%20roboczy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n i struktura I 13"/>
      <sheetName val="Stan i struktura II 13"/>
      <sheetName val="Stan i struktura III 13"/>
      <sheetName val="Stan i struktura IV 13"/>
      <sheetName val="Stan i struktura V 13"/>
      <sheetName val="Stan i struktura VI 13"/>
      <sheetName val="Stan i struktura VII 13"/>
      <sheetName val="Stan i struktura VIII 13"/>
      <sheetName val="Stan i struktura IX 13"/>
    </sheetNames>
    <sheetDataSet>
      <sheetData sheetId="7">
        <row r="6">
          <cell r="E6">
            <v>5043</v>
          </cell>
          <cell r="F6">
            <v>3057</v>
          </cell>
          <cell r="G6">
            <v>4292</v>
          </cell>
          <cell r="H6">
            <v>4958</v>
          </cell>
          <cell r="I6">
            <v>6876</v>
          </cell>
          <cell r="J6">
            <v>2092</v>
          </cell>
          <cell r="K6">
            <v>4564</v>
          </cell>
          <cell r="L6">
            <v>1759</v>
          </cell>
          <cell r="M6">
            <v>3064</v>
          </cell>
          <cell r="N6">
            <v>2133</v>
          </cell>
          <cell r="O6">
            <v>4578</v>
          </cell>
          <cell r="P6">
            <v>4693</v>
          </cell>
          <cell r="Q6">
            <v>5562</v>
          </cell>
          <cell r="R6">
            <v>5666</v>
          </cell>
          <cell r="S6">
            <v>58337</v>
          </cell>
        </row>
        <row r="46">
          <cell r="E46">
            <v>2791</v>
          </cell>
          <cell r="F46">
            <v>1054</v>
          </cell>
          <cell r="G46">
            <v>1384</v>
          </cell>
          <cell r="H46">
            <v>1238</v>
          </cell>
          <cell r="I46">
            <v>1619</v>
          </cell>
          <cell r="J46">
            <v>879</v>
          </cell>
          <cell r="K46">
            <v>1419</v>
          </cell>
          <cell r="L46">
            <v>1352</v>
          </cell>
          <cell r="M46">
            <v>719</v>
          </cell>
          <cell r="N46">
            <v>787</v>
          </cell>
          <cell r="O46">
            <v>2822</v>
          </cell>
          <cell r="P46">
            <v>1509</v>
          </cell>
          <cell r="Q46">
            <v>2659</v>
          </cell>
          <cell r="R46">
            <v>2657</v>
          </cell>
          <cell r="S46">
            <v>22889</v>
          </cell>
        </row>
        <row r="49">
          <cell r="E49">
            <v>83</v>
          </cell>
          <cell r="F49">
            <v>36</v>
          </cell>
          <cell r="G49">
            <v>0</v>
          </cell>
          <cell r="H49">
            <v>26</v>
          </cell>
          <cell r="I49">
            <v>46</v>
          </cell>
          <cell r="J49">
            <v>27</v>
          </cell>
          <cell r="K49">
            <v>77</v>
          </cell>
          <cell r="L49">
            <v>19</v>
          </cell>
          <cell r="M49">
            <v>14</v>
          </cell>
          <cell r="N49">
            <v>10</v>
          </cell>
          <cell r="O49">
            <v>100</v>
          </cell>
          <cell r="P49">
            <v>58</v>
          </cell>
          <cell r="Q49">
            <v>595</v>
          </cell>
          <cell r="R49">
            <v>137</v>
          </cell>
          <cell r="S49">
            <v>1228</v>
          </cell>
        </row>
        <row r="51">
          <cell r="E51">
            <v>29</v>
          </cell>
          <cell r="F51">
            <v>60</v>
          </cell>
          <cell r="G51">
            <v>89</v>
          </cell>
          <cell r="H51">
            <v>68</v>
          </cell>
          <cell r="I51">
            <v>180</v>
          </cell>
          <cell r="J51">
            <v>40</v>
          </cell>
          <cell r="K51">
            <v>43</v>
          </cell>
          <cell r="L51">
            <v>54</v>
          </cell>
          <cell r="M51">
            <v>16</v>
          </cell>
          <cell r="N51">
            <v>27</v>
          </cell>
          <cell r="O51">
            <v>83</v>
          </cell>
          <cell r="P51">
            <v>121</v>
          </cell>
          <cell r="Q51">
            <v>77</v>
          </cell>
          <cell r="R51">
            <v>22</v>
          </cell>
          <cell r="S51">
            <v>909</v>
          </cell>
        </row>
        <row r="53">
          <cell r="E53">
            <v>47</v>
          </cell>
          <cell r="F53">
            <v>26</v>
          </cell>
          <cell r="G53">
            <v>70</v>
          </cell>
          <cell r="H53">
            <v>94</v>
          </cell>
          <cell r="I53">
            <v>105</v>
          </cell>
          <cell r="J53">
            <v>69</v>
          </cell>
          <cell r="K53">
            <v>83</v>
          </cell>
          <cell r="L53">
            <v>33</v>
          </cell>
          <cell r="M53">
            <v>43</v>
          </cell>
          <cell r="N53">
            <v>58</v>
          </cell>
          <cell r="O53">
            <v>33</v>
          </cell>
          <cell r="P53">
            <v>32</v>
          </cell>
          <cell r="Q53">
            <v>44</v>
          </cell>
          <cell r="R53">
            <v>108</v>
          </cell>
          <cell r="S53">
            <v>845</v>
          </cell>
        </row>
        <row r="55">
          <cell r="E55">
            <v>57</v>
          </cell>
          <cell r="F55">
            <v>24</v>
          </cell>
          <cell r="G55">
            <v>54</v>
          </cell>
          <cell r="H55">
            <v>20</v>
          </cell>
          <cell r="I55">
            <v>41</v>
          </cell>
          <cell r="J55">
            <v>87</v>
          </cell>
          <cell r="K55">
            <v>51</v>
          </cell>
          <cell r="L55">
            <v>59</v>
          </cell>
          <cell r="M55">
            <v>48</v>
          </cell>
          <cell r="N55">
            <v>37</v>
          </cell>
          <cell r="O55">
            <v>26</v>
          </cell>
          <cell r="P55">
            <v>18</v>
          </cell>
          <cell r="Q55">
            <v>78</v>
          </cell>
          <cell r="R55">
            <v>107</v>
          </cell>
          <cell r="S55">
            <v>707</v>
          </cell>
        </row>
        <row r="57">
          <cell r="E57">
            <v>79</v>
          </cell>
          <cell r="F57">
            <v>43</v>
          </cell>
          <cell r="G57">
            <v>0</v>
          </cell>
          <cell r="H57">
            <v>0</v>
          </cell>
          <cell r="I57">
            <v>8</v>
          </cell>
          <cell r="J57">
            <v>5</v>
          </cell>
          <cell r="K57">
            <v>0</v>
          </cell>
          <cell r="L57">
            <v>1</v>
          </cell>
          <cell r="M57">
            <v>0</v>
          </cell>
          <cell r="N57">
            <v>0</v>
          </cell>
          <cell r="O57">
            <v>3</v>
          </cell>
          <cell r="P57">
            <v>0</v>
          </cell>
          <cell r="Q57">
            <v>3</v>
          </cell>
          <cell r="R57">
            <v>3</v>
          </cell>
          <cell r="S57">
            <v>145</v>
          </cell>
        </row>
        <row r="59">
          <cell r="E59">
            <v>79</v>
          </cell>
          <cell r="F59">
            <v>34</v>
          </cell>
          <cell r="G59">
            <v>140</v>
          </cell>
          <cell r="H59">
            <v>243</v>
          </cell>
          <cell r="I59">
            <v>241</v>
          </cell>
          <cell r="J59">
            <v>8</v>
          </cell>
          <cell r="K59">
            <v>87</v>
          </cell>
          <cell r="L59">
            <v>71</v>
          </cell>
          <cell r="M59">
            <v>81</v>
          </cell>
          <cell r="N59">
            <v>131</v>
          </cell>
          <cell r="O59">
            <v>88</v>
          </cell>
          <cell r="P59">
            <v>80</v>
          </cell>
          <cell r="Q59">
            <v>115</v>
          </cell>
          <cell r="R59">
            <v>73</v>
          </cell>
          <cell r="S59">
            <v>1471</v>
          </cell>
        </row>
        <row r="61">
          <cell r="E61">
            <v>481</v>
          </cell>
          <cell r="F61">
            <v>243</v>
          </cell>
          <cell r="G61">
            <v>383</v>
          </cell>
          <cell r="H61">
            <v>505</v>
          </cell>
          <cell r="I61">
            <v>451</v>
          </cell>
          <cell r="J61">
            <v>305</v>
          </cell>
          <cell r="K61">
            <v>457</v>
          </cell>
          <cell r="L61">
            <v>337</v>
          </cell>
          <cell r="M61">
            <v>246</v>
          </cell>
          <cell r="N61">
            <v>204</v>
          </cell>
          <cell r="O61">
            <v>629</v>
          </cell>
          <cell r="P61">
            <v>583</v>
          </cell>
          <cell r="Q61">
            <v>470</v>
          </cell>
          <cell r="R61">
            <v>466</v>
          </cell>
          <cell r="S61">
            <v>5760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2</v>
          </cell>
          <cell r="S63">
            <v>2</v>
          </cell>
        </row>
        <row r="65">
          <cell r="E65">
            <v>34</v>
          </cell>
          <cell r="F65">
            <v>172</v>
          </cell>
          <cell r="G65">
            <v>58</v>
          </cell>
          <cell r="H65">
            <v>56</v>
          </cell>
          <cell r="I65">
            <v>218</v>
          </cell>
          <cell r="J65">
            <v>44</v>
          </cell>
          <cell r="K65">
            <v>143</v>
          </cell>
          <cell r="L65">
            <v>22</v>
          </cell>
          <cell r="M65">
            <v>61</v>
          </cell>
          <cell r="N65">
            <v>56</v>
          </cell>
          <cell r="O65">
            <v>137</v>
          </cell>
          <cell r="P65">
            <v>40</v>
          </cell>
          <cell r="Q65">
            <v>603</v>
          </cell>
          <cell r="R65">
            <v>669</v>
          </cell>
          <cell r="S65">
            <v>2313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76"/>
  <sheetViews>
    <sheetView tabSelected="1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3.375" style="1" customWidth="1"/>
    <col min="2" max="2" width="4.75390625" style="1" customWidth="1"/>
    <col min="3" max="3" width="29.375" style="1" customWidth="1"/>
    <col min="4" max="4" width="59.25390625" style="1" customWidth="1"/>
    <col min="5" max="11" width="13.375" style="4" customWidth="1"/>
    <col min="12" max="12" width="12.625" style="4" customWidth="1"/>
    <col min="13" max="13" width="13.375" style="4" customWidth="1"/>
    <col min="14" max="14" width="12.625" style="4" customWidth="1"/>
    <col min="15" max="19" width="13.375" style="4" customWidth="1"/>
    <col min="20" max="20" width="10.75390625" style="1" bestFit="1" customWidth="1"/>
    <col min="21" max="16384" width="9.125" style="1" customWidth="1"/>
  </cols>
  <sheetData>
    <row r="1" spans="4:18" ht="15">
      <c r="D1" s="2"/>
      <c r="E1" s="3"/>
      <c r="R1" s="5"/>
    </row>
    <row r="2" spans="2:19" ht="51" customHeight="1" thickBot="1">
      <c r="B2" s="186" t="s">
        <v>0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8"/>
    </row>
    <row r="3" spans="2:19" ht="45" customHeight="1" thickBot="1" thickTop="1"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17</v>
      </c>
      <c r="S3" s="13" t="s">
        <v>18</v>
      </c>
    </row>
    <row r="4" spans="2:19" ht="28.5" customHeight="1" thickBot="1">
      <c r="B4" s="151" t="s">
        <v>19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89"/>
    </row>
    <row r="5" spans="2:20" ht="28.5" customHeight="1" thickBot="1" thickTop="1">
      <c r="B5" s="14" t="s">
        <v>20</v>
      </c>
      <c r="C5" s="190" t="s">
        <v>21</v>
      </c>
      <c r="D5" s="191"/>
      <c r="E5" s="15">
        <v>8.9</v>
      </c>
      <c r="F5" s="15">
        <v>12.8</v>
      </c>
      <c r="G5" s="15">
        <v>23.7</v>
      </c>
      <c r="H5" s="15">
        <v>22.1</v>
      </c>
      <c r="I5" s="15">
        <v>23.7</v>
      </c>
      <c r="J5" s="15">
        <v>11.8</v>
      </c>
      <c r="K5" s="15">
        <v>24.1</v>
      </c>
      <c r="L5" s="15">
        <v>14.9</v>
      </c>
      <c r="M5" s="15">
        <v>12.5</v>
      </c>
      <c r="N5" s="15">
        <v>15.9</v>
      </c>
      <c r="O5" s="15">
        <v>7.9</v>
      </c>
      <c r="P5" s="15">
        <v>15.1</v>
      </c>
      <c r="Q5" s="15">
        <v>24.2</v>
      </c>
      <c r="R5" s="16">
        <v>16.5</v>
      </c>
      <c r="S5" s="17">
        <v>15.4</v>
      </c>
      <c r="T5" s="1" t="s">
        <v>22</v>
      </c>
    </row>
    <row r="6" spans="2:19" s="4" customFormat="1" ht="28.5" customHeight="1" thickBot="1" thickTop="1">
      <c r="B6" s="18" t="s">
        <v>23</v>
      </c>
      <c r="C6" s="192" t="s">
        <v>24</v>
      </c>
      <c r="D6" s="193"/>
      <c r="E6" s="19">
        <v>4961</v>
      </c>
      <c r="F6" s="20">
        <v>2959</v>
      </c>
      <c r="G6" s="20">
        <v>4214</v>
      </c>
      <c r="H6" s="20">
        <v>5004</v>
      </c>
      <c r="I6" s="20">
        <v>6821</v>
      </c>
      <c r="J6" s="20">
        <v>2050</v>
      </c>
      <c r="K6" s="20">
        <v>4727</v>
      </c>
      <c r="L6" s="20">
        <v>1761</v>
      </c>
      <c r="M6" s="20">
        <v>3066</v>
      </c>
      <c r="N6" s="20">
        <v>2170</v>
      </c>
      <c r="O6" s="20">
        <v>4452</v>
      </c>
      <c r="P6" s="20">
        <v>4592</v>
      </c>
      <c r="Q6" s="20">
        <v>5499</v>
      </c>
      <c r="R6" s="21">
        <v>5725</v>
      </c>
      <c r="S6" s="22">
        <f>SUM(E6:R6)</f>
        <v>58001</v>
      </c>
    </row>
    <row r="7" spans="2:21" s="4" customFormat="1" ht="28.5" customHeight="1" thickBot="1" thickTop="1">
      <c r="B7" s="23"/>
      <c r="C7" s="194" t="s">
        <v>25</v>
      </c>
      <c r="D7" s="195"/>
      <c r="E7" s="24">
        <f>'[1]Stan i struktura VIII 13'!E6</f>
        <v>5043</v>
      </c>
      <c r="F7" s="25">
        <f>'[1]Stan i struktura VIII 13'!F6</f>
        <v>3057</v>
      </c>
      <c r="G7" s="25">
        <f>'[1]Stan i struktura VIII 13'!G6</f>
        <v>4292</v>
      </c>
      <c r="H7" s="25">
        <f>'[1]Stan i struktura VIII 13'!H6</f>
        <v>4958</v>
      </c>
      <c r="I7" s="25">
        <f>'[1]Stan i struktura VIII 13'!I6</f>
        <v>6876</v>
      </c>
      <c r="J7" s="25">
        <f>'[1]Stan i struktura VIII 13'!J6</f>
        <v>2092</v>
      </c>
      <c r="K7" s="25">
        <f>'[1]Stan i struktura VIII 13'!K6</f>
        <v>4564</v>
      </c>
      <c r="L7" s="25">
        <f>'[1]Stan i struktura VIII 13'!L6</f>
        <v>1759</v>
      </c>
      <c r="M7" s="25">
        <f>'[1]Stan i struktura VIII 13'!M6</f>
        <v>3064</v>
      </c>
      <c r="N7" s="25">
        <f>'[1]Stan i struktura VIII 13'!N6</f>
        <v>2133</v>
      </c>
      <c r="O7" s="25">
        <f>'[1]Stan i struktura VIII 13'!O6</f>
        <v>4578</v>
      </c>
      <c r="P7" s="25">
        <f>'[1]Stan i struktura VIII 13'!P6</f>
        <v>4693</v>
      </c>
      <c r="Q7" s="25">
        <f>'[1]Stan i struktura VIII 13'!Q6</f>
        <v>5562</v>
      </c>
      <c r="R7" s="26">
        <f>'[1]Stan i struktura VIII 13'!R6</f>
        <v>5666</v>
      </c>
      <c r="S7" s="27">
        <f>'[1]Stan i struktura VIII 13'!S6</f>
        <v>58337</v>
      </c>
      <c r="T7" s="28"/>
      <c r="U7" s="29">
        <f>SUM(E7:R7)</f>
        <v>58337</v>
      </c>
    </row>
    <row r="8" spans="2:20" ht="28.5" customHeight="1" thickBot="1" thickTop="1">
      <c r="B8" s="30"/>
      <c r="C8" s="179" t="s">
        <v>26</v>
      </c>
      <c r="D8" s="165"/>
      <c r="E8" s="31">
        <f aca="true" t="shared" si="0" ref="E8:S8">E6-E7</f>
        <v>-82</v>
      </c>
      <c r="F8" s="31">
        <f t="shared" si="0"/>
        <v>-98</v>
      </c>
      <c r="G8" s="31">
        <f t="shared" si="0"/>
        <v>-78</v>
      </c>
      <c r="H8" s="31">
        <f t="shared" si="0"/>
        <v>46</v>
      </c>
      <c r="I8" s="31">
        <f t="shared" si="0"/>
        <v>-55</v>
      </c>
      <c r="J8" s="31">
        <f t="shared" si="0"/>
        <v>-42</v>
      </c>
      <c r="K8" s="31">
        <f t="shared" si="0"/>
        <v>163</v>
      </c>
      <c r="L8" s="31">
        <f t="shared" si="0"/>
        <v>2</v>
      </c>
      <c r="M8" s="31">
        <f t="shared" si="0"/>
        <v>2</v>
      </c>
      <c r="N8" s="31">
        <f t="shared" si="0"/>
        <v>37</v>
      </c>
      <c r="O8" s="31">
        <f t="shared" si="0"/>
        <v>-126</v>
      </c>
      <c r="P8" s="31">
        <f t="shared" si="0"/>
        <v>-101</v>
      </c>
      <c r="Q8" s="31">
        <f t="shared" si="0"/>
        <v>-63</v>
      </c>
      <c r="R8" s="32">
        <f t="shared" si="0"/>
        <v>59</v>
      </c>
      <c r="S8" s="33">
        <f t="shared" si="0"/>
        <v>-336</v>
      </c>
      <c r="T8" s="34"/>
    </row>
    <row r="9" spans="2:20" ht="28.5" customHeight="1" thickBot="1" thickTop="1">
      <c r="B9" s="35"/>
      <c r="C9" s="175" t="s">
        <v>27</v>
      </c>
      <c r="D9" s="176"/>
      <c r="E9" s="36">
        <f aca="true" t="shared" si="1" ref="E9:S9">E6/E7*100</f>
        <v>98.3739837398374</v>
      </c>
      <c r="F9" s="36">
        <f t="shared" si="1"/>
        <v>96.79424272162251</v>
      </c>
      <c r="G9" s="36">
        <f t="shared" si="1"/>
        <v>98.18266542404473</v>
      </c>
      <c r="H9" s="36">
        <f t="shared" si="1"/>
        <v>100.9277934651069</v>
      </c>
      <c r="I9" s="36">
        <f t="shared" si="1"/>
        <v>99.2001163467132</v>
      </c>
      <c r="J9" s="36">
        <f t="shared" si="1"/>
        <v>97.99235181644359</v>
      </c>
      <c r="K9" s="36">
        <f t="shared" si="1"/>
        <v>103.57142857142858</v>
      </c>
      <c r="L9" s="36">
        <f t="shared" si="1"/>
        <v>100.11370096645823</v>
      </c>
      <c r="M9" s="36">
        <f t="shared" si="1"/>
        <v>100.06527415143603</v>
      </c>
      <c r="N9" s="36">
        <f t="shared" si="1"/>
        <v>101.73464603844351</v>
      </c>
      <c r="O9" s="36">
        <f t="shared" si="1"/>
        <v>97.24770642201835</v>
      </c>
      <c r="P9" s="36">
        <f t="shared" si="1"/>
        <v>97.84785851267846</v>
      </c>
      <c r="Q9" s="36">
        <f t="shared" si="1"/>
        <v>98.86731391585761</v>
      </c>
      <c r="R9" s="37">
        <f t="shared" si="1"/>
        <v>101.04129897635016</v>
      </c>
      <c r="S9" s="38">
        <f t="shared" si="1"/>
        <v>99.42403620343863</v>
      </c>
      <c r="T9" s="34"/>
    </row>
    <row r="10" spans="2:20" s="4" customFormat="1" ht="28.5" customHeight="1" thickBot="1" thickTop="1">
      <c r="B10" s="39" t="s">
        <v>28</v>
      </c>
      <c r="C10" s="177" t="s">
        <v>29</v>
      </c>
      <c r="D10" s="178"/>
      <c r="E10" s="40">
        <v>926</v>
      </c>
      <c r="F10" s="41">
        <v>527</v>
      </c>
      <c r="G10" s="42">
        <v>557</v>
      </c>
      <c r="H10" s="42">
        <v>655</v>
      </c>
      <c r="I10" s="42">
        <v>744</v>
      </c>
      <c r="J10" s="42">
        <v>332</v>
      </c>
      <c r="K10" s="42">
        <v>789</v>
      </c>
      <c r="L10" s="42">
        <v>375</v>
      </c>
      <c r="M10" s="43">
        <v>434</v>
      </c>
      <c r="N10" s="43">
        <v>337</v>
      </c>
      <c r="O10" s="43">
        <v>666</v>
      </c>
      <c r="P10" s="43">
        <v>660</v>
      </c>
      <c r="Q10" s="43">
        <v>817</v>
      </c>
      <c r="R10" s="43">
        <v>930</v>
      </c>
      <c r="S10" s="44">
        <f>SUM(E10:R10)</f>
        <v>8749</v>
      </c>
      <c r="T10" s="28"/>
    </row>
    <row r="11" spans="2:20" ht="28.5" customHeight="1" thickBot="1" thickTop="1">
      <c r="B11" s="45"/>
      <c r="C11" s="179" t="s">
        <v>30</v>
      </c>
      <c r="D11" s="165"/>
      <c r="E11" s="46">
        <f aca="true" t="shared" si="2" ref="E11:S11">E76/E10*100</f>
        <v>23.974082073434126</v>
      </c>
      <c r="F11" s="46">
        <f t="shared" si="2"/>
        <v>29.411764705882355</v>
      </c>
      <c r="G11" s="46">
        <f t="shared" si="2"/>
        <v>20.107719928186714</v>
      </c>
      <c r="H11" s="46">
        <f t="shared" si="2"/>
        <v>29.61832061068702</v>
      </c>
      <c r="I11" s="46">
        <f t="shared" si="2"/>
        <v>25.403225806451612</v>
      </c>
      <c r="J11" s="46">
        <f t="shared" si="2"/>
        <v>23.795180722891565</v>
      </c>
      <c r="K11" s="46">
        <f t="shared" si="2"/>
        <v>18.631178707224336</v>
      </c>
      <c r="L11" s="46">
        <f t="shared" si="2"/>
        <v>17.599999999999998</v>
      </c>
      <c r="M11" s="46">
        <f t="shared" si="2"/>
        <v>33.6405529953917</v>
      </c>
      <c r="N11" s="46">
        <f t="shared" si="2"/>
        <v>26.112759643916917</v>
      </c>
      <c r="O11" s="46">
        <f t="shared" si="2"/>
        <v>22.372372372372375</v>
      </c>
      <c r="P11" s="46">
        <f t="shared" si="2"/>
        <v>26.515151515151516</v>
      </c>
      <c r="Q11" s="46">
        <f t="shared" si="2"/>
        <v>21.052631578947366</v>
      </c>
      <c r="R11" s="47">
        <f t="shared" si="2"/>
        <v>19.78494623655914</v>
      </c>
      <c r="S11" s="48">
        <f t="shared" si="2"/>
        <v>23.751285861241282</v>
      </c>
      <c r="T11" s="34"/>
    </row>
    <row r="12" spans="2:20" ht="28.5" customHeight="1" thickBot="1" thickTop="1">
      <c r="B12" s="49" t="s">
        <v>31</v>
      </c>
      <c r="C12" s="180" t="s">
        <v>32</v>
      </c>
      <c r="D12" s="181"/>
      <c r="E12" s="40">
        <v>1008</v>
      </c>
      <c r="F12" s="42">
        <v>625</v>
      </c>
      <c r="G12" s="42">
        <v>635</v>
      </c>
      <c r="H12" s="42">
        <v>609</v>
      </c>
      <c r="I12" s="42">
        <v>799</v>
      </c>
      <c r="J12" s="42">
        <v>374</v>
      </c>
      <c r="K12" s="42">
        <v>626</v>
      </c>
      <c r="L12" s="42">
        <v>373</v>
      </c>
      <c r="M12" s="43">
        <v>432</v>
      </c>
      <c r="N12" s="43">
        <v>300</v>
      </c>
      <c r="O12" s="43">
        <v>792</v>
      </c>
      <c r="P12" s="43">
        <v>761</v>
      </c>
      <c r="Q12" s="43">
        <v>880</v>
      </c>
      <c r="R12" s="43">
        <v>871</v>
      </c>
      <c r="S12" s="44">
        <f>SUM(E12:R12)</f>
        <v>9085</v>
      </c>
      <c r="T12" s="34"/>
    </row>
    <row r="13" spans="2:20" ht="28.5" customHeight="1" thickBot="1" thickTop="1">
      <c r="B13" s="45" t="s">
        <v>22</v>
      </c>
      <c r="C13" s="182" t="s">
        <v>33</v>
      </c>
      <c r="D13" s="183"/>
      <c r="E13" s="50">
        <v>419</v>
      </c>
      <c r="F13" s="51">
        <v>292</v>
      </c>
      <c r="G13" s="51">
        <v>350</v>
      </c>
      <c r="H13" s="51">
        <v>379</v>
      </c>
      <c r="I13" s="51">
        <v>386</v>
      </c>
      <c r="J13" s="51">
        <v>183</v>
      </c>
      <c r="K13" s="51">
        <v>351</v>
      </c>
      <c r="L13" s="51">
        <v>158</v>
      </c>
      <c r="M13" s="52">
        <v>229</v>
      </c>
      <c r="N13" s="52">
        <v>136</v>
      </c>
      <c r="O13" s="52">
        <v>320</v>
      </c>
      <c r="P13" s="52">
        <v>355</v>
      </c>
      <c r="Q13" s="52">
        <v>432</v>
      </c>
      <c r="R13" s="52">
        <v>395</v>
      </c>
      <c r="S13" s="53">
        <f>SUM(E13:R13)</f>
        <v>4385</v>
      </c>
      <c r="T13" s="34"/>
    </row>
    <row r="14" spans="2:20" s="4" customFormat="1" ht="28.5" customHeight="1" thickBot="1" thickTop="1">
      <c r="B14" s="18" t="s">
        <v>22</v>
      </c>
      <c r="C14" s="184" t="s">
        <v>34</v>
      </c>
      <c r="D14" s="185"/>
      <c r="E14" s="50">
        <v>374</v>
      </c>
      <c r="F14" s="51">
        <v>243</v>
      </c>
      <c r="G14" s="51">
        <v>336</v>
      </c>
      <c r="H14" s="51">
        <v>350</v>
      </c>
      <c r="I14" s="51">
        <v>362</v>
      </c>
      <c r="J14" s="51">
        <v>169</v>
      </c>
      <c r="K14" s="51">
        <v>332</v>
      </c>
      <c r="L14" s="51">
        <v>125</v>
      </c>
      <c r="M14" s="52">
        <v>214</v>
      </c>
      <c r="N14" s="52">
        <v>132</v>
      </c>
      <c r="O14" s="52">
        <v>305</v>
      </c>
      <c r="P14" s="52">
        <v>317</v>
      </c>
      <c r="Q14" s="52">
        <v>339</v>
      </c>
      <c r="R14" s="52">
        <v>350</v>
      </c>
      <c r="S14" s="53">
        <f>SUM(E14:R14)</f>
        <v>3948</v>
      </c>
      <c r="T14" s="28"/>
    </row>
    <row r="15" spans="2:20" s="4" customFormat="1" ht="28.5" customHeight="1" thickBot="1" thickTop="1">
      <c r="B15" s="54" t="s">
        <v>22</v>
      </c>
      <c r="C15" s="168" t="s">
        <v>35</v>
      </c>
      <c r="D15" s="169"/>
      <c r="E15" s="55">
        <v>352</v>
      </c>
      <c r="F15" s="56">
        <v>164</v>
      </c>
      <c r="G15" s="56">
        <v>119</v>
      </c>
      <c r="H15" s="56">
        <v>107</v>
      </c>
      <c r="I15" s="56">
        <v>246</v>
      </c>
      <c r="J15" s="56">
        <v>99</v>
      </c>
      <c r="K15" s="56">
        <v>114</v>
      </c>
      <c r="L15" s="56">
        <v>80</v>
      </c>
      <c r="M15" s="57">
        <v>88</v>
      </c>
      <c r="N15" s="57">
        <v>108</v>
      </c>
      <c r="O15" s="57">
        <v>206</v>
      </c>
      <c r="P15" s="57">
        <v>222</v>
      </c>
      <c r="Q15" s="57">
        <v>188</v>
      </c>
      <c r="R15" s="57">
        <v>221</v>
      </c>
      <c r="S15" s="53">
        <f>SUM(E15:R15)</f>
        <v>2314</v>
      </c>
      <c r="T15" s="28"/>
    </row>
    <row r="16" spans="2:19" ht="28.5" customHeight="1" thickBot="1">
      <c r="B16" s="151" t="s">
        <v>36</v>
      </c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1"/>
    </row>
    <row r="17" spans="2:19" ht="28.5" customHeight="1" thickBot="1" thickTop="1">
      <c r="B17" s="172" t="s">
        <v>20</v>
      </c>
      <c r="C17" s="173" t="s">
        <v>37</v>
      </c>
      <c r="D17" s="174"/>
      <c r="E17" s="58">
        <v>2670</v>
      </c>
      <c r="F17" s="59">
        <v>1593</v>
      </c>
      <c r="G17" s="59">
        <v>2321</v>
      </c>
      <c r="H17" s="59">
        <v>2548</v>
      </c>
      <c r="I17" s="59">
        <v>3783</v>
      </c>
      <c r="J17" s="59">
        <v>983</v>
      </c>
      <c r="K17" s="59">
        <v>2589</v>
      </c>
      <c r="L17" s="59">
        <v>816</v>
      </c>
      <c r="M17" s="60">
        <v>1537</v>
      </c>
      <c r="N17" s="60">
        <v>1227</v>
      </c>
      <c r="O17" s="60">
        <v>2314</v>
      </c>
      <c r="P17" s="60">
        <v>2519</v>
      </c>
      <c r="Q17" s="60">
        <v>3130</v>
      </c>
      <c r="R17" s="60">
        <v>3100</v>
      </c>
      <c r="S17" s="53">
        <f>SUM(E17:R17)</f>
        <v>31130</v>
      </c>
    </row>
    <row r="18" spans="2:19" ht="28.5" customHeight="1" thickBot="1" thickTop="1">
      <c r="B18" s="122"/>
      <c r="C18" s="159" t="s">
        <v>38</v>
      </c>
      <c r="D18" s="160"/>
      <c r="E18" s="61">
        <f aca="true" t="shared" si="3" ref="E18:S18">E17/E6*100</f>
        <v>53.819794396291066</v>
      </c>
      <c r="F18" s="61">
        <f t="shared" si="3"/>
        <v>53.83575532274417</v>
      </c>
      <c r="G18" s="61">
        <f t="shared" si="3"/>
        <v>55.07831039392501</v>
      </c>
      <c r="H18" s="61">
        <f t="shared" si="3"/>
        <v>50.91926458832934</v>
      </c>
      <c r="I18" s="61">
        <f t="shared" si="3"/>
        <v>55.461076088550065</v>
      </c>
      <c r="J18" s="61">
        <f t="shared" si="3"/>
        <v>47.951219512195124</v>
      </c>
      <c r="K18" s="61">
        <f t="shared" si="3"/>
        <v>54.77046752697271</v>
      </c>
      <c r="L18" s="61">
        <f t="shared" si="3"/>
        <v>46.33730834752981</v>
      </c>
      <c r="M18" s="61">
        <f t="shared" si="3"/>
        <v>50.13046314416177</v>
      </c>
      <c r="N18" s="61">
        <f t="shared" si="3"/>
        <v>56.54377880184332</v>
      </c>
      <c r="O18" s="61">
        <f t="shared" si="3"/>
        <v>51.97663971248877</v>
      </c>
      <c r="P18" s="61">
        <f t="shared" si="3"/>
        <v>54.856271777003485</v>
      </c>
      <c r="Q18" s="61">
        <f t="shared" si="3"/>
        <v>56.919439898163304</v>
      </c>
      <c r="R18" s="62">
        <f t="shared" si="3"/>
        <v>54.14847161572053</v>
      </c>
      <c r="S18" s="63">
        <f t="shared" si="3"/>
        <v>53.6714884226134</v>
      </c>
    </row>
    <row r="19" spans="2:19" ht="28.5" customHeight="1" thickBot="1" thickTop="1">
      <c r="B19" s="144" t="s">
        <v>23</v>
      </c>
      <c r="C19" s="164" t="s">
        <v>39</v>
      </c>
      <c r="D19" s="165"/>
      <c r="E19" s="50">
        <v>0</v>
      </c>
      <c r="F19" s="51">
        <v>2064</v>
      </c>
      <c r="G19" s="51">
        <v>2043</v>
      </c>
      <c r="H19" s="51">
        <v>2636</v>
      </c>
      <c r="I19" s="51">
        <v>2724</v>
      </c>
      <c r="J19" s="51">
        <v>1136</v>
      </c>
      <c r="K19" s="51">
        <v>2607</v>
      </c>
      <c r="L19" s="51">
        <v>1058</v>
      </c>
      <c r="M19" s="52">
        <v>1725</v>
      </c>
      <c r="N19" s="52">
        <v>1035</v>
      </c>
      <c r="O19" s="52">
        <v>0</v>
      </c>
      <c r="P19" s="52">
        <v>2969</v>
      </c>
      <c r="Q19" s="52">
        <v>2423</v>
      </c>
      <c r="R19" s="52">
        <v>2480</v>
      </c>
      <c r="S19" s="64">
        <f>SUM(E19:R19)</f>
        <v>24900</v>
      </c>
    </row>
    <row r="20" spans="2:19" ht="28.5" customHeight="1" thickBot="1" thickTop="1">
      <c r="B20" s="122"/>
      <c r="C20" s="159" t="s">
        <v>38</v>
      </c>
      <c r="D20" s="160"/>
      <c r="E20" s="61">
        <f aca="true" t="shared" si="4" ref="E20:S20">E19/E6*100</f>
        <v>0</v>
      </c>
      <c r="F20" s="61">
        <f t="shared" si="4"/>
        <v>69.75329503210544</v>
      </c>
      <c r="G20" s="61">
        <f t="shared" si="4"/>
        <v>48.481252966302804</v>
      </c>
      <c r="H20" s="61">
        <f t="shared" si="4"/>
        <v>52.677857713828935</v>
      </c>
      <c r="I20" s="61">
        <f t="shared" si="4"/>
        <v>39.935493329423835</v>
      </c>
      <c r="J20" s="61">
        <f t="shared" si="4"/>
        <v>55.41463414634147</v>
      </c>
      <c r="K20" s="61">
        <f t="shared" si="4"/>
        <v>55.15125872646499</v>
      </c>
      <c r="L20" s="61">
        <f t="shared" si="4"/>
        <v>60.07950028392959</v>
      </c>
      <c r="M20" s="61">
        <f t="shared" si="4"/>
        <v>56.262230919765166</v>
      </c>
      <c r="N20" s="61">
        <f t="shared" si="4"/>
        <v>47.69585253456221</v>
      </c>
      <c r="O20" s="61">
        <f t="shared" si="4"/>
        <v>0</v>
      </c>
      <c r="P20" s="61">
        <f t="shared" si="4"/>
        <v>64.65592334494772</v>
      </c>
      <c r="Q20" s="61">
        <f t="shared" si="4"/>
        <v>44.062556828514275</v>
      </c>
      <c r="R20" s="62">
        <f t="shared" si="4"/>
        <v>43.31877729257642</v>
      </c>
      <c r="S20" s="63">
        <f t="shared" si="4"/>
        <v>42.9302943052706</v>
      </c>
    </row>
    <row r="21" spans="2:19" s="4" customFormat="1" ht="28.5" customHeight="1" thickBot="1" thickTop="1">
      <c r="B21" s="155" t="s">
        <v>28</v>
      </c>
      <c r="C21" s="157" t="s">
        <v>40</v>
      </c>
      <c r="D21" s="158"/>
      <c r="E21" s="50">
        <v>845</v>
      </c>
      <c r="F21" s="51">
        <v>499</v>
      </c>
      <c r="G21" s="51">
        <v>769</v>
      </c>
      <c r="H21" s="51">
        <v>1105</v>
      </c>
      <c r="I21" s="51">
        <v>1251</v>
      </c>
      <c r="J21" s="51">
        <v>267</v>
      </c>
      <c r="K21" s="51">
        <v>868</v>
      </c>
      <c r="L21" s="51">
        <v>246</v>
      </c>
      <c r="M21" s="52">
        <v>495</v>
      </c>
      <c r="N21" s="52">
        <v>225</v>
      </c>
      <c r="O21" s="52">
        <v>769</v>
      </c>
      <c r="P21" s="52">
        <v>660</v>
      </c>
      <c r="Q21" s="52">
        <v>1064</v>
      </c>
      <c r="R21" s="52">
        <v>629</v>
      </c>
      <c r="S21" s="53">
        <f>SUM(E21:R21)</f>
        <v>9692</v>
      </c>
    </row>
    <row r="22" spans="2:19" ht="28.5" customHeight="1" thickBot="1" thickTop="1">
      <c r="B22" s="122"/>
      <c r="C22" s="159" t="s">
        <v>38</v>
      </c>
      <c r="D22" s="160"/>
      <c r="E22" s="61">
        <f aca="true" t="shared" si="5" ref="E22:S22">E21/E6*100</f>
        <v>17.032856278976013</v>
      </c>
      <c r="F22" s="61">
        <f t="shared" si="5"/>
        <v>16.86380533964177</v>
      </c>
      <c r="G22" s="61">
        <f t="shared" si="5"/>
        <v>18.248694826767917</v>
      </c>
      <c r="H22" s="61">
        <f t="shared" si="5"/>
        <v>22.082334132693845</v>
      </c>
      <c r="I22" s="61">
        <f t="shared" si="5"/>
        <v>18.340419293358746</v>
      </c>
      <c r="J22" s="61">
        <f t="shared" si="5"/>
        <v>13.02439024390244</v>
      </c>
      <c r="K22" s="61">
        <f t="shared" si="5"/>
        <v>18.362597842183202</v>
      </c>
      <c r="L22" s="61">
        <f t="shared" si="5"/>
        <v>13.969335604770016</v>
      </c>
      <c r="M22" s="61">
        <f t="shared" si="5"/>
        <v>16.14481409001957</v>
      </c>
      <c r="N22" s="61">
        <f t="shared" si="5"/>
        <v>10.368663594470046</v>
      </c>
      <c r="O22" s="61">
        <f t="shared" si="5"/>
        <v>17.273135669362087</v>
      </c>
      <c r="P22" s="61">
        <f t="shared" si="5"/>
        <v>14.372822299651569</v>
      </c>
      <c r="Q22" s="61">
        <f t="shared" si="5"/>
        <v>19.348972540461904</v>
      </c>
      <c r="R22" s="62">
        <f t="shared" si="5"/>
        <v>10.986899563318778</v>
      </c>
      <c r="S22" s="63">
        <f t="shared" si="5"/>
        <v>16.710056723159948</v>
      </c>
    </row>
    <row r="23" spans="2:19" s="4" customFormat="1" ht="28.5" customHeight="1" thickBot="1" thickTop="1">
      <c r="B23" s="155" t="s">
        <v>31</v>
      </c>
      <c r="C23" s="166" t="s">
        <v>41</v>
      </c>
      <c r="D23" s="167"/>
      <c r="E23" s="50">
        <v>126</v>
      </c>
      <c r="F23" s="51">
        <v>198</v>
      </c>
      <c r="G23" s="51">
        <v>296</v>
      </c>
      <c r="H23" s="51">
        <v>457</v>
      </c>
      <c r="I23" s="51">
        <v>192</v>
      </c>
      <c r="J23" s="51">
        <v>71</v>
      </c>
      <c r="K23" s="51">
        <v>176</v>
      </c>
      <c r="L23" s="51">
        <v>62</v>
      </c>
      <c r="M23" s="52">
        <v>272</v>
      </c>
      <c r="N23" s="52">
        <v>220</v>
      </c>
      <c r="O23" s="52">
        <v>313</v>
      </c>
      <c r="P23" s="52">
        <v>283</v>
      </c>
      <c r="Q23" s="52">
        <v>289</v>
      </c>
      <c r="R23" s="52">
        <v>191</v>
      </c>
      <c r="S23" s="53">
        <f>SUM(E23:R23)</f>
        <v>3146</v>
      </c>
    </row>
    <row r="24" spans="2:19" ht="28.5" customHeight="1" thickBot="1" thickTop="1">
      <c r="B24" s="122"/>
      <c r="C24" s="159" t="s">
        <v>38</v>
      </c>
      <c r="D24" s="160"/>
      <c r="E24" s="61">
        <f aca="true" t="shared" si="6" ref="E24:S24">E23/E6*100</f>
        <v>2.539810522072163</v>
      </c>
      <c r="F24" s="61">
        <f t="shared" si="6"/>
        <v>6.691449814126393</v>
      </c>
      <c r="G24" s="61">
        <f t="shared" si="6"/>
        <v>7.024205030849549</v>
      </c>
      <c r="H24" s="61">
        <f t="shared" si="6"/>
        <v>9.132693844924061</v>
      </c>
      <c r="I24" s="61">
        <f t="shared" si="6"/>
        <v>2.8148365342325175</v>
      </c>
      <c r="J24" s="61">
        <f t="shared" si="6"/>
        <v>3.463414634146342</v>
      </c>
      <c r="K24" s="61">
        <f t="shared" si="6"/>
        <v>3.7232917283689444</v>
      </c>
      <c r="L24" s="61">
        <f t="shared" si="6"/>
        <v>3.520726859738785</v>
      </c>
      <c r="M24" s="61">
        <f t="shared" si="6"/>
        <v>8.871493803000652</v>
      </c>
      <c r="N24" s="61">
        <f t="shared" si="6"/>
        <v>10.138248847926267</v>
      </c>
      <c r="O24" s="61">
        <f t="shared" si="6"/>
        <v>7.030548068283918</v>
      </c>
      <c r="P24" s="61">
        <f t="shared" si="6"/>
        <v>6.162891986062718</v>
      </c>
      <c r="Q24" s="61">
        <f t="shared" si="6"/>
        <v>5.255501000181851</v>
      </c>
      <c r="R24" s="62">
        <f t="shared" si="6"/>
        <v>3.336244541484716</v>
      </c>
      <c r="S24" s="63">
        <f t="shared" si="6"/>
        <v>5.424044413027362</v>
      </c>
    </row>
    <row r="25" spans="2:19" s="4" customFormat="1" ht="28.5" customHeight="1" thickBot="1" thickTop="1">
      <c r="B25" s="155" t="s">
        <v>42</v>
      </c>
      <c r="C25" s="157" t="s">
        <v>43</v>
      </c>
      <c r="D25" s="158"/>
      <c r="E25" s="65">
        <v>192</v>
      </c>
      <c r="F25" s="52">
        <v>144</v>
      </c>
      <c r="G25" s="52">
        <v>180</v>
      </c>
      <c r="H25" s="52">
        <v>209</v>
      </c>
      <c r="I25" s="52">
        <v>276</v>
      </c>
      <c r="J25" s="52">
        <v>71</v>
      </c>
      <c r="K25" s="52">
        <v>221</v>
      </c>
      <c r="L25" s="52">
        <v>93</v>
      </c>
      <c r="M25" s="52">
        <v>153</v>
      </c>
      <c r="N25" s="52">
        <v>155</v>
      </c>
      <c r="O25" s="52">
        <v>200</v>
      </c>
      <c r="P25" s="52">
        <v>253</v>
      </c>
      <c r="Q25" s="52">
        <v>237</v>
      </c>
      <c r="R25" s="52">
        <v>279</v>
      </c>
      <c r="S25" s="53">
        <f>SUM(E25:R25)</f>
        <v>2663</v>
      </c>
    </row>
    <row r="26" spans="2:19" ht="28.5" customHeight="1" thickBot="1" thickTop="1">
      <c r="B26" s="122"/>
      <c r="C26" s="159" t="s">
        <v>38</v>
      </c>
      <c r="D26" s="160"/>
      <c r="E26" s="61">
        <f aca="true" t="shared" si="7" ref="E26:S26">E25/E6*100</f>
        <v>3.8701874622052004</v>
      </c>
      <c r="F26" s="61">
        <f t="shared" si="7"/>
        <v>4.866508955728286</v>
      </c>
      <c r="G26" s="61">
        <f t="shared" si="7"/>
        <v>4.271476032273375</v>
      </c>
      <c r="H26" s="61">
        <f t="shared" si="7"/>
        <v>4.176658673061551</v>
      </c>
      <c r="I26" s="61">
        <f t="shared" si="7"/>
        <v>4.046327517959244</v>
      </c>
      <c r="J26" s="61">
        <f t="shared" si="7"/>
        <v>3.463414634146342</v>
      </c>
      <c r="K26" s="61">
        <f t="shared" si="7"/>
        <v>4.67526972709964</v>
      </c>
      <c r="L26" s="61">
        <f t="shared" si="7"/>
        <v>5.281090289608177</v>
      </c>
      <c r="M26" s="61">
        <f t="shared" si="7"/>
        <v>4.990215264187866</v>
      </c>
      <c r="N26" s="61">
        <f t="shared" si="7"/>
        <v>7.142857142857142</v>
      </c>
      <c r="O26" s="61">
        <f t="shared" si="7"/>
        <v>4.492362982929021</v>
      </c>
      <c r="P26" s="61">
        <f t="shared" si="7"/>
        <v>5.509581881533101</v>
      </c>
      <c r="Q26" s="61">
        <f t="shared" si="7"/>
        <v>4.30987452264048</v>
      </c>
      <c r="R26" s="62">
        <f t="shared" si="7"/>
        <v>4.873362445414847</v>
      </c>
      <c r="S26" s="63">
        <f t="shared" si="7"/>
        <v>4.591300149997414</v>
      </c>
    </row>
    <row r="27" spans="2:19" ht="28.5" customHeight="1" thickBot="1" thickTop="1">
      <c r="B27" s="151" t="s">
        <v>44</v>
      </c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63"/>
    </row>
    <row r="28" spans="2:19" ht="28.5" customHeight="1" thickBot="1" thickTop="1">
      <c r="B28" s="144" t="s">
        <v>20</v>
      </c>
      <c r="C28" s="164" t="s">
        <v>45</v>
      </c>
      <c r="D28" s="165"/>
      <c r="E28" s="50">
        <v>619</v>
      </c>
      <c r="F28" s="51">
        <v>559</v>
      </c>
      <c r="G28" s="51">
        <v>779</v>
      </c>
      <c r="H28" s="51">
        <v>914</v>
      </c>
      <c r="I28" s="51">
        <v>1160</v>
      </c>
      <c r="J28" s="51">
        <v>614</v>
      </c>
      <c r="K28" s="51">
        <v>904</v>
      </c>
      <c r="L28" s="51">
        <v>374</v>
      </c>
      <c r="M28" s="52">
        <v>691</v>
      </c>
      <c r="N28" s="52">
        <v>482</v>
      </c>
      <c r="O28" s="52">
        <v>523</v>
      </c>
      <c r="P28" s="52">
        <v>840</v>
      </c>
      <c r="Q28" s="52">
        <v>884</v>
      </c>
      <c r="R28" s="52">
        <v>1085</v>
      </c>
      <c r="S28" s="53">
        <f>SUM(E28:R28)</f>
        <v>10428</v>
      </c>
    </row>
    <row r="29" spans="2:19" ht="28.5" customHeight="1" thickBot="1" thickTop="1">
      <c r="B29" s="122"/>
      <c r="C29" s="159" t="s">
        <v>38</v>
      </c>
      <c r="D29" s="160"/>
      <c r="E29" s="61">
        <f aca="true" t="shared" si="8" ref="E29:S29">E28/E6*100</f>
        <v>12.477323120338642</v>
      </c>
      <c r="F29" s="61">
        <f t="shared" si="8"/>
        <v>18.891517404528557</v>
      </c>
      <c r="G29" s="61">
        <f t="shared" si="8"/>
        <v>18.485999050783104</v>
      </c>
      <c r="H29" s="61">
        <f t="shared" si="8"/>
        <v>18.265387689848122</v>
      </c>
      <c r="I29" s="61">
        <f t="shared" si="8"/>
        <v>17.006304060988125</v>
      </c>
      <c r="J29" s="61">
        <f t="shared" si="8"/>
        <v>29.95121951219512</v>
      </c>
      <c r="K29" s="61">
        <f t="shared" si="8"/>
        <v>19.12418024116776</v>
      </c>
      <c r="L29" s="61">
        <f t="shared" si="8"/>
        <v>21.237932992617832</v>
      </c>
      <c r="M29" s="61">
        <f t="shared" si="8"/>
        <v>22.537508153946508</v>
      </c>
      <c r="N29" s="61">
        <f t="shared" si="8"/>
        <v>22.211981566820278</v>
      </c>
      <c r="O29" s="61">
        <f t="shared" si="8"/>
        <v>11.747529200359388</v>
      </c>
      <c r="P29" s="61">
        <f t="shared" si="8"/>
        <v>18.29268292682927</v>
      </c>
      <c r="Q29" s="61">
        <f t="shared" si="8"/>
        <v>16.07565011820331</v>
      </c>
      <c r="R29" s="62">
        <f t="shared" si="8"/>
        <v>18.951965065502183</v>
      </c>
      <c r="S29" s="63">
        <f t="shared" si="8"/>
        <v>17.97900036206272</v>
      </c>
    </row>
    <row r="30" spans="2:19" ht="28.5" customHeight="1" thickBot="1" thickTop="1">
      <c r="B30" s="155" t="s">
        <v>23</v>
      </c>
      <c r="C30" s="157" t="s">
        <v>46</v>
      </c>
      <c r="D30" s="158"/>
      <c r="E30" s="50">
        <v>1384</v>
      </c>
      <c r="F30" s="51">
        <v>809</v>
      </c>
      <c r="G30" s="51">
        <v>1033</v>
      </c>
      <c r="H30" s="51">
        <v>1255</v>
      </c>
      <c r="I30" s="51">
        <v>1531</v>
      </c>
      <c r="J30" s="51">
        <v>709</v>
      </c>
      <c r="K30" s="51">
        <v>1181</v>
      </c>
      <c r="L30" s="51">
        <v>427</v>
      </c>
      <c r="M30" s="52">
        <v>656</v>
      </c>
      <c r="N30" s="52">
        <v>458</v>
      </c>
      <c r="O30" s="52">
        <v>1181</v>
      </c>
      <c r="P30" s="52">
        <v>1044</v>
      </c>
      <c r="Q30" s="52">
        <v>1319</v>
      </c>
      <c r="R30" s="52">
        <v>1430</v>
      </c>
      <c r="S30" s="53">
        <f>SUM(E30:R30)</f>
        <v>14417</v>
      </c>
    </row>
    <row r="31" spans="2:19" ht="28.5" customHeight="1" thickBot="1" thickTop="1">
      <c r="B31" s="122"/>
      <c r="C31" s="159" t="s">
        <v>38</v>
      </c>
      <c r="D31" s="160"/>
      <c r="E31" s="61">
        <f aca="true" t="shared" si="9" ref="E31:S31">E30/E6*100</f>
        <v>27.897601290062486</v>
      </c>
      <c r="F31" s="61">
        <f t="shared" si="9"/>
        <v>27.340317674890162</v>
      </c>
      <c r="G31" s="61">
        <f t="shared" si="9"/>
        <v>24.513526340768866</v>
      </c>
      <c r="H31" s="61">
        <f t="shared" si="9"/>
        <v>25.079936051159073</v>
      </c>
      <c r="I31" s="61">
        <f t="shared" si="9"/>
        <v>22.445389239114498</v>
      </c>
      <c r="J31" s="61">
        <f t="shared" si="9"/>
        <v>34.58536585365854</v>
      </c>
      <c r="K31" s="61">
        <f t="shared" si="9"/>
        <v>24.984133700021154</v>
      </c>
      <c r="L31" s="61">
        <f t="shared" si="9"/>
        <v>24.247586598523565</v>
      </c>
      <c r="M31" s="61">
        <f t="shared" si="9"/>
        <v>21.395955642530986</v>
      </c>
      <c r="N31" s="61">
        <f t="shared" si="9"/>
        <v>21.10599078341014</v>
      </c>
      <c r="O31" s="61">
        <f t="shared" si="9"/>
        <v>26.527403414195867</v>
      </c>
      <c r="P31" s="61">
        <f t="shared" si="9"/>
        <v>22.73519163763066</v>
      </c>
      <c r="Q31" s="61">
        <f t="shared" si="9"/>
        <v>23.986179305328243</v>
      </c>
      <c r="R31" s="62">
        <f t="shared" si="9"/>
        <v>24.97816593886463</v>
      </c>
      <c r="S31" s="63">
        <f t="shared" si="9"/>
        <v>24.856467991931176</v>
      </c>
    </row>
    <row r="32" spans="2:19" ht="28.5" customHeight="1" thickBot="1" thickTop="1">
      <c r="B32" s="155" t="s">
        <v>28</v>
      </c>
      <c r="C32" s="157" t="s">
        <v>47</v>
      </c>
      <c r="D32" s="158"/>
      <c r="E32" s="50">
        <v>1966</v>
      </c>
      <c r="F32" s="51">
        <v>1216</v>
      </c>
      <c r="G32" s="51">
        <v>2228</v>
      </c>
      <c r="H32" s="51">
        <v>2687</v>
      </c>
      <c r="I32" s="51">
        <v>3803</v>
      </c>
      <c r="J32" s="51">
        <v>1120</v>
      </c>
      <c r="K32" s="51">
        <v>2503</v>
      </c>
      <c r="L32" s="51">
        <v>689</v>
      </c>
      <c r="M32" s="52">
        <v>1328</v>
      </c>
      <c r="N32" s="52">
        <v>1017</v>
      </c>
      <c r="O32" s="52">
        <v>1844</v>
      </c>
      <c r="P32" s="52">
        <v>1998</v>
      </c>
      <c r="Q32" s="52">
        <v>2770</v>
      </c>
      <c r="R32" s="52">
        <v>2818</v>
      </c>
      <c r="S32" s="53">
        <f>SUM(E32:R32)</f>
        <v>27987</v>
      </c>
    </row>
    <row r="33" spans="2:19" ht="28.5" customHeight="1" thickBot="1" thickTop="1">
      <c r="B33" s="122"/>
      <c r="C33" s="159" t="s">
        <v>38</v>
      </c>
      <c r="D33" s="160"/>
      <c r="E33" s="61">
        <f aca="true" t="shared" si="10" ref="E33:S33">E32/E6*100</f>
        <v>39.629107034872</v>
      </c>
      <c r="F33" s="61">
        <f t="shared" si="10"/>
        <v>41.09496451503886</v>
      </c>
      <c r="G33" s="61">
        <f t="shared" si="10"/>
        <v>52.87138111058377</v>
      </c>
      <c r="H33" s="61">
        <f t="shared" si="10"/>
        <v>53.69704236610712</v>
      </c>
      <c r="I33" s="61">
        <f t="shared" si="10"/>
        <v>55.75428822753262</v>
      </c>
      <c r="J33" s="61">
        <f t="shared" si="10"/>
        <v>54.63414634146342</v>
      </c>
      <c r="K33" s="61">
        <f t="shared" si="10"/>
        <v>52.951131796065155</v>
      </c>
      <c r="L33" s="61">
        <f t="shared" si="10"/>
        <v>39.12549687677456</v>
      </c>
      <c r="M33" s="61">
        <f t="shared" si="10"/>
        <v>43.31376386170906</v>
      </c>
      <c r="N33" s="61">
        <f t="shared" si="10"/>
        <v>46.866359447004605</v>
      </c>
      <c r="O33" s="61">
        <f t="shared" si="10"/>
        <v>41.41958670260557</v>
      </c>
      <c r="P33" s="61">
        <f t="shared" si="10"/>
        <v>43.51045296167248</v>
      </c>
      <c r="Q33" s="61">
        <f t="shared" si="10"/>
        <v>50.372795053646115</v>
      </c>
      <c r="R33" s="62">
        <f t="shared" si="10"/>
        <v>49.222707423580786</v>
      </c>
      <c r="S33" s="63">
        <f t="shared" si="10"/>
        <v>48.252616334201136</v>
      </c>
    </row>
    <row r="34" spans="2:19" ht="28.5" customHeight="1" thickBot="1" thickTop="1">
      <c r="B34" s="155" t="s">
        <v>31</v>
      </c>
      <c r="C34" s="157" t="s">
        <v>48</v>
      </c>
      <c r="D34" s="158"/>
      <c r="E34" s="65">
        <v>1347</v>
      </c>
      <c r="F34" s="52">
        <v>973</v>
      </c>
      <c r="G34" s="52">
        <v>1307</v>
      </c>
      <c r="H34" s="52">
        <v>1845</v>
      </c>
      <c r="I34" s="52">
        <v>2148</v>
      </c>
      <c r="J34" s="52">
        <v>604</v>
      </c>
      <c r="K34" s="52">
        <v>1799</v>
      </c>
      <c r="L34" s="52">
        <v>516</v>
      </c>
      <c r="M34" s="52">
        <v>1116</v>
      </c>
      <c r="N34" s="52">
        <v>597</v>
      </c>
      <c r="O34" s="52">
        <v>1173</v>
      </c>
      <c r="P34" s="52">
        <v>1393</v>
      </c>
      <c r="Q34" s="52">
        <v>1655</v>
      </c>
      <c r="R34" s="52">
        <v>1512</v>
      </c>
      <c r="S34" s="53">
        <f>SUM(E34:R34)</f>
        <v>17985</v>
      </c>
    </row>
    <row r="35" spans="2:19" ht="28.5" customHeight="1" thickBot="1" thickTop="1">
      <c r="B35" s="156"/>
      <c r="C35" s="159" t="s">
        <v>38</v>
      </c>
      <c r="D35" s="160"/>
      <c r="E35" s="61">
        <f aca="true" t="shared" si="11" ref="E35:S35">E34/E6*100</f>
        <v>27.15178391453336</v>
      </c>
      <c r="F35" s="61">
        <f t="shared" si="11"/>
        <v>32.88273065224738</v>
      </c>
      <c r="G35" s="61">
        <f t="shared" si="11"/>
        <v>31.015662078785</v>
      </c>
      <c r="H35" s="61">
        <f t="shared" si="11"/>
        <v>36.8705035971223</v>
      </c>
      <c r="I35" s="61">
        <f t="shared" si="11"/>
        <v>31.490983726726284</v>
      </c>
      <c r="J35" s="61">
        <f t="shared" si="11"/>
        <v>29.46341463414634</v>
      </c>
      <c r="K35" s="61">
        <f t="shared" si="11"/>
        <v>38.05796488258938</v>
      </c>
      <c r="L35" s="61">
        <f t="shared" si="11"/>
        <v>29.3015332197615</v>
      </c>
      <c r="M35" s="61">
        <f t="shared" si="11"/>
        <v>36.399217221135025</v>
      </c>
      <c r="N35" s="61">
        <f t="shared" si="11"/>
        <v>27.51152073732719</v>
      </c>
      <c r="O35" s="61">
        <f t="shared" si="11"/>
        <v>26.347708894878707</v>
      </c>
      <c r="P35" s="61">
        <f t="shared" si="11"/>
        <v>30.335365853658537</v>
      </c>
      <c r="Q35" s="61">
        <f t="shared" si="11"/>
        <v>30.09638116021095</v>
      </c>
      <c r="R35" s="62">
        <f t="shared" si="11"/>
        <v>26.41048034934498</v>
      </c>
      <c r="S35" s="63">
        <f t="shared" si="11"/>
        <v>31.008086067481592</v>
      </c>
    </row>
    <row r="36" spans="2:19" ht="28.5" customHeight="1" thickBot="1" thickTop="1">
      <c r="B36" s="155" t="s">
        <v>42</v>
      </c>
      <c r="C36" s="161" t="s">
        <v>49</v>
      </c>
      <c r="D36" s="162"/>
      <c r="E36" s="65">
        <v>868</v>
      </c>
      <c r="F36" s="52">
        <v>618</v>
      </c>
      <c r="G36" s="52">
        <v>997</v>
      </c>
      <c r="H36" s="52">
        <v>959</v>
      </c>
      <c r="I36" s="52">
        <v>1532</v>
      </c>
      <c r="J36" s="52">
        <v>516</v>
      </c>
      <c r="K36" s="52">
        <v>1108</v>
      </c>
      <c r="L36" s="52">
        <v>310</v>
      </c>
      <c r="M36" s="52">
        <v>865</v>
      </c>
      <c r="N36" s="52">
        <v>391</v>
      </c>
      <c r="O36" s="52">
        <v>973</v>
      </c>
      <c r="P36" s="52">
        <v>1190</v>
      </c>
      <c r="Q36" s="52">
        <v>1018</v>
      </c>
      <c r="R36" s="52">
        <v>1270</v>
      </c>
      <c r="S36" s="53">
        <f>SUM(E36:R36)</f>
        <v>12615</v>
      </c>
    </row>
    <row r="37" spans="2:19" ht="28.5" customHeight="1" thickBot="1" thickTop="1">
      <c r="B37" s="156"/>
      <c r="C37" s="159" t="s">
        <v>38</v>
      </c>
      <c r="D37" s="160"/>
      <c r="E37" s="61">
        <f aca="true" t="shared" si="12" ref="E37:S37">E36/E6*100</f>
        <v>17.49647248538601</v>
      </c>
      <c r="F37" s="61">
        <f t="shared" si="12"/>
        <v>20.885434268333896</v>
      </c>
      <c r="G37" s="61">
        <f t="shared" si="12"/>
        <v>23.65923113431419</v>
      </c>
      <c r="H37" s="61">
        <f t="shared" si="12"/>
        <v>19.16466826538769</v>
      </c>
      <c r="I37" s="61">
        <f t="shared" si="12"/>
        <v>22.460049846063626</v>
      </c>
      <c r="J37" s="61">
        <f t="shared" si="12"/>
        <v>25.170731707317074</v>
      </c>
      <c r="K37" s="61">
        <f t="shared" si="12"/>
        <v>23.43981383541358</v>
      </c>
      <c r="L37" s="61">
        <f t="shared" si="12"/>
        <v>17.603634298693922</v>
      </c>
      <c r="M37" s="61">
        <f t="shared" si="12"/>
        <v>28.212654924983692</v>
      </c>
      <c r="N37" s="61">
        <f t="shared" si="12"/>
        <v>18.018433179723502</v>
      </c>
      <c r="O37" s="61">
        <f t="shared" si="12"/>
        <v>21.855345911949687</v>
      </c>
      <c r="P37" s="61">
        <f t="shared" si="12"/>
        <v>25.914634146341463</v>
      </c>
      <c r="Q37" s="61">
        <f t="shared" si="12"/>
        <v>18.51245681032915</v>
      </c>
      <c r="R37" s="62">
        <f t="shared" si="12"/>
        <v>22.183406113537117</v>
      </c>
      <c r="S37" s="63">
        <f t="shared" si="12"/>
        <v>21.749625006465408</v>
      </c>
    </row>
    <row r="38" spans="2:19" s="66" customFormat="1" ht="28.5" customHeight="1" thickBot="1" thickTop="1">
      <c r="B38" s="144" t="s">
        <v>50</v>
      </c>
      <c r="C38" s="146" t="s">
        <v>51</v>
      </c>
      <c r="D38" s="147"/>
      <c r="E38" s="65">
        <v>738</v>
      </c>
      <c r="F38" s="52">
        <v>277</v>
      </c>
      <c r="G38" s="52">
        <v>290</v>
      </c>
      <c r="H38" s="52">
        <v>208</v>
      </c>
      <c r="I38" s="52">
        <v>493</v>
      </c>
      <c r="J38" s="52">
        <v>144</v>
      </c>
      <c r="K38" s="52">
        <v>325</v>
      </c>
      <c r="L38" s="52">
        <v>152</v>
      </c>
      <c r="M38" s="52">
        <v>218</v>
      </c>
      <c r="N38" s="52">
        <v>159</v>
      </c>
      <c r="O38" s="52">
        <v>396</v>
      </c>
      <c r="P38" s="52">
        <v>298</v>
      </c>
      <c r="Q38" s="52">
        <v>417</v>
      </c>
      <c r="R38" s="52">
        <v>374</v>
      </c>
      <c r="S38" s="53">
        <f>SUM(E38:R38)</f>
        <v>4489</v>
      </c>
    </row>
    <row r="39" spans="2:19" s="4" customFormat="1" ht="28.5" customHeight="1" thickBot="1" thickTop="1">
      <c r="B39" s="145"/>
      <c r="C39" s="148" t="s">
        <v>38</v>
      </c>
      <c r="D39" s="149"/>
      <c r="E39" s="67">
        <f aca="true" t="shared" si="13" ref="E39:S39">E38/E6*100</f>
        <v>14.87603305785124</v>
      </c>
      <c r="F39" s="68">
        <f t="shared" si="13"/>
        <v>9.361270699560663</v>
      </c>
      <c r="G39" s="68">
        <f t="shared" si="13"/>
        <v>6.881822496440437</v>
      </c>
      <c r="H39" s="68">
        <f t="shared" si="13"/>
        <v>4.156674660271783</v>
      </c>
      <c r="I39" s="68">
        <f t="shared" si="13"/>
        <v>7.227679225919953</v>
      </c>
      <c r="J39" s="68">
        <f t="shared" si="13"/>
        <v>7.02439024390244</v>
      </c>
      <c r="K39" s="68">
        <f t="shared" si="13"/>
        <v>6.87539665749947</v>
      </c>
      <c r="L39" s="68">
        <f t="shared" si="13"/>
        <v>8.631459398069278</v>
      </c>
      <c r="M39" s="68">
        <f t="shared" si="13"/>
        <v>7.110241356816699</v>
      </c>
      <c r="N39" s="68">
        <f t="shared" si="13"/>
        <v>7.327188940092166</v>
      </c>
      <c r="O39" s="67">
        <f t="shared" si="13"/>
        <v>8.89487870619946</v>
      </c>
      <c r="P39" s="68">
        <f t="shared" si="13"/>
        <v>6.489547038327526</v>
      </c>
      <c r="Q39" s="68">
        <f t="shared" si="13"/>
        <v>7.583196944899072</v>
      </c>
      <c r="R39" s="69">
        <f t="shared" si="13"/>
        <v>6.532751091703057</v>
      </c>
      <c r="S39" s="63">
        <f t="shared" si="13"/>
        <v>7.739521732383925</v>
      </c>
    </row>
    <row r="40" spans="2:19" s="4" customFormat="1" ht="24" customHeight="1">
      <c r="B40" s="70"/>
      <c r="C40" s="71"/>
      <c r="D40" s="71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3"/>
    </row>
    <row r="41" spans="2:19" s="4" customFormat="1" ht="48.75" customHeight="1" thickBot="1">
      <c r="B41" s="150" t="s">
        <v>52</v>
      </c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</row>
    <row r="42" spans="2:19" s="4" customFormat="1" ht="42" customHeight="1" thickBot="1" thickTop="1">
      <c r="B42" s="6" t="s">
        <v>1</v>
      </c>
      <c r="C42" s="74" t="s">
        <v>2</v>
      </c>
      <c r="D42" s="75" t="s">
        <v>3</v>
      </c>
      <c r="E42" s="10" t="s">
        <v>53</v>
      </c>
      <c r="F42" s="9" t="s">
        <v>54</v>
      </c>
      <c r="G42" s="11" t="s">
        <v>6</v>
      </c>
      <c r="H42" s="11" t="s">
        <v>7</v>
      </c>
      <c r="I42" s="11" t="s">
        <v>8</v>
      </c>
      <c r="J42" s="11" t="s">
        <v>9</v>
      </c>
      <c r="K42" s="11" t="s">
        <v>10</v>
      </c>
      <c r="L42" s="11" t="s">
        <v>11</v>
      </c>
      <c r="M42" s="11" t="s">
        <v>12</v>
      </c>
      <c r="N42" s="11" t="s">
        <v>13</v>
      </c>
      <c r="O42" s="11" t="s">
        <v>14</v>
      </c>
      <c r="P42" s="11" t="s">
        <v>15</v>
      </c>
      <c r="Q42" s="11" t="s">
        <v>16</v>
      </c>
      <c r="R42" s="12" t="s">
        <v>17</v>
      </c>
      <c r="S42" s="13" t="s">
        <v>18</v>
      </c>
    </row>
    <row r="43" spans="2:19" s="4" customFormat="1" ht="42" customHeight="1" thickBot="1">
      <c r="B43" s="151" t="s">
        <v>55</v>
      </c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40"/>
    </row>
    <row r="44" spans="2:19" s="4" customFormat="1" ht="42" customHeight="1" thickBot="1" thickTop="1">
      <c r="B44" s="76" t="s">
        <v>20</v>
      </c>
      <c r="C44" s="153" t="s">
        <v>56</v>
      </c>
      <c r="D44" s="154"/>
      <c r="E44" s="58">
        <v>396</v>
      </c>
      <c r="F44" s="58">
        <v>145</v>
      </c>
      <c r="G44" s="58">
        <v>435</v>
      </c>
      <c r="H44" s="58">
        <v>110</v>
      </c>
      <c r="I44" s="58">
        <v>162</v>
      </c>
      <c r="J44" s="58">
        <v>63</v>
      </c>
      <c r="K44" s="58">
        <v>175</v>
      </c>
      <c r="L44" s="58">
        <v>93</v>
      </c>
      <c r="M44" s="58">
        <v>93</v>
      </c>
      <c r="N44" s="58">
        <v>109</v>
      </c>
      <c r="O44" s="58">
        <v>690</v>
      </c>
      <c r="P44" s="58">
        <v>201</v>
      </c>
      <c r="Q44" s="58">
        <v>352</v>
      </c>
      <c r="R44" s="77">
        <v>330</v>
      </c>
      <c r="S44" s="78">
        <f>SUM(E44:R44)</f>
        <v>3354</v>
      </c>
    </row>
    <row r="45" spans="2:19" s="4" customFormat="1" ht="42" customHeight="1" thickBot="1" thickTop="1">
      <c r="B45" s="79"/>
      <c r="C45" s="134" t="s">
        <v>57</v>
      </c>
      <c r="D45" s="135"/>
      <c r="E45" s="80">
        <v>143</v>
      </c>
      <c r="F45" s="51">
        <v>92</v>
      </c>
      <c r="G45" s="51">
        <v>53</v>
      </c>
      <c r="H45" s="51">
        <v>38</v>
      </c>
      <c r="I45" s="51">
        <v>55</v>
      </c>
      <c r="J45" s="51">
        <v>29</v>
      </c>
      <c r="K45" s="51">
        <v>47</v>
      </c>
      <c r="L45" s="51">
        <v>38</v>
      </c>
      <c r="M45" s="52">
        <v>18</v>
      </c>
      <c r="N45" s="52">
        <v>24</v>
      </c>
      <c r="O45" s="52">
        <v>70</v>
      </c>
      <c r="P45" s="52">
        <v>61</v>
      </c>
      <c r="Q45" s="52">
        <v>255</v>
      </c>
      <c r="R45" s="52">
        <v>161</v>
      </c>
      <c r="S45" s="78">
        <f>SUM(E45:R45)</f>
        <v>1084</v>
      </c>
    </row>
    <row r="46" spans="2:22" s="4" customFormat="1" ht="42" customHeight="1" thickBot="1" thickTop="1">
      <c r="B46" s="81" t="s">
        <v>23</v>
      </c>
      <c r="C46" s="136" t="s">
        <v>58</v>
      </c>
      <c r="D46" s="137"/>
      <c r="E46" s="82">
        <f>E44+'[1]Stan i struktura VIII 13'!E46</f>
        <v>3187</v>
      </c>
      <c r="F46" s="82">
        <f>F44+'[1]Stan i struktura VIII 13'!F46</f>
        <v>1199</v>
      </c>
      <c r="G46" s="82">
        <f>G44+'[1]Stan i struktura VIII 13'!G46</f>
        <v>1819</v>
      </c>
      <c r="H46" s="82">
        <f>H44+'[1]Stan i struktura VIII 13'!H46</f>
        <v>1348</v>
      </c>
      <c r="I46" s="82">
        <f>I44+'[1]Stan i struktura VIII 13'!I46</f>
        <v>1781</v>
      </c>
      <c r="J46" s="82">
        <f>J44+'[1]Stan i struktura VIII 13'!J46</f>
        <v>942</v>
      </c>
      <c r="K46" s="82">
        <f>K44+'[1]Stan i struktura VIII 13'!K46</f>
        <v>1594</v>
      </c>
      <c r="L46" s="82">
        <f>L44+'[1]Stan i struktura VIII 13'!L46</f>
        <v>1445</v>
      </c>
      <c r="M46" s="82">
        <f>M44+'[1]Stan i struktura VIII 13'!M46</f>
        <v>812</v>
      </c>
      <c r="N46" s="82">
        <f>N44+'[1]Stan i struktura VIII 13'!N46</f>
        <v>896</v>
      </c>
      <c r="O46" s="82">
        <f>O44+'[1]Stan i struktura VIII 13'!O46</f>
        <v>3512</v>
      </c>
      <c r="P46" s="82">
        <f>P44+'[1]Stan i struktura VIII 13'!P46</f>
        <v>1710</v>
      </c>
      <c r="Q46" s="82">
        <f>Q44+'[1]Stan i struktura VIII 13'!Q46</f>
        <v>3011</v>
      </c>
      <c r="R46" s="83">
        <f>R44+'[1]Stan i struktura VIII 13'!R46</f>
        <v>2987</v>
      </c>
      <c r="S46" s="84">
        <f>S44+'[1]Stan i struktura VIII 13'!S46</f>
        <v>26243</v>
      </c>
      <c r="U46" s="4">
        <f>SUM(E46:R46)</f>
        <v>26243</v>
      </c>
      <c r="V46" s="4">
        <f>SUM(E46:R46)</f>
        <v>26243</v>
      </c>
    </row>
    <row r="47" spans="2:19" s="4" customFormat="1" ht="42" customHeight="1" thickBot="1">
      <c r="B47" s="138" t="s">
        <v>59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40"/>
    </row>
    <row r="48" spans="2:19" s="4" customFormat="1" ht="42" customHeight="1" thickBot="1" thickTop="1">
      <c r="B48" s="141" t="s">
        <v>20</v>
      </c>
      <c r="C48" s="142" t="s">
        <v>60</v>
      </c>
      <c r="D48" s="143"/>
      <c r="E48" s="59">
        <v>13</v>
      </c>
      <c r="F48" s="59">
        <v>25</v>
      </c>
      <c r="G48" s="59">
        <v>0</v>
      </c>
      <c r="H48" s="59">
        <v>1</v>
      </c>
      <c r="I48" s="59">
        <v>10</v>
      </c>
      <c r="J48" s="59">
        <v>0</v>
      </c>
      <c r="K48" s="59">
        <v>2</v>
      </c>
      <c r="L48" s="59">
        <v>8</v>
      </c>
      <c r="M48" s="59">
        <v>4</v>
      </c>
      <c r="N48" s="59">
        <v>0</v>
      </c>
      <c r="O48" s="59">
        <v>2</v>
      </c>
      <c r="P48" s="59">
        <v>3</v>
      </c>
      <c r="Q48" s="59">
        <v>69</v>
      </c>
      <c r="R48" s="60">
        <v>17</v>
      </c>
      <c r="S48" s="85">
        <f>SUM(E48:R48)</f>
        <v>154</v>
      </c>
    </row>
    <row r="49" spans="2:22" ht="42" customHeight="1" thickBot="1" thickTop="1">
      <c r="B49" s="122"/>
      <c r="C49" s="132" t="s">
        <v>61</v>
      </c>
      <c r="D49" s="133"/>
      <c r="E49" s="86">
        <f>E48+'[1]Stan i struktura VIII 13'!E49</f>
        <v>96</v>
      </c>
      <c r="F49" s="86">
        <f>F48+'[1]Stan i struktura VIII 13'!F49</f>
        <v>61</v>
      </c>
      <c r="G49" s="86">
        <f>G48+'[1]Stan i struktura VIII 13'!G49</f>
        <v>0</v>
      </c>
      <c r="H49" s="86">
        <f>H48+'[1]Stan i struktura VIII 13'!H49</f>
        <v>27</v>
      </c>
      <c r="I49" s="86">
        <f>I48+'[1]Stan i struktura VIII 13'!I49</f>
        <v>56</v>
      </c>
      <c r="J49" s="86">
        <f>J48+'[1]Stan i struktura VIII 13'!J49</f>
        <v>27</v>
      </c>
      <c r="K49" s="86">
        <f>K48+'[1]Stan i struktura VIII 13'!K49</f>
        <v>79</v>
      </c>
      <c r="L49" s="86">
        <f>L48+'[1]Stan i struktura VIII 13'!L49</f>
        <v>27</v>
      </c>
      <c r="M49" s="86">
        <f>M48+'[1]Stan i struktura VIII 13'!M49</f>
        <v>18</v>
      </c>
      <c r="N49" s="86">
        <f>N48+'[1]Stan i struktura VIII 13'!N49</f>
        <v>10</v>
      </c>
      <c r="O49" s="86">
        <f>O48+'[1]Stan i struktura VIII 13'!O49</f>
        <v>102</v>
      </c>
      <c r="P49" s="86">
        <f>P48+'[1]Stan i struktura VIII 13'!P49</f>
        <v>61</v>
      </c>
      <c r="Q49" s="86">
        <f>Q48+'[1]Stan i struktura VIII 13'!Q49</f>
        <v>664</v>
      </c>
      <c r="R49" s="87">
        <f>R48+'[1]Stan i struktura VIII 13'!R49</f>
        <v>154</v>
      </c>
      <c r="S49" s="84">
        <f>S48+'[1]Stan i struktura VIII 13'!S49</f>
        <v>1382</v>
      </c>
      <c r="U49" s="1">
        <f>SUM(E49:R49)</f>
        <v>1382</v>
      </c>
      <c r="V49" s="4">
        <f>SUM(E49:R49)</f>
        <v>1382</v>
      </c>
    </row>
    <row r="50" spans="2:19" s="4" customFormat="1" ht="42" customHeight="1" thickBot="1" thickTop="1">
      <c r="B50" s="117" t="s">
        <v>23</v>
      </c>
      <c r="C50" s="130" t="s">
        <v>62</v>
      </c>
      <c r="D50" s="131"/>
      <c r="E50" s="88">
        <v>3</v>
      </c>
      <c r="F50" s="88">
        <v>8</v>
      </c>
      <c r="G50" s="88">
        <v>4</v>
      </c>
      <c r="H50" s="88">
        <v>12</v>
      </c>
      <c r="I50" s="88">
        <v>5</v>
      </c>
      <c r="J50" s="88">
        <v>1</v>
      </c>
      <c r="K50" s="88">
        <v>3</v>
      </c>
      <c r="L50" s="88">
        <v>1</v>
      </c>
      <c r="M50" s="88">
        <v>0</v>
      </c>
      <c r="N50" s="88">
        <v>0</v>
      </c>
      <c r="O50" s="88">
        <v>4</v>
      </c>
      <c r="P50" s="88">
        <v>27</v>
      </c>
      <c r="Q50" s="88">
        <v>7</v>
      </c>
      <c r="R50" s="89">
        <v>3</v>
      </c>
      <c r="S50" s="85">
        <f>SUM(E50:R50)</f>
        <v>78</v>
      </c>
    </row>
    <row r="51" spans="2:22" ht="42" customHeight="1" thickBot="1" thickTop="1">
      <c r="B51" s="122"/>
      <c r="C51" s="132" t="s">
        <v>63</v>
      </c>
      <c r="D51" s="133"/>
      <c r="E51" s="86">
        <f>E50+'[1]Stan i struktura VIII 13'!E51</f>
        <v>32</v>
      </c>
      <c r="F51" s="86">
        <f>F50+'[1]Stan i struktura VIII 13'!F51</f>
        <v>68</v>
      </c>
      <c r="G51" s="86">
        <f>G50+'[1]Stan i struktura VIII 13'!G51</f>
        <v>93</v>
      </c>
      <c r="H51" s="86">
        <f>H50+'[1]Stan i struktura VIII 13'!H51</f>
        <v>80</v>
      </c>
      <c r="I51" s="86">
        <f>I50+'[1]Stan i struktura VIII 13'!I51</f>
        <v>185</v>
      </c>
      <c r="J51" s="86">
        <f>J50+'[1]Stan i struktura VIII 13'!J51</f>
        <v>41</v>
      </c>
      <c r="K51" s="86">
        <f>K50+'[1]Stan i struktura VIII 13'!K51</f>
        <v>46</v>
      </c>
      <c r="L51" s="86">
        <f>L50+'[1]Stan i struktura VIII 13'!L51</f>
        <v>55</v>
      </c>
      <c r="M51" s="86">
        <f>M50+'[1]Stan i struktura VIII 13'!M51</f>
        <v>16</v>
      </c>
      <c r="N51" s="86">
        <f>N50+'[1]Stan i struktura VIII 13'!N51</f>
        <v>27</v>
      </c>
      <c r="O51" s="86">
        <f>O50+'[1]Stan i struktura VIII 13'!O51</f>
        <v>87</v>
      </c>
      <c r="P51" s="86">
        <f>P50+'[1]Stan i struktura VIII 13'!P51</f>
        <v>148</v>
      </c>
      <c r="Q51" s="86">
        <f>Q50+'[1]Stan i struktura VIII 13'!Q51</f>
        <v>84</v>
      </c>
      <c r="R51" s="87">
        <f>R50+'[1]Stan i struktura VIII 13'!R51</f>
        <v>25</v>
      </c>
      <c r="S51" s="84">
        <f>S50+'[1]Stan i struktura VIII 13'!S51</f>
        <v>987</v>
      </c>
      <c r="U51" s="1">
        <f>SUM(E51:R51)</f>
        <v>987</v>
      </c>
      <c r="V51" s="4">
        <f>SUM(E51:R51)</f>
        <v>987</v>
      </c>
    </row>
    <row r="52" spans="2:19" s="4" customFormat="1" ht="42" customHeight="1" thickBot="1" thickTop="1">
      <c r="B52" s="116" t="s">
        <v>28</v>
      </c>
      <c r="C52" s="123" t="s">
        <v>64</v>
      </c>
      <c r="D52" s="124"/>
      <c r="E52" s="50">
        <v>4</v>
      </c>
      <c r="F52" s="51">
        <v>2</v>
      </c>
      <c r="G52" s="51">
        <v>5</v>
      </c>
      <c r="H52" s="51">
        <v>15</v>
      </c>
      <c r="I52" s="52">
        <v>4</v>
      </c>
      <c r="J52" s="51">
        <v>6</v>
      </c>
      <c r="K52" s="52">
        <v>11</v>
      </c>
      <c r="L52" s="51">
        <v>7</v>
      </c>
      <c r="M52" s="52">
        <v>8</v>
      </c>
      <c r="N52" s="52">
        <v>2</v>
      </c>
      <c r="O52" s="52">
        <v>4</v>
      </c>
      <c r="P52" s="51">
        <v>5</v>
      </c>
      <c r="Q52" s="90">
        <v>7</v>
      </c>
      <c r="R52" s="52">
        <v>8</v>
      </c>
      <c r="S52" s="85">
        <f>SUM(E52:R52)</f>
        <v>88</v>
      </c>
    </row>
    <row r="53" spans="2:22" ht="42" customHeight="1" thickBot="1" thickTop="1">
      <c r="B53" s="122"/>
      <c r="C53" s="132" t="s">
        <v>65</v>
      </c>
      <c r="D53" s="133"/>
      <c r="E53" s="86">
        <f>E52+'[1]Stan i struktura VIII 13'!E53</f>
        <v>51</v>
      </c>
      <c r="F53" s="86">
        <f>F52+'[1]Stan i struktura VIII 13'!F53</f>
        <v>28</v>
      </c>
      <c r="G53" s="86">
        <f>G52+'[1]Stan i struktura VIII 13'!G53</f>
        <v>75</v>
      </c>
      <c r="H53" s="86">
        <f>H52+'[1]Stan i struktura VIII 13'!H53</f>
        <v>109</v>
      </c>
      <c r="I53" s="86">
        <f>I52+'[1]Stan i struktura VIII 13'!I53</f>
        <v>109</v>
      </c>
      <c r="J53" s="86">
        <f>J52+'[1]Stan i struktura VIII 13'!J53</f>
        <v>75</v>
      </c>
      <c r="K53" s="86">
        <f>K52+'[1]Stan i struktura VIII 13'!K53</f>
        <v>94</v>
      </c>
      <c r="L53" s="86">
        <f>L52+'[1]Stan i struktura VIII 13'!L53</f>
        <v>40</v>
      </c>
      <c r="M53" s="86">
        <f>M52+'[1]Stan i struktura VIII 13'!M53</f>
        <v>51</v>
      </c>
      <c r="N53" s="86">
        <f>N52+'[1]Stan i struktura VIII 13'!N53</f>
        <v>60</v>
      </c>
      <c r="O53" s="86">
        <f>O52+'[1]Stan i struktura VIII 13'!O53</f>
        <v>37</v>
      </c>
      <c r="P53" s="86">
        <f>P52+'[1]Stan i struktura VIII 13'!P53</f>
        <v>37</v>
      </c>
      <c r="Q53" s="86">
        <f>Q52+'[1]Stan i struktura VIII 13'!Q53</f>
        <v>51</v>
      </c>
      <c r="R53" s="87">
        <f>R52+'[1]Stan i struktura VIII 13'!R53</f>
        <v>116</v>
      </c>
      <c r="S53" s="84">
        <f>S52+'[1]Stan i struktura VIII 13'!S53</f>
        <v>933</v>
      </c>
      <c r="U53" s="1">
        <f>SUM(E53:R53)</f>
        <v>933</v>
      </c>
      <c r="V53" s="4">
        <f>SUM(E53:R53)</f>
        <v>933</v>
      </c>
    </row>
    <row r="54" spans="2:19" s="4" customFormat="1" ht="42" customHeight="1" thickBot="1" thickTop="1">
      <c r="B54" s="116" t="s">
        <v>31</v>
      </c>
      <c r="C54" s="123" t="s">
        <v>66</v>
      </c>
      <c r="D54" s="124"/>
      <c r="E54" s="50">
        <v>13</v>
      </c>
      <c r="F54" s="51">
        <v>8</v>
      </c>
      <c r="G54" s="51">
        <v>5</v>
      </c>
      <c r="H54" s="51">
        <v>1</v>
      </c>
      <c r="I54" s="52">
        <v>5</v>
      </c>
      <c r="J54" s="51">
        <v>7</v>
      </c>
      <c r="K54" s="52">
        <v>3</v>
      </c>
      <c r="L54" s="51">
        <v>17</v>
      </c>
      <c r="M54" s="52">
        <v>3</v>
      </c>
      <c r="N54" s="52">
        <v>2</v>
      </c>
      <c r="O54" s="52">
        <v>4</v>
      </c>
      <c r="P54" s="51">
        <v>2</v>
      </c>
      <c r="Q54" s="90">
        <v>10</v>
      </c>
      <c r="R54" s="52">
        <v>17</v>
      </c>
      <c r="S54" s="85">
        <f>SUM(E54:R54)</f>
        <v>97</v>
      </c>
    </row>
    <row r="55" spans="2:22" s="4" customFormat="1" ht="42" customHeight="1" thickBot="1" thickTop="1">
      <c r="B55" s="122"/>
      <c r="C55" s="125" t="s">
        <v>67</v>
      </c>
      <c r="D55" s="126"/>
      <c r="E55" s="86">
        <f>E54+'[1]Stan i struktura VIII 13'!E55</f>
        <v>70</v>
      </c>
      <c r="F55" s="86">
        <f>F54+'[1]Stan i struktura VIII 13'!F55</f>
        <v>32</v>
      </c>
      <c r="G55" s="86">
        <f>G54+'[1]Stan i struktura VIII 13'!G55</f>
        <v>59</v>
      </c>
      <c r="H55" s="86">
        <f>H54+'[1]Stan i struktura VIII 13'!H55</f>
        <v>21</v>
      </c>
      <c r="I55" s="86">
        <f>I54+'[1]Stan i struktura VIII 13'!I55</f>
        <v>46</v>
      </c>
      <c r="J55" s="86">
        <f>J54+'[1]Stan i struktura VIII 13'!J55</f>
        <v>94</v>
      </c>
      <c r="K55" s="86">
        <f>K54+'[1]Stan i struktura VIII 13'!K55</f>
        <v>54</v>
      </c>
      <c r="L55" s="86">
        <f>L54+'[1]Stan i struktura VIII 13'!L55</f>
        <v>76</v>
      </c>
      <c r="M55" s="86">
        <f>M54+'[1]Stan i struktura VIII 13'!M55</f>
        <v>51</v>
      </c>
      <c r="N55" s="86">
        <f>N54+'[1]Stan i struktura VIII 13'!N55</f>
        <v>39</v>
      </c>
      <c r="O55" s="86">
        <f>O54+'[1]Stan i struktura VIII 13'!O55</f>
        <v>30</v>
      </c>
      <c r="P55" s="86">
        <f>P54+'[1]Stan i struktura VIII 13'!P55</f>
        <v>20</v>
      </c>
      <c r="Q55" s="86">
        <f>Q54+'[1]Stan i struktura VIII 13'!Q55</f>
        <v>88</v>
      </c>
      <c r="R55" s="87">
        <f>R54+'[1]Stan i struktura VIII 13'!R55</f>
        <v>124</v>
      </c>
      <c r="S55" s="84">
        <f>S54+'[1]Stan i struktura VIII 13'!S55</f>
        <v>804</v>
      </c>
      <c r="U55" s="4">
        <f>SUM(E55:R55)</f>
        <v>804</v>
      </c>
      <c r="V55" s="4">
        <f>SUM(E55:R55)</f>
        <v>804</v>
      </c>
    </row>
    <row r="56" spans="2:19" s="4" customFormat="1" ht="42" customHeight="1" thickBot="1" thickTop="1">
      <c r="B56" s="116" t="s">
        <v>42</v>
      </c>
      <c r="C56" s="109" t="s">
        <v>68</v>
      </c>
      <c r="D56" s="110"/>
      <c r="E56" s="91">
        <v>12</v>
      </c>
      <c r="F56" s="91">
        <v>6</v>
      </c>
      <c r="G56" s="91">
        <v>0</v>
      </c>
      <c r="H56" s="91">
        <v>0</v>
      </c>
      <c r="I56" s="91">
        <v>0</v>
      </c>
      <c r="J56" s="91">
        <v>0</v>
      </c>
      <c r="K56" s="91">
        <v>0</v>
      </c>
      <c r="L56" s="91">
        <v>0</v>
      </c>
      <c r="M56" s="91">
        <v>0</v>
      </c>
      <c r="N56" s="91">
        <v>0</v>
      </c>
      <c r="O56" s="91">
        <v>1</v>
      </c>
      <c r="P56" s="91">
        <v>1</v>
      </c>
      <c r="Q56" s="91">
        <v>0</v>
      </c>
      <c r="R56" s="92">
        <v>0</v>
      </c>
      <c r="S56" s="85">
        <f>SUM(E56:R56)</f>
        <v>20</v>
      </c>
    </row>
    <row r="57" spans="2:22" s="4" customFormat="1" ht="42" customHeight="1" thickBot="1" thickTop="1">
      <c r="B57" s="127"/>
      <c r="C57" s="128" t="s">
        <v>69</v>
      </c>
      <c r="D57" s="129"/>
      <c r="E57" s="86">
        <f>E56+'[1]Stan i struktura VIII 13'!E57</f>
        <v>91</v>
      </c>
      <c r="F57" s="86">
        <f>F56+'[1]Stan i struktura VIII 13'!F57</f>
        <v>49</v>
      </c>
      <c r="G57" s="86">
        <f>G56+'[1]Stan i struktura VIII 13'!G57</f>
        <v>0</v>
      </c>
      <c r="H57" s="86">
        <f>H56+'[1]Stan i struktura VIII 13'!H57</f>
        <v>0</v>
      </c>
      <c r="I57" s="86">
        <f>I56+'[1]Stan i struktura VIII 13'!I57</f>
        <v>8</v>
      </c>
      <c r="J57" s="86">
        <f>J56+'[1]Stan i struktura VIII 13'!J57</f>
        <v>5</v>
      </c>
      <c r="K57" s="86">
        <f>K56+'[1]Stan i struktura VIII 13'!K57</f>
        <v>0</v>
      </c>
      <c r="L57" s="86">
        <f>L56+'[1]Stan i struktura VIII 13'!L57</f>
        <v>1</v>
      </c>
      <c r="M57" s="86">
        <f>M56+'[1]Stan i struktura VIII 13'!M57</f>
        <v>0</v>
      </c>
      <c r="N57" s="86">
        <f>N56+'[1]Stan i struktura VIII 13'!N57</f>
        <v>0</v>
      </c>
      <c r="O57" s="86">
        <f>O56+'[1]Stan i struktura VIII 13'!O57</f>
        <v>4</v>
      </c>
      <c r="P57" s="86">
        <f>P56+'[1]Stan i struktura VIII 13'!P57</f>
        <v>1</v>
      </c>
      <c r="Q57" s="86">
        <f>Q56+'[1]Stan i struktura VIII 13'!Q57</f>
        <v>3</v>
      </c>
      <c r="R57" s="87">
        <f>R56+'[1]Stan i struktura VIII 13'!R57</f>
        <v>3</v>
      </c>
      <c r="S57" s="84">
        <f>S56+'[1]Stan i struktura VIII 13'!S57</f>
        <v>165</v>
      </c>
      <c r="U57" s="4">
        <f>SUM(E57:R57)</f>
        <v>165</v>
      </c>
      <c r="V57" s="4">
        <f>SUM(E57:R57)</f>
        <v>165</v>
      </c>
    </row>
    <row r="58" spans="2:19" s="4" customFormat="1" ht="42" customHeight="1" thickBot="1" thickTop="1">
      <c r="B58" s="116" t="s">
        <v>50</v>
      </c>
      <c r="C58" s="109" t="s">
        <v>70</v>
      </c>
      <c r="D58" s="110"/>
      <c r="E58" s="91">
        <v>3</v>
      </c>
      <c r="F58" s="91">
        <v>1</v>
      </c>
      <c r="G58" s="91">
        <v>8</v>
      </c>
      <c r="H58" s="91">
        <v>21</v>
      </c>
      <c r="I58" s="91">
        <v>36</v>
      </c>
      <c r="J58" s="91">
        <v>1</v>
      </c>
      <c r="K58" s="91">
        <v>33</v>
      </c>
      <c r="L58" s="91">
        <v>20</v>
      </c>
      <c r="M58" s="91">
        <v>38</v>
      </c>
      <c r="N58" s="91">
        <v>10</v>
      </c>
      <c r="O58" s="91">
        <v>10</v>
      </c>
      <c r="P58" s="91">
        <v>8</v>
      </c>
      <c r="Q58" s="91">
        <v>11</v>
      </c>
      <c r="R58" s="92">
        <v>12</v>
      </c>
      <c r="S58" s="85">
        <f>SUM(E58:R58)</f>
        <v>212</v>
      </c>
    </row>
    <row r="59" spans="2:22" s="4" customFormat="1" ht="42" customHeight="1" thickBot="1" thickTop="1">
      <c r="B59" s="117"/>
      <c r="C59" s="118" t="s">
        <v>71</v>
      </c>
      <c r="D59" s="119"/>
      <c r="E59" s="86">
        <f>E58+'[1]Stan i struktura VIII 13'!E59</f>
        <v>82</v>
      </c>
      <c r="F59" s="86">
        <f>F58+'[1]Stan i struktura VIII 13'!F59</f>
        <v>35</v>
      </c>
      <c r="G59" s="86">
        <f>G58+'[1]Stan i struktura VIII 13'!G59</f>
        <v>148</v>
      </c>
      <c r="H59" s="86">
        <f>H58+'[1]Stan i struktura VIII 13'!H59</f>
        <v>264</v>
      </c>
      <c r="I59" s="86">
        <f>I58+'[1]Stan i struktura VIII 13'!I59</f>
        <v>277</v>
      </c>
      <c r="J59" s="86">
        <f>J58+'[1]Stan i struktura VIII 13'!J59</f>
        <v>9</v>
      </c>
      <c r="K59" s="86">
        <f>K58+'[1]Stan i struktura VIII 13'!K59</f>
        <v>120</v>
      </c>
      <c r="L59" s="86">
        <f>L58+'[1]Stan i struktura VIII 13'!L59</f>
        <v>91</v>
      </c>
      <c r="M59" s="86">
        <f>M58+'[1]Stan i struktura VIII 13'!M59</f>
        <v>119</v>
      </c>
      <c r="N59" s="86">
        <f>N58+'[1]Stan i struktura VIII 13'!N59</f>
        <v>141</v>
      </c>
      <c r="O59" s="86">
        <f>O58+'[1]Stan i struktura VIII 13'!O59</f>
        <v>98</v>
      </c>
      <c r="P59" s="86">
        <f>P58+'[1]Stan i struktura VIII 13'!P59</f>
        <v>88</v>
      </c>
      <c r="Q59" s="86">
        <f>Q58+'[1]Stan i struktura VIII 13'!Q59</f>
        <v>126</v>
      </c>
      <c r="R59" s="87">
        <f>R58+'[1]Stan i struktura VIII 13'!R59</f>
        <v>85</v>
      </c>
      <c r="S59" s="84">
        <f>S58+'[1]Stan i struktura VIII 13'!S59</f>
        <v>1683</v>
      </c>
      <c r="U59" s="4">
        <f>SUM(E59:R59)</f>
        <v>1683</v>
      </c>
      <c r="V59" s="4">
        <f>SUM(E59:R59)</f>
        <v>1683</v>
      </c>
    </row>
    <row r="60" spans="2:19" s="4" customFormat="1" ht="42" customHeight="1" thickBot="1" thickTop="1">
      <c r="B60" s="108" t="s">
        <v>72</v>
      </c>
      <c r="C60" s="109" t="s">
        <v>73</v>
      </c>
      <c r="D60" s="110"/>
      <c r="E60" s="91">
        <v>104</v>
      </c>
      <c r="F60" s="91">
        <v>75</v>
      </c>
      <c r="G60" s="91">
        <v>73</v>
      </c>
      <c r="H60" s="91">
        <v>25</v>
      </c>
      <c r="I60" s="91">
        <v>18</v>
      </c>
      <c r="J60" s="91">
        <v>56</v>
      </c>
      <c r="K60" s="91">
        <v>23</v>
      </c>
      <c r="L60" s="91">
        <v>38</v>
      </c>
      <c r="M60" s="91">
        <v>31</v>
      </c>
      <c r="N60" s="91">
        <v>2</v>
      </c>
      <c r="O60" s="91">
        <v>90</v>
      </c>
      <c r="P60" s="91">
        <v>76</v>
      </c>
      <c r="Q60" s="91">
        <v>62</v>
      </c>
      <c r="R60" s="92">
        <v>25</v>
      </c>
      <c r="S60" s="85">
        <f>SUM(E60:R60)</f>
        <v>698</v>
      </c>
    </row>
    <row r="61" spans="2:22" s="4" customFormat="1" ht="42" customHeight="1" thickBot="1" thickTop="1">
      <c r="B61" s="108"/>
      <c r="C61" s="120" t="s">
        <v>74</v>
      </c>
      <c r="D61" s="121"/>
      <c r="E61" s="93">
        <f>E60+'[1]Stan i struktura VIII 13'!E61</f>
        <v>585</v>
      </c>
      <c r="F61" s="93">
        <f>F60+'[1]Stan i struktura VIII 13'!F61</f>
        <v>318</v>
      </c>
      <c r="G61" s="93">
        <f>G60+'[1]Stan i struktura VIII 13'!G61</f>
        <v>456</v>
      </c>
      <c r="H61" s="93">
        <f>H60+'[1]Stan i struktura VIII 13'!H61</f>
        <v>530</v>
      </c>
      <c r="I61" s="93">
        <f>I60+'[1]Stan i struktura VIII 13'!I61</f>
        <v>469</v>
      </c>
      <c r="J61" s="93">
        <f>J60+'[1]Stan i struktura VIII 13'!J61</f>
        <v>361</v>
      </c>
      <c r="K61" s="93">
        <f>K60+'[1]Stan i struktura VIII 13'!K61</f>
        <v>480</v>
      </c>
      <c r="L61" s="93">
        <f>L60+'[1]Stan i struktura VIII 13'!L61</f>
        <v>375</v>
      </c>
      <c r="M61" s="93">
        <f>M60+'[1]Stan i struktura VIII 13'!M61</f>
        <v>277</v>
      </c>
      <c r="N61" s="93">
        <f>N60+'[1]Stan i struktura VIII 13'!N61</f>
        <v>206</v>
      </c>
      <c r="O61" s="93">
        <f>O60+'[1]Stan i struktura VIII 13'!O61</f>
        <v>719</v>
      </c>
      <c r="P61" s="93">
        <f>P60+'[1]Stan i struktura VIII 13'!P61</f>
        <v>659</v>
      </c>
      <c r="Q61" s="93">
        <f>Q60+'[1]Stan i struktura VIII 13'!Q61</f>
        <v>532</v>
      </c>
      <c r="R61" s="94">
        <f>R60+'[1]Stan i struktura VIII 13'!R61</f>
        <v>491</v>
      </c>
      <c r="S61" s="84">
        <f>S60+'[1]Stan i struktura VIII 13'!S61</f>
        <v>6458</v>
      </c>
      <c r="U61" s="4">
        <f>SUM(E61:R61)</f>
        <v>6458</v>
      </c>
      <c r="V61" s="4">
        <f>SUM(E61:R61)</f>
        <v>6458</v>
      </c>
    </row>
    <row r="62" spans="2:19" s="4" customFormat="1" ht="42" customHeight="1" thickBot="1" thickTop="1">
      <c r="B62" s="108" t="s">
        <v>75</v>
      </c>
      <c r="C62" s="109" t="s">
        <v>76</v>
      </c>
      <c r="D62" s="110"/>
      <c r="E62" s="91">
        <v>0</v>
      </c>
      <c r="F62" s="91">
        <v>0</v>
      </c>
      <c r="G62" s="91">
        <v>0</v>
      </c>
      <c r="H62" s="91">
        <v>0</v>
      </c>
      <c r="I62" s="91">
        <v>0</v>
      </c>
      <c r="J62" s="91">
        <v>0</v>
      </c>
      <c r="K62" s="91">
        <v>0</v>
      </c>
      <c r="L62" s="91">
        <v>0</v>
      </c>
      <c r="M62" s="91">
        <v>0</v>
      </c>
      <c r="N62" s="91">
        <v>0</v>
      </c>
      <c r="O62" s="91">
        <v>0</v>
      </c>
      <c r="P62" s="91">
        <v>0</v>
      </c>
      <c r="Q62" s="91">
        <v>0</v>
      </c>
      <c r="R62" s="92">
        <v>0</v>
      </c>
      <c r="S62" s="85">
        <f>SUM(E62:R62)</f>
        <v>0</v>
      </c>
    </row>
    <row r="63" spans="2:22" s="4" customFormat="1" ht="42" customHeight="1" thickBot="1" thickTop="1">
      <c r="B63" s="108"/>
      <c r="C63" s="111" t="s">
        <v>77</v>
      </c>
      <c r="D63" s="112"/>
      <c r="E63" s="86">
        <f>E62+'[1]Stan i struktura VIII 13'!E63</f>
        <v>0</v>
      </c>
      <c r="F63" s="86">
        <f>F62+'[1]Stan i struktura VIII 13'!F63</f>
        <v>0</v>
      </c>
      <c r="G63" s="86">
        <f>G62+'[1]Stan i struktura VIII 13'!G63</f>
        <v>0</v>
      </c>
      <c r="H63" s="86">
        <f>H62+'[1]Stan i struktura VIII 13'!H63</f>
        <v>0</v>
      </c>
      <c r="I63" s="86">
        <f>I62+'[1]Stan i struktura VIII 13'!I63</f>
        <v>0</v>
      </c>
      <c r="J63" s="86">
        <f>J62+'[1]Stan i struktura VIII 13'!J63</f>
        <v>0</v>
      </c>
      <c r="K63" s="86">
        <f>K62+'[1]Stan i struktura VIII 13'!K63</f>
        <v>0</v>
      </c>
      <c r="L63" s="86">
        <f>L62+'[1]Stan i struktura VIII 13'!L63</f>
        <v>0</v>
      </c>
      <c r="M63" s="86">
        <f>M62+'[1]Stan i struktura VIII 13'!M63</f>
        <v>0</v>
      </c>
      <c r="N63" s="86">
        <f>N62+'[1]Stan i struktura VIII 13'!N63</f>
        <v>0</v>
      </c>
      <c r="O63" s="86">
        <f>O62+'[1]Stan i struktura VIII 13'!O63</f>
        <v>0</v>
      </c>
      <c r="P63" s="86">
        <f>P62+'[1]Stan i struktura VIII 13'!P63</f>
        <v>0</v>
      </c>
      <c r="Q63" s="86">
        <f>Q62+'[1]Stan i struktura VIII 13'!Q63</f>
        <v>0</v>
      </c>
      <c r="R63" s="87">
        <f>R62+'[1]Stan i struktura VIII 13'!R63</f>
        <v>2</v>
      </c>
      <c r="S63" s="84">
        <f>S62+'[1]Stan i struktura VIII 13'!S63</f>
        <v>2</v>
      </c>
      <c r="U63" s="4">
        <f>SUM(E63:R63)</f>
        <v>2</v>
      </c>
      <c r="V63" s="4">
        <f>SUM(E63:R63)</f>
        <v>2</v>
      </c>
    </row>
    <row r="64" spans="2:19" s="4" customFormat="1" ht="42" customHeight="1" thickBot="1" thickTop="1">
      <c r="B64" s="108" t="s">
        <v>78</v>
      </c>
      <c r="C64" s="109" t="s">
        <v>79</v>
      </c>
      <c r="D64" s="110"/>
      <c r="E64" s="91">
        <v>2</v>
      </c>
      <c r="F64" s="91">
        <v>4</v>
      </c>
      <c r="G64" s="91">
        <v>0</v>
      </c>
      <c r="H64" s="91">
        <v>0</v>
      </c>
      <c r="I64" s="91">
        <v>5</v>
      </c>
      <c r="J64" s="91">
        <v>1</v>
      </c>
      <c r="K64" s="91">
        <v>7</v>
      </c>
      <c r="L64" s="91">
        <v>0</v>
      </c>
      <c r="M64" s="91">
        <v>2</v>
      </c>
      <c r="N64" s="91">
        <v>1</v>
      </c>
      <c r="O64" s="91">
        <v>58</v>
      </c>
      <c r="P64" s="91">
        <v>1</v>
      </c>
      <c r="Q64" s="91">
        <v>25</v>
      </c>
      <c r="R64" s="92">
        <v>66</v>
      </c>
      <c r="S64" s="85">
        <f>SUM(E64:R64)</f>
        <v>172</v>
      </c>
    </row>
    <row r="65" spans="2:22" ht="42" customHeight="1" thickBot="1" thickTop="1">
      <c r="B65" s="113"/>
      <c r="C65" s="114" t="s">
        <v>80</v>
      </c>
      <c r="D65" s="115"/>
      <c r="E65" s="86">
        <f>E64+'[1]Stan i struktura VIII 13'!E65</f>
        <v>36</v>
      </c>
      <c r="F65" s="86">
        <f>F64+'[1]Stan i struktura VIII 13'!F65</f>
        <v>176</v>
      </c>
      <c r="G65" s="86">
        <f>G64+'[1]Stan i struktura VIII 13'!G65</f>
        <v>58</v>
      </c>
      <c r="H65" s="86">
        <f>H64+'[1]Stan i struktura VIII 13'!H65</f>
        <v>56</v>
      </c>
      <c r="I65" s="86">
        <f>I64+'[1]Stan i struktura VIII 13'!I65</f>
        <v>223</v>
      </c>
      <c r="J65" s="86">
        <f>J64+'[1]Stan i struktura VIII 13'!J65</f>
        <v>45</v>
      </c>
      <c r="K65" s="86">
        <f>K64+'[1]Stan i struktura VIII 13'!K65</f>
        <v>150</v>
      </c>
      <c r="L65" s="86">
        <f>L64+'[1]Stan i struktura VIII 13'!L65</f>
        <v>22</v>
      </c>
      <c r="M65" s="86">
        <f>M64+'[1]Stan i struktura VIII 13'!M65</f>
        <v>63</v>
      </c>
      <c r="N65" s="86">
        <f>N64+'[1]Stan i struktura VIII 13'!N65</f>
        <v>57</v>
      </c>
      <c r="O65" s="86">
        <f>O64+'[1]Stan i struktura VIII 13'!O65</f>
        <v>195</v>
      </c>
      <c r="P65" s="86">
        <f>P64+'[1]Stan i struktura VIII 13'!P65</f>
        <v>41</v>
      </c>
      <c r="Q65" s="86">
        <f>Q64+'[1]Stan i struktura VIII 13'!Q65</f>
        <v>628</v>
      </c>
      <c r="R65" s="87">
        <f>R64+'[1]Stan i struktura VIII 13'!R65</f>
        <v>735</v>
      </c>
      <c r="S65" s="84">
        <f>S64+'[1]Stan i struktura VIII 13'!S65</f>
        <v>2485</v>
      </c>
      <c r="U65" s="1">
        <f>SUM(E65:R65)</f>
        <v>2485</v>
      </c>
      <c r="V65" s="4">
        <f>SUM(E65:R65)</f>
        <v>2485</v>
      </c>
    </row>
    <row r="66" spans="2:22" ht="45" customHeight="1" thickBot="1" thickTop="1">
      <c r="B66" s="101" t="s">
        <v>81</v>
      </c>
      <c r="C66" s="103" t="s">
        <v>82</v>
      </c>
      <c r="D66" s="104"/>
      <c r="E66" s="95">
        <f aca="true" t="shared" si="14" ref="E66:R67">E48+E50+E52+E54+E56+E58+E60+E62+E64</f>
        <v>154</v>
      </c>
      <c r="F66" s="95">
        <f t="shared" si="14"/>
        <v>129</v>
      </c>
      <c r="G66" s="95">
        <f t="shared" si="14"/>
        <v>95</v>
      </c>
      <c r="H66" s="95">
        <f t="shared" si="14"/>
        <v>75</v>
      </c>
      <c r="I66" s="95">
        <f t="shared" si="14"/>
        <v>83</v>
      </c>
      <c r="J66" s="95">
        <f t="shared" si="14"/>
        <v>72</v>
      </c>
      <c r="K66" s="95">
        <f t="shared" si="14"/>
        <v>82</v>
      </c>
      <c r="L66" s="95">
        <f t="shared" si="14"/>
        <v>91</v>
      </c>
      <c r="M66" s="95">
        <f t="shared" si="14"/>
        <v>86</v>
      </c>
      <c r="N66" s="95">
        <f t="shared" si="14"/>
        <v>17</v>
      </c>
      <c r="O66" s="95">
        <f t="shared" si="14"/>
        <v>173</v>
      </c>
      <c r="P66" s="95">
        <f t="shared" si="14"/>
        <v>123</v>
      </c>
      <c r="Q66" s="95">
        <f t="shared" si="14"/>
        <v>191</v>
      </c>
      <c r="R66" s="96">
        <f t="shared" si="14"/>
        <v>148</v>
      </c>
      <c r="S66" s="97">
        <f>SUM(E66:R66)</f>
        <v>1519</v>
      </c>
      <c r="V66" s="4"/>
    </row>
    <row r="67" spans="2:22" ht="45" customHeight="1" thickBot="1" thickTop="1">
      <c r="B67" s="102"/>
      <c r="C67" s="103" t="s">
        <v>83</v>
      </c>
      <c r="D67" s="104"/>
      <c r="E67" s="98">
        <f t="shared" si="14"/>
        <v>1043</v>
      </c>
      <c r="F67" s="98">
        <f>F49+F51+F53+F55+F57+F59+F61+F63+F65</f>
        <v>767</v>
      </c>
      <c r="G67" s="98">
        <f t="shared" si="14"/>
        <v>889</v>
      </c>
      <c r="H67" s="98">
        <f t="shared" si="14"/>
        <v>1087</v>
      </c>
      <c r="I67" s="98">
        <f t="shared" si="14"/>
        <v>1373</v>
      </c>
      <c r="J67" s="98">
        <f t="shared" si="14"/>
        <v>657</v>
      </c>
      <c r="K67" s="98">
        <f t="shared" si="14"/>
        <v>1023</v>
      </c>
      <c r="L67" s="98">
        <f t="shared" si="14"/>
        <v>687</v>
      </c>
      <c r="M67" s="98">
        <f t="shared" si="14"/>
        <v>595</v>
      </c>
      <c r="N67" s="98">
        <f t="shared" si="14"/>
        <v>540</v>
      </c>
      <c r="O67" s="98">
        <f t="shared" si="14"/>
        <v>1272</v>
      </c>
      <c r="P67" s="98">
        <f t="shared" si="14"/>
        <v>1055</v>
      </c>
      <c r="Q67" s="98">
        <f t="shared" si="14"/>
        <v>2176</v>
      </c>
      <c r="R67" s="99">
        <f t="shared" si="14"/>
        <v>1735</v>
      </c>
      <c r="S67" s="97">
        <f>SUM(E67:R67)</f>
        <v>14899</v>
      </c>
      <c r="V67" s="4"/>
    </row>
    <row r="68" spans="2:19" ht="14.25" customHeight="1">
      <c r="B68" s="105" t="s">
        <v>84</v>
      </c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</row>
    <row r="69" spans="2:19" ht="14.25" customHeight="1">
      <c r="B69" s="106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</row>
    <row r="75" ht="13.5" thickBot="1"/>
    <row r="76" spans="5:19" ht="26.25" customHeight="1" thickBot="1" thickTop="1">
      <c r="E76" s="100">
        <v>222</v>
      </c>
      <c r="F76" s="100">
        <v>155</v>
      </c>
      <c r="G76" s="100">
        <v>112</v>
      </c>
      <c r="H76" s="100">
        <v>194</v>
      </c>
      <c r="I76" s="100">
        <v>189</v>
      </c>
      <c r="J76" s="100">
        <v>79</v>
      </c>
      <c r="K76" s="100">
        <v>147</v>
      </c>
      <c r="L76" s="100">
        <v>66</v>
      </c>
      <c r="M76" s="100">
        <v>146</v>
      </c>
      <c r="N76" s="100">
        <v>88</v>
      </c>
      <c r="O76" s="100">
        <v>149</v>
      </c>
      <c r="P76" s="100">
        <v>175</v>
      </c>
      <c r="Q76" s="100">
        <v>172</v>
      </c>
      <c r="R76" s="100">
        <v>184</v>
      </c>
      <c r="S76" s="78">
        <f>SUM(E76:R76)</f>
        <v>2078</v>
      </c>
    </row>
  </sheetData>
  <sheetProtection/>
  <mergeCells count="86">
    <mergeCell ref="B2:S2"/>
    <mergeCell ref="B4:S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B16:S16"/>
    <mergeCell ref="B17:B18"/>
    <mergeCell ref="C17:D17"/>
    <mergeCell ref="C18:D18"/>
    <mergeCell ref="B19:B20"/>
    <mergeCell ref="C19:D19"/>
    <mergeCell ref="C20:D20"/>
    <mergeCell ref="B21:B22"/>
    <mergeCell ref="C21:D21"/>
    <mergeCell ref="C22:D22"/>
    <mergeCell ref="B23:B24"/>
    <mergeCell ref="C23:D23"/>
    <mergeCell ref="C24:D24"/>
    <mergeCell ref="B25:B26"/>
    <mergeCell ref="C25:D25"/>
    <mergeCell ref="C26:D26"/>
    <mergeCell ref="B27:S27"/>
    <mergeCell ref="B28:B29"/>
    <mergeCell ref="C28:D28"/>
    <mergeCell ref="C29:D29"/>
    <mergeCell ref="B30:B31"/>
    <mergeCell ref="C30:D30"/>
    <mergeCell ref="C31:D31"/>
    <mergeCell ref="B32:B33"/>
    <mergeCell ref="C32:D32"/>
    <mergeCell ref="C33:D33"/>
    <mergeCell ref="B34:B35"/>
    <mergeCell ref="C34:D34"/>
    <mergeCell ref="C35:D35"/>
    <mergeCell ref="B36:B37"/>
    <mergeCell ref="C36:D36"/>
    <mergeCell ref="C37:D37"/>
    <mergeCell ref="B38:B39"/>
    <mergeCell ref="C38:D38"/>
    <mergeCell ref="C39:D39"/>
    <mergeCell ref="B41:S41"/>
    <mergeCell ref="B43:S43"/>
    <mergeCell ref="C44:D44"/>
    <mergeCell ref="C45:D45"/>
    <mergeCell ref="C46:D46"/>
    <mergeCell ref="B47:S47"/>
    <mergeCell ref="B48:B49"/>
    <mergeCell ref="C48:D48"/>
    <mergeCell ref="C49:D49"/>
    <mergeCell ref="B50:B51"/>
    <mergeCell ref="C50:D50"/>
    <mergeCell ref="C51:D51"/>
    <mergeCell ref="B52:B53"/>
    <mergeCell ref="C52:D52"/>
    <mergeCell ref="C53:D53"/>
    <mergeCell ref="B54:B55"/>
    <mergeCell ref="C54:D54"/>
    <mergeCell ref="C55:D55"/>
    <mergeCell ref="B56:B57"/>
    <mergeCell ref="C56:D56"/>
    <mergeCell ref="C57:D57"/>
    <mergeCell ref="C65:D65"/>
    <mergeCell ref="B58:B59"/>
    <mergeCell ref="C58:D58"/>
    <mergeCell ref="C59:D59"/>
    <mergeCell ref="B60:B61"/>
    <mergeCell ref="C60:D60"/>
    <mergeCell ref="C61:D61"/>
    <mergeCell ref="B66:B67"/>
    <mergeCell ref="C66:D66"/>
    <mergeCell ref="C67:D67"/>
    <mergeCell ref="B68:S68"/>
    <mergeCell ref="B69:S69"/>
    <mergeCell ref="B62:B63"/>
    <mergeCell ref="C62:D62"/>
    <mergeCell ref="C63:D63"/>
    <mergeCell ref="B64:B65"/>
    <mergeCell ref="C64:D64"/>
  </mergeCells>
  <printOptions horizontalCentered="1" verticalCentered="1"/>
  <pageMargins left="0" right="0" top="0.15748031496062992" bottom="0" header="0" footer="0"/>
  <pageSetup horizontalDpi="300" verticalDpi="3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51"/>
  <sheetViews>
    <sheetView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8.75390625" style="0" customWidth="1"/>
    <col min="3" max="3" width="27.875" style="0" customWidth="1"/>
    <col min="4" max="4" width="14.75390625" style="0" customWidth="1"/>
    <col min="5" max="5" width="15.25390625" style="0" customWidth="1"/>
    <col min="6" max="6" width="4.75390625" style="0" customWidth="1"/>
    <col min="7" max="7" width="8.625" style="0" customWidth="1"/>
    <col min="8" max="8" width="27.875" style="0" customWidth="1"/>
    <col min="9" max="9" width="14.25390625" style="0" customWidth="1"/>
    <col min="10" max="10" width="15.25390625" style="0" customWidth="1"/>
    <col min="11" max="11" width="4.625" style="0" customWidth="1"/>
    <col min="12" max="12" width="8.75390625" style="0" customWidth="1"/>
    <col min="13" max="13" width="28.375" style="0" customWidth="1"/>
    <col min="14" max="14" width="14.75390625" style="0" customWidth="1"/>
    <col min="15" max="15" width="15.875" style="0" customWidth="1"/>
  </cols>
  <sheetData>
    <row r="1" spans="2:15" ht="24.75" customHeight="1">
      <c r="B1" s="196" t="s">
        <v>85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</row>
    <row r="2" spans="2:15" ht="24.75" customHeight="1">
      <c r="B2" s="196" t="s">
        <v>86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</row>
    <row r="3" spans="2:15" ht="18.75" thickBot="1">
      <c r="B3" s="1"/>
      <c r="C3" s="199"/>
      <c r="D3" s="199"/>
      <c r="E3" s="199"/>
      <c r="F3" s="199"/>
      <c r="G3" s="199"/>
      <c r="H3" s="34"/>
      <c r="I3" s="34"/>
      <c r="J3" s="34"/>
      <c r="K3" s="34"/>
      <c r="L3" s="34"/>
      <c r="M3" s="34"/>
      <c r="N3" s="1"/>
      <c r="O3" s="1"/>
    </row>
    <row r="4" spans="2:15" ht="18.75" customHeight="1" thickBot="1">
      <c r="B4" s="200" t="s">
        <v>87</v>
      </c>
      <c r="C4" s="201" t="s">
        <v>88</v>
      </c>
      <c r="D4" s="202" t="s">
        <v>89</v>
      </c>
      <c r="E4" s="203" t="s">
        <v>90</v>
      </c>
      <c r="F4" s="199"/>
      <c r="G4" s="200" t="s">
        <v>87</v>
      </c>
      <c r="H4" s="204" t="s">
        <v>91</v>
      </c>
      <c r="I4" s="202" t="s">
        <v>89</v>
      </c>
      <c r="J4" s="203" t="s">
        <v>90</v>
      </c>
      <c r="K4" s="34"/>
      <c r="L4" s="200" t="s">
        <v>87</v>
      </c>
      <c r="M4" s="205" t="s">
        <v>88</v>
      </c>
      <c r="N4" s="202" t="s">
        <v>89</v>
      </c>
      <c r="O4" s="206" t="s">
        <v>90</v>
      </c>
    </row>
    <row r="5" spans="2:15" ht="18.75" customHeight="1" thickBot="1" thickTop="1">
      <c r="B5" s="207"/>
      <c r="C5" s="208"/>
      <c r="D5" s="209"/>
      <c r="E5" s="210"/>
      <c r="F5" s="199"/>
      <c r="G5" s="207"/>
      <c r="H5" s="211"/>
      <c r="I5" s="209"/>
      <c r="J5" s="210"/>
      <c r="K5" s="34"/>
      <c r="L5" s="207"/>
      <c r="M5" s="212"/>
      <c r="N5" s="209"/>
      <c r="O5" s="213"/>
    </row>
    <row r="6" spans="2:15" ht="16.5" customHeight="1" thickTop="1">
      <c r="B6" s="214" t="s">
        <v>92</v>
      </c>
      <c r="C6" s="215"/>
      <c r="D6" s="215"/>
      <c r="E6" s="216">
        <f>SUM(E8+E19+E27+E34+E41)</f>
        <v>21462</v>
      </c>
      <c r="F6" s="199"/>
      <c r="G6" s="217">
        <v>4</v>
      </c>
      <c r="H6" s="218" t="s">
        <v>93</v>
      </c>
      <c r="I6" s="219" t="s">
        <v>94</v>
      </c>
      <c r="J6" s="220">
        <v>796</v>
      </c>
      <c r="K6" s="34"/>
      <c r="L6" s="221" t="s">
        <v>95</v>
      </c>
      <c r="M6" s="222" t="s">
        <v>96</v>
      </c>
      <c r="N6" s="222" t="s">
        <v>97</v>
      </c>
      <c r="O6" s="223">
        <f>SUM(O7:O18)</f>
        <v>9044</v>
      </c>
    </row>
    <row r="7" spans="2:15" ht="16.5" customHeight="1" thickBot="1">
      <c r="B7" s="224"/>
      <c r="C7" s="225"/>
      <c r="D7" s="225"/>
      <c r="E7" s="226"/>
      <c r="F7" s="1"/>
      <c r="G7" s="227">
        <v>5</v>
      </c>
      <c r="H7" s="228" t="s">
        <v>98</v>
      </c>
      <c r="I7" s="229" t="s">
        <v>94</v>
      </c>
      <c r="J7" s="230">
        <v>377</v>
      </c>
      <c r="K7" s="1"/>
      <c r="L7" s="227">
        <v>1</v>
      </c>
      <c r="M7" s="228" t="s">
        <v>99</v>
      </c>
      <c r="N7" s="229" t="s">
        <v>94</v>
      </c>
      <c r="O7" s="230">
        <v>230</v>
      </c>
    </row>
    <row r="8" spans="2:15" ht="16.5" customHeight="1" thickBot="1" thickTop="1">
      <c r="B8" s="221" t="s">
        <v>100</v>
      </c>
      <c r="C8" s="222" t="s">
        <v>101</v>
      </c>
      <c r="D8" s="231" t="s">
        <v>97</v>
      </c>
      <c r="E8" s="223">
        <f>SUM(E9:E17)</f>
        <v>7920</v>
      </c>
      <c r="F8" s="1"/>
      <c r="G8" s="232"/>
      <c r="H8" s="233"/>
      <c r="I8" s="234"/>
      <c r="J8" s="235"/>
      <c r="K8" s="1"/>
      <c r="L8" s="227">
        <v>2</v>
      </c>
      <c r="M8" s="228" t="s">
        <v>102</v>
      </c>
      <c r="N8" s="229" t="s">
        <v>103</v>
      </c>
      <c r="O8" s="230">
        <v>227</v>
      </c>
    </row>
    <row r="9" spans="2:15" ht="16.5" customHeight="1" thickBot="1">
      <c r="B9" s="227">
        <v>1</v>
      </c>
      <c r="C9" s="228" t="s">
        <v>104</v>
      </c>
      <c r="D9" s="229" t="s">
        <v>103</v>
      </c>
      <c r="E9" s="230">
        <v>293</v>
      </c>
      <c r="F9" s="1"/>
      <c r="G9" s="236"/>
      <c r="H9" s="237"/>
      <c r="I9" s="238"/>
      <c r="J9" s="238"/>
      <c r="K9" s="1"/>
      <c r="L9" s="227">
        <v>3</v>
      </c>
      <c r="M9" s="228" t="s">
        <v>105</v>
      </c>
      <c r="N9" s="229" t="s">
        <v>94</v>
      </c>
      <c r="O9" s="230">
        <v>513</v>
      </c>
    </row>
    <row r="10" spans="2:15" ht="16.5" customHeight="1">
      <c r="B10" s="227">
        <v>2</v>
      </c>
      <c r="C10" s="228" t="s">
        <v>106</v>
      </c>
      <c r="D10" s="229" t="s">
        <v>103</v>
      </c>
      <c r="E10" s="230">
        <v>355</v>
      </c>
      <c r="F10" s="1"/>
      <c r="G10" s="200" t="s">
        <v>87</v>
      </c>
      <c r="H10" s="204" t="s">
        <v>91</v>
      </c>
      <c r="I10" s="202" t="s">
        <v>89</v>
      </c>
      <c r="J10" s="203" t="s">
        <v>90</v>
      </c>
      <c r="K10" s="1"/>
      <c r="L10" s="227">
        <v>4</v>
      </c>
      <c r="M10" s="228" t="s">
        <v>107</v>
      </c>
      <c r="N10" s="229" t="s">
        <v>94</v>
      </c>
      <c r="O10" s="230">
        <v>263</v>
      </c>
    </row>
    <row r="11" spans="2:15" ht="16.5" customHeight="1" thickBot="1">
      <c r="B11" s="227">
        <v>3</v>
      </c>
      <c r="C11" s="228" t="s">
        <v>108</v>
      </c>
      <c r="D11" s="229" t="s">
        <v>103</v>
      </c>
      <c r="E11" s="230">
        <v>326</v>
      </c>
      <c r="F11" s="1"/>
      <c r="G11" s="207"/>
      <c r="H11" s="211"/>
      <c r="I11" s="209"/>
      <c r="J11" s="210"/>
      <c r="K11" s="1"/>
      <c r="L11" s="227">
        <v>5</v>
      </c>
      <c r="M11" s="228" t="s">
        <v>109</v>
      </c>
      <c r="N11" s="229" t="s">
        <v>94</v>
      </c>
      <c r="O11" s="230">
        <v>537</v>
      </c>
    </row>
    <row r="12" spans="2:15" ht="16.5" customHeight="1" thickTop="1">
      <c r="B12" s="227">
        <v>4</v>
      </c>
      <c r="C12" s="228" t="s">
        <v>110</v>
      </c>
      <c r="D12" s="229" t="s">
        <v>111</v>
      </c>
      <c r="E12" s="230">
        <v>373</v>
      </c>
      <c r="F12" s="1"/>
      <c r="G12" s="214" t="s">
        <v>112</v>
      </c>
      <c r="H12" s="215"/>
      <c r="I12" s="215"/>
      <c r="J12" s="216">
        <f>SUM(J14+J23+J33+J41+O6+O20+O31)</f>
        <v>36539</v>
      </c>
      <c r="K12" s="1"/>
      <c r="L12" s="227" t="s">
        <v>50</v>
      </c>
      <c r="M12" s="228" t="s">
        <v>113</v>
      </c>
      <c r="N12" s="229" t="s">
        <v>94</v>
      </c>
      <c r="O12" s="230">
        <v>1455</v>
      </c>
    </row>
    <row r="13" spans="2:15" ht="16.5" customHeight="1" thickBot="1">
      <c r="B13" s="227">
        <v>5</v>
      </c>
      <c r="C13" s="228" t="s">
        <v>114</v>
      </c>
      <c r="D13" s="229" t="s">
        <v>103</v>
      </c>
      <c r="E13" s="230">
        <v>278</v>
      </c>
      <c r="F13" s="239"/>
      <c r="G13" s="224"/>
      <c r="H13" s="225"/>
      <c r="I13" s="225"/>
      <c r="J13" s="240"/>
      <c r="K13" s="239"/>
      <c r="L13" s="227">
        <v>7</v>
      </c>
      <c r="M13" s="228" t="s">
        <v>115</v>
      </c>
      <c r="N13" s="229" t="s">
        <v>103</v>
      </c>
      <c r="O13" s="230">
        <v>230</v>
      </c>
    </row>
    <row r="14" spans="2:15" ht="16.5" customHeight="1" thickTop="1">
      <c r="B14" s="227">
        <v>6</v>
      </c>
      <c r="C14" s="228" t="s">
        <v>116</v>
      </c>
      <c r="D14" s="229" t="s">
        <v>103</v>
      </c>
      <c r="E14" s="230">
        <v>414</v>
      </c>
      <c r="F14" s="241"/>
      <c r="G14" s="221" t="s">
        <v>100</v>
      </c>
      <c r="H14" s="222" t="s">
        <v>117</v>
      </c>
      <c r="I14" s="242" t="s">
        <v>97</v>
      </c>
      <c r="J14" s="243">
        <f>SUM(J15:J21)</f>
        <v>4214</v>
      </c>
      <c r="K14" s="1"/>
      <c r="L14" s="227">
        <v>8</v>
      </c>
      <c r="M14" s="228" t="s">
        <v>118</v>
      </c>
      <c r="N14" s="229" t="s">
        <v>103</v>
      </c>
      <c r="O14" s="230">
        <v>188</v>
      </c>
    </row>
    <row r="15" spans="2:15" ht="16.5" customHeight="1">
      <c r="B15" s="227">
        <v>7</v>
      </c>
      <c r="C15" s="228" t="s">
        <v>119</v>
      </c>
      <c r="D15" s="229" t="s">
        <v>94</v>
      </c>
      <c r="E15" s="230">
        <v>920</v>
      </c>
      <c r="F15" s="241"/>
      <c r="G15" s="227">
        <v>1</v>
      </c>
      <c r="H15" s="228" t="s">
        <v>120</v>
      </c>
      <c r="I15" s="229" t="s">
        <v>103</v>
      </c>
      <c r="J15" s="230">
        <v>160</v>
      </c>
      <c r="K15" s="1"/>
      <c r="L15" s="227">
        <v>9</v>
      </c>
      <c r="M15" s="228" t="s">
        <v>121</v>
      </c>
      <c r="N15" s="229" t="s">
        <v>103</v>
      </c>
      <c r="O15" s="230">
        <v>203</v>
      </c>
    </row>
    <row r="16" spans="2:15" ht="16.5" customHeight="1" thickBot="1">
      <c r="B16" s="244"/>
      <c r="C16" s="245"/>
      <c r="D16" s="246"/>
      <c r="E16" s="247"/>
      <c r="F16" s="241"/>
      <c r="G16" s="227">
        <v>2</v>
      </c>
      <c r="H16" s="228" t="s">
        <v>122</v>
      </c>
      <c r="I16" s="229" t="s">
        <v>103</v>
      </c>
      <c r="J16" s="230">
        <v>134</v>
      </c>
      <c r="K16" s="1"/>
      <c r="L16" s="227">
        <v>10</v>
      </c>
      <c r="M16" s="228" t="s">
        <v>123</v>
      </c>
      <c r="N16" s="229" t="s">
        <v>103</v>
      </c>
      <c r="O16" s="230">
        <v>746</v>
      </c>
    </row>
    <row r="17" spans="2:15" ht="16.5" customHeight="1" thickBot="1" thickTop="1">
      <c r="B17" s="248">
        <v>8</v>
      </c>
      <c r="C17" s="249" t="s">
        <v>124</v>
      </c>
      <c r="D17" s="250" t="s">
        <v>125</v>
      </c>
      <c r="E17" s="251">
        <v>4961</v>
      </c>
      <c r="F17" s="241"/>
      <c r="G17" s="227">
        <v>3</v>
      </c>
      <c r="H17" s="228" t="s">
        <v>126</v>
      </c>
      <c r="I17" s="229" t="s">
        <v>103</v>
      </c>
      <c r="J17" s="230">
        <v>333</v>
      </c>
      <c r="K17" s="1"/>
      <c r="L17" s="244"/>
      <c r="M17" s="245"/>
      <c r="N17" s="246"/>
      <c r="O17" s="247"/>
    </row>
    <row r="18" spans="2:15" ht="16.5" customHeight="1" thickBot="1" thickTop="1">
      <c r="B18" s="217"/>
      <c r="C18" s="218"/>
      <c r="D18" s="219"/>
      <c r="E18" s="220" t="s">
        <v>22</v>
      </c>
      <c r="F18" s="252"/>
      <c r="G18" s="227">
        <v>4</v>
      </c>
      <c r="H18" s="228" t="s">
        <v>127</v>
      </c>
      <c r="I18" s="229" t="s">
        <v>103</v>
      </c>
      <c r="J18" s="230">
        <v>811</v>
      </c>
      <c r="K18" s="1"/>
      <c r="L18" s="248">
        <v>11</v>
      </c>
      <c r="M18" s="249" t="s">
        <v>123</v>
      </c>
      <c r="N18" s="250" t="s">
        <v>125</v>
      </c>
      <c r="O18" s="251">
        <v>4452</v>
      </c>
    </row>
    <row r="19" spans="2:15" ht="16.5" customHeight="1" thickTop="1">
      <c r="B19" s="253" t="s">
        <v>128</v>
      </c>
      <c r="C19" s="254" t="s">
        <v>7</v>
      </c>
      <c r="D19" s="255" t="s">
        <v>97</v>
      </c>
      <c r="E19" s="256">
        <f>SUM(E20:E25)</f>
        <v>5004</v>
      </c>
      <c r="F19" s="241"/>
      <c r="G19" s="227">
        <v>5</v>
      </c>
      <c r="H19" s="228" t="s">
        <v>127</v>
      </c>
      <c r="I19" s="229" t="s">
        <v>111</v>
      </c>
      <c r="J19" s="230">
        <v>1652</v>
      </c>
      <c r="K19" s="1"/>
      <c r="L19" s="217"/>
      <c r="M19" s="218"/>
      <c r="N19" s="219"/>
      <c r="O19" s="220" t="s">
        <v>22</v>
      </c>
    </row>
    <row r="20" spans="2:15" ht="16.5" customHeight="1">
      <c r="B20" s="227">
        <v>1</v>
      </c>
      <c r="C20" s="228" t="s">
        <v>129</v>
      </c>
      <c r="D20" s="257" t="s">
        <v>103</v>
      </c>
      <c r="E20" s="230">
        <v>475</v>
      </c>
      <c r="F20" s="241"/>
      <c r="G20" s="227">
        <v>6</v>
      </c>
      <c r="H20" s="228" t="s">
        <v>130</v>
      </c>
      <c r="I20" s="229" t="s">
        <v>94</v>
      </c>
      <c r="J20" s="230">
        <v>915</v>
      </c>
      <c r="K20" s="1"/>
      <c r="L20" s="253" t="s">
        <v>131</v>
      </c>
      <c r="M20" s="254" t="s">
        <v>16</v>
      </c>
      <c r="N20" s="255" t="s">
        <v>97</v>
      </c>
      <c r="O20" s="258">
        <f>SUM(O21:O29)</f>
        <v>5499</v>
      </c>
    </row>
    <row r="21" spans="2:15" ht="16.5" customHeight="1">
      <c r="B21" s="227">
        <v>2</v>
      </c>
      <c r="C21" s="228" t="s">
        <v>132</v>
      </c>
      <c r="D21" s="257" t="s">
        <v>94</v>
      </c>
      <c r="E21" s="230">
        <v>1976</v>
      </c>
      <c r="F21" s="241"/>
      <c r="G21" s="227">
        <v>7</v>
      </c>
      <c r="H21" s="228" t="s">
        <v>133</v>
      </c>
      <c r="I21" s="229" t="s">
        <v>103</v>
      </c>
      <c r="J21" s="230">
        <v>209</v>
      </c>
      <c r="K21" s="1"/>
      <c r="L21" s="227">
        <v>1</v>
      </c>
      <c r="M21" s="228" t="s">
        <v>134</v>
      </c>
      <c r="N21" s="229" t="s">
        <v>103</v>
      </c>
      <c r="O21" s="230">
        <v>304</v>
      </c>
    </row>
    <row r="22" spans="2:15" ht="16.5" customHeight="1">
      <c r="B22" s="227">
        <v>3</v>
      </c>
      <c r="C22" s="228" t="s">
        <v>135</v>
      </c>
      <c r="D22" s="257" t="s">
        <v>103</v>
      </c>
      <c r="E22" s="230">
        <v>513</v>
      </c>
      <c r="F22" s="241"/>
      <c r="G22" s="227"/>
      <c r="H22" s="228"/>
      <c r="I22" s="229"/>
      <c r="J22" s="230" t="s">
        <v>136</v>
      </c>
      <c r="K22" s="1"/>
      <c r="L22" s="227">
        <v>2</v>
      </c>
      <c r="M22" s="228" t="s">
        <v>137</v>
      </c>
      <c r="N22" s="229" t="s">
        <v>111</v>
      </c>
      <c r="O22" s="230">
        <v>274</v>
      </c>
    </row>
    <row r="23" spans="2:15" ht="16.5" customHeight="1">
      <c r="B23" s="227">
        <v>4</v>
      </c>
      <c r="C23" s="228" t="s">
        <v>138</v>
      </c>
      <c r="D23" s="257" t="s">
        <v>103</v>
      </c>
      <c r="E23" s="230">
        <v>426</v>
      </c>
      <c r="F23" s="241"/>
      <c r="G23" s="253" t="s">
        <v>128</v>
      </c>
      <c r="H23" s="254" t="s">
        <v>139</v>
      </c>
      <c r="I23" s="255" t="s">
        <v>97</v>
      </c>
      <c r="J23" s="258">
        <f>SUM(J24:J31)</f>
        <v>6821</v>
      </c>
      <c r="K23" s="1"/>
      <c r="L23" s="227">
        <v>3</v>
      </c>
      <c r="M23" s="228" t="s">
        <v>140</v>
      </c>
      <c r="N23" s="229" t="s">
        <v>94</v>
      </c>
      <c r="O23" s="230">
        <v>485</v>
      </c>
    </row>
    <row r="24" spans="2:15" ht="16.5" customHeight="1">
      <c r="B24" s="227">
        <v>5</v>
      </c>
      <c r="C24" s="228" t="s">
        <v>141</v>
      </c>
      <c r="D24" s="257" t="s">
        <v>94</v>
      </c>
      <c r="E24" s="230">
        <v>1097</v>
      </c>
      <c r="F24" s="241"/>
      <c r="G24" s="227">
        <v>1</v>
      </c>
      <c r="H24" s="228" t="s">
        <v>142</v>
      </c>
      <c r="I24" s="229" t="s">
        <v>94</v>
      </c>
      <c r="J24" s="230">
        <v>334</v>
      </c>
      <c r="K24" s="1"/>
      <c r="L24" s="227">
        <v>4</v>
      </c>
      <c r="M24" s="228" t="s">
        <v>143</v>
      </c>
      <c r="N24" s="229" t="s">
        <v>94</v>
      </c>
      <c r="O24" s="230">
        <v>350</v>
      </c>
    </row>
    <row r="25" spans="2:15" ht="16.5" customHeight="1">
      <c r="B25" s="227">
        <v>6</v>
      </c>
      <c r="C25" s="228" t="s">
        <v>144</v>
      </c>
      <c r="D25" s="257" t="s">
        <v>94</v>
      </c>
      <c r="E25" s="230">
        <v>517</v>
      </c>
      <c r="F25" s="241"/>
      <c r="G25" s="227">
        <v>2</v>
      </c>
      <c r="H25" s="228" t="s">
        <v>145</v>
      </c>
      <c r="I25" s="229" t="s">
        <v>103</v>
      </c>
      <c r="J25" s="230">
        <v>234</v>
      </c>
      <c r="K25" s="1"/>
      <c r="L25" s="227">
        <v>5</v>
      </c>
      <c r="M25" s="228" t="s">
        <v>146</v>
      </c>
      <c r="N25" s="229" t="s">
        <v>103</v>
      </c>
      <c r="O25" s="230">
        <v>427</v>
      </c>
    </row>
    <row r="26" spans="2:15" ht="16.5" customHeight="1">
      <c r="B26" s="227"/>
      <c r="C26" s="228"/>
      <c r="D26" s="229"/>
      <c r="E26" s="220"/>
      <c r="F26" s="252"/>
      <c r="G26" s="227" t="s">
        <v>28</v>
      </c>
      <c r="H26" s="228" t="s">
        <v>147</v>
      </c>
      <c r="I26" s="229" t="s">
        <v>94</v>
      </c>
      <c r="J26" s="230">
        <v>1744</v>
      </c>
      <c r="K26" s="1"/>
      <c r="L26" s="227">
        <v>6</v>
      </c>
      <c r="M26" s="228" t="s">
        <v>148</v>
      </c>
      <c r="N26" s="229" t="s">
        <v>94</v>
      </c>
      <c r="O26" s="230">
        <v>1524</v>
      </c>
    </row>
    <row r="27" spans="2:15" ht="16.5" customHeight="1">
      <c r="B27" s="253" t="s">
        <v>149</v>
      </c>
      <c r="C27" s="254" t="s">
        <v>9</v>
      </c>
      <c r="D27" s="255" t="s">
        <v>97</v>
      </c>
      <c r="E27" s="258">
        <f>SUM(E28:E32)</f>
        <v>2050</v>
      </c>
      <c r="F27" s="241"/>
      <c r="G27" s="227">
        <v>4</v>
      </c>
      <c r="H27" s="228" t="s">
        <v>150</v>
      </c>
      <c r="I27" s="229" t="s">
        <v>103</v>
      </c>
      <c r="J27" s="230">
        <v>568</v>
      </c>
      <c r="K27" s="1"/>
      <c r="L27" s="227">
        <v>7</v>
      </c>
      <c r="M27" s="228" t="s">
        <v>151</v>
      </c>
      <c r="N27" s="229" t="s">
        <v>103</v>
      </c>
      <c r="O27" s="230">
        <v>163</v>
      </c>
    </row>
    <row r="28" spans="2:15" ht="16.5" customHeight="1">
      <c r="B28" s="227">
        <v>1</v>
      </c>
      <c r="C28" s="228" t="s">
        <v>152</v>
      </c>
      <c r="D28" s="229" t="s">
        <v>94</v>
      </c>
      <c r="E28" s="230">
        <v>340</v>
      </c>
      <c r="F28" s="241"/>
      <c r="G28" s="227">
        <v>5</v>
      </c>
      <c r="H28" s="228" t="s">
        <v>150</v>
      </c>
      <c r="I28" s="229" t="s">
        <v>111</v>
      </c>
      <c r="J28" s="230">
        <v>2664</v>
      </c>
      <c r="K28" s="1"/>
      <c r="L28" s="227">
        <v>8</v>
      </c>
      <c r="M28" s="228" t="s">
        <v>153</v>
      </c>
      <c r="N28" s="229" t="s">
        <v>103</v>
      </c>
      <c r="O28" s="230">
        <v>471</v>
      </c>
    </row>
    <row r="29" spans="2:15" ht="16.5" customHeight="1">
      <c r="B29" s="227">
        <v>2</v>
      </c>
      <c r="C29" s="228" t="s">
        <v>154</v>
      </c>
      <c r="D29" s="229" t="s">
        <v>103</v>
      </c>
      <c r="E29" s="230">
        <v>166</v>
      </c>
      <c r="F29" s="241"/>
      <c r="G29" s="227">
        <v>6</v>
      </c>
      <c r="H29" s="228" t="s">
        <v>155</v>
      </c>
      <c r="I29" s="229" t="s">
        <v>94</v>
      </c>
      <c r="J29" s="230">
        <v>441</v>
      </c>
      <c r="K29" s="1"/>
      <c r="L29" s="227">
        <v>9</v>
      </c>
      <c r="M29" s="228" t="s">
        <v>153</v>
      </c>
      <c r="N29" s="229" t="s">
        <v>111</v>
      </c>
      <c r="O29" s="230">
        <v>1501</v>
      </c>
    </row>
    <row r="30" spans="2:15" ht="16.5" customHeight="1">
      <c r="B30" s="227">
        <v>3</v>
      </c>
      <c r="C30" s="228" t="s">
        <v>156</v>
      </c>
      <c r="D30" s="229" t="s">
        <v>94</v>
      </c>
      <c r="E30" s="230">
        <v>246</v>
      </c>
      <c r="F30" s="241"/>
      <c r="G30" s="227">
        <v>7</v>
      </c>
      <c r="H30" s="228" t="s">
        <v>157</v>
      </c>
      <c r="I30" s="229" t="s">
        <v>103</v>
      </c>
      <c r="J30" s="230">
        <v>501</v>
      </c>
      <c r="K30" s="1"/>
      <c r="L30" s="227"/>
      <c r="M30" s="228"/>
      <c r="N30" s="229"/>
      <c r="O30" s="230"/>
    </row>
    <row r="31" spans="2:15" ht="16.5" customHeight="1">
      <c r="B31" s="227">
        <v>4</v>
      </c>
      <c r="C31" s="228" t="s">
        <v>158</v>
      </c>
      <c r="D31" s="229" t="s">
        <v>94</v>
      </c>
      <c r="E31" s="230">
        <v>410</v>
      </c>
      <c r="F31" s="241"/>
      <c r="G31" s="227">
        <v>8</v>
      </c>
      <c r="H31" s="228" t="s">
        <v>159</v>
      </c>
      <c r="I31" s="229" t="s">
        <v>103</v>
      </c>
      <c r="J31" s="230">
        <v>335</v>
      </c>
      <c r="K31" s="1"/>
      <c r="L31" s="253" t="s">
        <v>160</v>
      </c>
      <c r="M31" s="254" t="s">
        <v>17</v>
      </c>
      <c r="N31" s="255" t="s">
        <v>97</v>
      </c>
      <c r="O31" s="258">
        <f>SUM(O32:O41)</f>
        <v>5725</v>
      </c>
    </row>
    <row r="32" spans="2:15" ht="16.5" customHeight="1">
      <c r="B32" s="227">
        <v>5</v>
      </c>
      <c r="C32" s="228" t="s">
        <v>161</v>
      </c>
      <c r="D32" s="229" t="s">
        <v>94</v>
      </c>
      <c r="E32" s="230">
        <v>888</v>
      </c>
      <c r="F32" s="252"/>
      <c r="G32" s="227"/>
      <c r="H32" s="228"/>
      <c r="I32" s="229"/>
      <c r="J32" s="230"/>
      <c r="K32" s="1"/>
      <c r="L32" s="227">
        <v>1</v>
      </c>
      <c r="M32" s="228" t="s">
        <v>162</v>
      </c>
      <c r="N32" s="229" t="s">
        <v>103</v>
      </c>
      <c r="O32" s="230">
        <v>300</v>
      </c>
    </row>
    <row r="33" spans="2:15" ht="16.5" customHeight="1">
      <c r="B33" s="227"/>
      <c r="C33" s="228"/>
      <c r="D33" s="229"/>
      <c r="E33" s="230"/>
      <c r="F33" s="241"/>
      <c r="G33" s="253" t="s">
        <v>149</v>
      </c>
      <c r="H33" s="254" t="s">
        <v>12</v>
      </c>
      <c r="I33" s="255" t="s">
        <v>97</v>
      </c>
      <c r="J33" s="258">
        <f>SUM(J34:J39)</f>
        <v>3066</v>
      </c>
      <c r="K33" s="1"/>
      <c r="L33" s="227">
        <v>2</v>
      </c>
      <c r="M33" s="228" t="s">
        <v>163</v>
      </c>
      <c r="N33" s="229" t="s">
        <v>94</v>
      </c>
      <c r="O33" s="230">
        <v>571</v>
      </c>
    </row>
    <row r="34" spans="2:15" ht="16.5" customHeight="1">
      <c r="B34" s="253" t="s">
        <v>164</v>
      </c>
      <c r="C34" s="254" t="s">
        <v>165</v>
      </c>
      <c r="D34" s="255" t="s">
        <v>97</v>
      </c>
      <c r="E34" s="258">
        <f>SUM(E35:E39)</f>
        <v>4727</v>
      </c>
      <c r="F34" s="241"/>
      <c r="G34" s="227">
        <v>1</v>
      </c>
      <c r="H34" s="228" t="s">
        <v>166</v>
      </c>
      <c r="I34" s="229" t="s">
        <v>103</v>
      </c>
      <c r="J34" s="230">
        <v>242</v>
      </c>
      <c r="K34" s="1"/>
      <c r="L34" s="227">
        <v>3</v>
      </c>
      <c r="M34" s="228" t="s">
        <v>167</v>
      </c>
      <c r="N34" s="229" t="s">
        <v>103</v>
      </c>
      <c r="O34" s="230">
        <v>180</v>
      </c>
    </row>
    <row r="35" spans="2:15" ht="16.5" customHeight="1">
      <c r="B35" s="227">
        <v>1</v>
      </c>
      <c r="C35" s="228" t="s">
        <v>168</v>
      </c>
      <c r="D35" s="229" t="s">
        <v>94</v>
      </c>
      <c r="E35" s="229">
        <v>802</v>
      </c>
      <c r="F35" s="241"/>
      <c r="G35" s="227">
        <v>2</v>
      </c>
      <c r="H35" s="228" t="s">
        <v>169</v>
      </c>
      <c r="I35" s="229" t="s">
        <v>103</v>
      </c>
      <c r="J35" s="230">
        <v>347</v>
      </c>
      <c r="K35" s="1"/>
      <c r="L35" s="227">
        <v>4</v>
      </c>
      <c r="M35" s="228" t="s">
        <v>170</v>
      </c>
      <c r="N35" s="229" t="s">
        <v>94</v>
      </c>
      <c r="O35" s="230">
        <v>1640</v>
      </c>
    </row>
    <row r="36" spans="2:15" ht="16.5" customHeight="1">
      <c r="B36" s="227">
        <v>2</v>
      </c>
      <c r="C36" s="228" t="s">
        <v>171</v>
      </c>
      <c r="D36" s="229" t="s">
        <v>94</v>
      </c>
      <c r="E36" s="229">
        <v>1581</v>
      </c>
      <c r="F36" s="241"/>
      <c r="G36" s="227">
        <v>3</v>
      </c>
      <c r="H36" s="228" t="s">
        <v>172</v>
      </c>
      <c r="I36" s="229" t="s">
        <v>103</v>
      </c>
      <c r="J36" s="230">
        <v>297</v>
      </c>
      <c r="K36" s="1"/>
      <c r="L36" s="227">
        <v>5</v>
      </c>
      <c r="M36" s="228" t="s">
        <v>173</v>
      </c>
      <c r="N36" s="229" t="s">
        <v>111</v>
      </c>
      <c r="O36" s="230">
        <v>110</v>
      </c>
    </row>
    <row r="37" spans="2:15" ht="16.5" customHeight="1">
      <c r="B37" s="227">
        <v>3</v>
      </c>
      <c r="C37" s="228" t="s">
        <v>174</v>
      </c>
      <c r="D37" s="229" t="s">
        <v>103</v>
      </c>
      <c r="E37" s="229">
        <v>345</v>
      </c>
      <c r="F37" s="241"/>
      <c r="G37" s="227">
        <v>4</v>
      </c>
      <c r="H37" s="228" t="s">
        <v>175</v>
      </c>
      <c r="I37" s="229" t="s">
        <v>103</v>
      </c>
      <c r="J37" s="230">
        <v>216</v>
      </c>
      <c r="K37" s="1"/>
      <c r="L37" s="227">
        <v>6</v>
      </c>
      <c r="M37" s="228" t="s">
        <v>176</v>
      </c>
      <c r="N37" s="229" t="s">
        <v>103</v>
      </c>
      <c r="O37" s="230">
        <v>206</v>
      </c>
    </row>
    <row r="38" spans="2:15" ht="16.5" customHeight="1">
      <c r="B38" s="227">
        <v>4</v>
      </c>
      <c r="C38" s="228" t="s">
        <v>177</v>
      </c>
      <c r="D38" s="229" t="s">
        <v>94</v>
      </c>
      <c r="E38" s="229">
        <v>1613</v>
      </c>
      <c r="F38" s="241"/>
      <c r="G38" s="227">
        <v>5</v>
      </c>
      <c r="H38" s="228" t="s">
        <v>178</v>
      </c>
      <c r="I38" s="229" t="s">
        <v>94</v>
      </c>
      <c r="J38" s="230">
        <v>1683</v>
      </c>
      <c r="K38" s="1"/>
      <c r="L38" s="227">
        <v>7</v>
      </c>
      <c r="M38" s="228" t="s">
        <v>179</v>
      </c>
      <c r="N38" s="229" t="s">
        <v>103</v>
      </c>
      <c r="O38" s="230">
        <v>326</v>
      </c>
    </row>
    <row r="39" spans="2:15" ht="16.5" customHeight="1">
      <c r="B39" s="227">
        <v>5</v>
      </c>
      <c r="C39" s="228" t="s">
        <v>180</v>
      </c>
      <c r="D39" s="229" t="s">
        <v>103</v>
      </c>
      <c r="E39" s="229">
        <v>386</v>
      </c>
      <c r="F39" s="241"/>
      <c r="G39" s="227">
        <v>6</v>
      </c>
      <c r="H39" s="228" t="s">
        <v>181</v>
      </c>
      <c r="I39" s="229" t="s">
        <v>94</v>
      </c>
      <c r="J39" s="230">
        <v>281</v>
      </c>
      <c r="K39" s="1"/>
      <c r="L39" s="227">
        <v>8</v>
      </c>
      <c r="M39" s="228" t="s">
        <v>182</v>
      </c>
      <c r="N39" s="229" t="s">
        <v>103</v>
      </c>
      <c r="O39" s="230">
        <v>280</v>
      </c>
    </row>
    <row r="40" spans="2:15" ht="16.5" customHeight="1">
      <c r="B40" s="227"/>
      <c r="C40" s="228"/>
      <c r="D40" s="229"/>
      <c r="E40" s="230"/>
      <c r="F40" s="241"/>
      <c r="G40" s="227"/>
      <c r="H40" s="228"/>
      <c r="I40" s="229"/>
      <c r="J40" s="230"/>
      <c r="K40" s="1"/>
      <c r="L40" s="227">
        <v>9</v>
      </c>
      <c r="M40" s="228" t="s">
        <v>183</v>
      </c>
      <c r="N40" s="229" t="s">
        <v>103</v>
      </c>
      <c r="O40" s="230">
        <v>519</v>
      </c>
    </row>
    <row r="41" spans="2:15" ht="16.5" customHeight="1">
      <c r="B41" s="253" t="s">
        <v>95</v>
      </c>
      <c r="C41" s="254" t="s">
        <v>11</v>
      </c>
      <c r="D41" s="255" t="s">
        <v>97</v>
      </c>
      <c r="E41" s="258">
        <f>SUM(E42+E43+E44+J6+J7)</f>
        <v>1761</v>
      </c>
      <c r="F41" s="241"/>
      <c r="G41" s="221" t="s">
        <v>164</v>
      </c>
      <c r="H41" s="222" t="s">
        <v>13</v>
      </c>
      <c r="I41" s="242" t="s">
        <v>97</v>
      </c>
      <c r="J41" s="258">
        <f>SUM(J42:J44)</f>
        <v>2170</v>
      </c>
      <c r="K41" s="1"/>
      <c r="L41" s="259">
        <v>10</v>
      </c>
      <c r="M41" s="246" t="s">
        <v>183</v>
      </c>
      <c r="N41" s="260" t="s">
        <v>111</v>
      </c>
      <c r="O41" s="230">
        <v>1593</v>
      </c>
    </row>
    <row r="42" spans="2:15" ht="16.5" customHeight="1" thickBot="1">
      <c r="B42" s="227">
        <v>1</v>
      </c>
      <c r="C42" s="228" t="s">
        <v>184</v>
      </c>
      <c r="D42" s="229" t="s">
        <v>103</v>
      </c>
      <c r="E42" s="230">
        <v>212</v>
      </c>
      <c r="F42" s="241"/>
      <c r="G42" s="227">
        <v>1</v>
      </c>
      <c r="H42" s="228" t="s">
        <v>185</v>
      </c>
      <c r="I42" s="229" t="s">
        <v>94</v>
      </c>
      <c r="J42" s="230">
        <v>488</v>
      </c>
      <c r="K42" s="1"/>
      <c r="L42" s="261"/>
      <c r="M42" s="262"/>
      <c r="N42" s="263"/>
      <c r="O42" s="264"/>
    </row>
    <row r="43" spans="2:15" ht="16.5" customHeight="1" thickBot="1" thickTop="1">
      <c r="B43" s="227">
        <v>2</v>
      </c>
      <c r="C43" s="228" t="s">
        <v>186</v>
      </c>
      <c r="D43" s="229" t="s">
        <v>94</v>
      </c>
      <c r="E43" s="230">
        <v>171</v>
      </c>
      <c r="F43" s="241"/>
      <c r="G43" s="227">
        <v>2</v>
      </c>
      <c r="H43" s="228" t="s">
        <v>187</v>
      </c>
      <c r="I43" s="229" t="s">
        <v>94</v>
      </c>
      <c r="J43" s="230">
        <v>363</v>
      </c>
      <c r="K43" s="1"/>
      <c r="L43" s="265" t="s">
        <v>188</v>
      </c>
      <c r="M43" s="266"/>
      <c r="N43" s="267" t="s">
        <v>189</v>
      </c>
      <c r="O43" s="268">
        <f>SUM(E8+E19+E27+E34+E41+J14+J23+J33+J41+O6+O20+O31)</f>
        <v>58001</v>
      </c>
    </row>
    <row r="44" spans="2:15" ht="16.5" customHeight="1" thickBot="1" thickTop="1">
      <c r="B44" s="232">
        <v>3</v>
      </c>
      <c r="C44" s="233" t="s">
        <v>190</v>
      </c>
      <c r="D44" s="234" t="s">
        <v>103</v>
      </c>
      <c r="E44" s="235">
        <v>205</v>
      </c>
      <c r="F44" s="241"/>
      <c r="G44" s="269">
        <v>3</v>
      </c>
      <c r="H44" s="270" t="s">
        <v>191</v>
      </c>
      <c r="I44" s="271" t="s">
        <v>94</v>
      </c>
      <c r="J44" s="235">
        <v>1319</v>
      </c>
      <c r="K44" s="1"/>
      <c r="L44" s="272"/>
      <c r="M44" s="273"/>
      <c r="N44" s="274"/>
      <c r="O44" s="275"/>
    </row>
    <row r="45" spans="2:15" ht="15" customHeight="1">
      <c r="B45" s="241"/>
      <c r="C45" s="276"/>
      <c r="D45" s="277"/>
      <c r="E45" s="278"/>
      <c r="F45" s="279"/>
      <c r="G45" s="276"/>
      <c r="H45" s="279"/>
      <c r="I45" s="280"/>
      <c r="J45" s="1"/>
      <c r="K45" s="1"/>
      <c r="L45" s="281"/>
      <c r="M45" s="281"/>
      <c r="N45" s="281"/>
      <c r="O45" s="281"/>
    </row>
    <row r="46" spans="2:15" ht="15" customHeight="1">
      <c r="B46" s="241"/>
      <c r="C46" s="276" t="s">
        <v>192</v>
      </c>
      <c r="D46" s="277"/>
      <c r="E46" s="278"/>
      <c r="F46" s="279"/>
      <c r="G46" s="276"/>
      <c r="H46" s="279"/>
      <c r="I46" s="3"/>
      <c r="J46" s="3"/>
      <c r="K46" s="1"/>
      <c r="L46" s="1"/>
      <c r="M46" s="1"/>
      <c r="N46" s="1"/>
      <c r="O46" s="1"/>
    </row>
    <row r="47" ht="15" customHeight="1"/>
    <row r="48" ht="15" customHeight="1"/>
    <row r="49" ht="15" customHeight="1"/>
    <row r="50" spans="2:15" ht="15" customHeight="1">
      <c r="B50" s="282"/>
      <c r="C50" s="282"/>
      <c r="D50" s="282"/>
      <c r="E50" s="282"/>
      <c r="F50" s="282"/>
      <c r="G50" s="282"/>
      <c r="H50" s="282"/>
      <c r="I50" s="282"/>
      <c r="J50" s="282"/>
      <c r="K50" s="282"/>
      <c r="L50" s="283"/>
      <c r="M50" s="284"/>
      <c r="N50" s="285"/>
      <c r="O50" s="285"/>
    </row>
    <row r="51" spans="2:15" ht="15" customHeight="1">
      <c r="B51" s="282"/>
      <c r="C51" s="282"/>
      <c r="D51" s="282"/>
      <c r="E51" s="282"/>
      <c r="F51" s="282"/>
      <c r="G51" s="282"/>
      <c r="H51" s="282"/>
      <c r="I51" s="282"/>
      <c r="J51" s="282"/>
      <c r="K51" s="282"/>
      <c r="L51" s="283"/>
      <c r="M51" s="284"/>
      <c r="N51" s="285"/>
      <c r="O51" s="285"/>
    </row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</sheetData>
  <sheetProtection/>
  <mergeCells count="25">
    <mergeCell ref="L43:M44"/>
    <mergeCell ref="N43:N44"/>
    <mergeCell ref="O43:O44"/>
    <mergeCell ref="G10:G11"/>
    <mergeCell ref="H10:H11"/>
    <mergeCell ref="I10:I11"/>
    <mergeCell ref="J10:J11"/>
    <mergeCell ref="G12:I13"/>
    <mergeCell ref="J12:J13"/>
    <mergeCell ref="L4:L5"/>
    <mergeCell ref="M4:M5"/>
    <mergeCell ref="N4:N5"/>
    <mergeCell ref="O4:O5"/>
    <mergeCell ref="B6:D7"/>
    <mergeCell ref="E6:E7"/>
    <mergeCell ref="B1:O1"/>
    <mergeCell ref="B2:O2"/>
    <mergeCell ref="B4:B5"/>
    <mergeCell ref="C4:C5"/>
    <mergeCell ref="D4:D5"/>
    <mergeCell ref="E4:E5"/>
    <mergeCell ref="G4:G5"/>
    <mergeCell ref="H4:H5"/>
    <mergeCell ref="I4:I5"/>
    <mergeCell ref="J4:J5"/>
  </mergeCells>
  <printOptions horizontalCentered="1" verticalCentered="1"/>
  <pageMargins left="0.18" right="0" top="0" bottom="0" header="0" footer="0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1"/>
  <sheetViews>
    <sheetView zoomScalePageLayoutView="0" workbookViewId="0" topLeftCell="M1">
      <selection activeCell="T1" sqref="T1"/>
    </sheetView>
  </sheetViews>
  <sheetFormatPr defaultColWidth="9.00390625" defaultRowHeight="12.75"/>
  <cols>
    <col min="1" max="8" width="9.125" style="286" customWidth="1"/>
    <col min="9" max="9" width="15.75390625" style="286" customWidth="1"/>
    <col min="10" max="10" width="11.25390625" style="286" customWidth="1"/>
    <col min="11" max="11" width="10.875" style="286" customWidth="1"/>
    <col min="12" max="27" width="9.125" style="286" customWidth="1"/>
    <col min="28" max="16384" width="9.125" style="295" customWidth="1"/>
  </cols>
  <sheetData>
    <row r="1" spans="1:28" s="288" customFormat="1" ht="12.75">
      <c r="A1" s="286"/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7"/>
    </row>
    <row r="2" spans="1:27" s="288" customFormat="1" ht="12.75">
      <c r="A2" s="286"/>
      <c r="B2" s="286" t="s">
        <v>193</v>
      </c>
      <c r="C2" s="286" t="s">
        <v>194</v>
      </c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</row>
    <row r="3" spans="1:27" s="288" customFormat="1" ht="12.75">
      <c r="A3" s="286"/>
      <c r="B3" s="286" t="s">
        <v>195</v>
      </c>
      <c r="C3" s="286">
        <v>57802</v>
      </c>
      <c r="D3" s="286"/>
      <c r="F3" s="286"/>
      <c r="G3" s="286"/>
      <c r="H3" s="286"/>
      <c r="I3" s="286"/>
      <c r="J3" s="286" t="s">
        <v>196</v>
      </c>
      <c r="K3" s="286" t="s">
        <v>197</v>
      </c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</row>
    <row r="4" spans="1:27" s="288" customFormat="1" ht="12.75">
      <c r="A4" s="286"/>
      <c r="B4" s="286" t="s">
        <v>198</v>
      </c>
      <c r="C4" s="286">
        <v>56749</v>
      </c>
      <c r="D4" s="286"/>
      <c r="I4" s="286" t="s">
        <v>199</v>
      </c>
      <c r="J4" s="286">
        <v>9085</v>
      </c>
      <c r="K4" s="286">
        <v>8749</v>
      </c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</row>
    <row r="5" spans="1:27" s="288" customFormat="1" ht="12.75">
      <c r="A5" s="286"/>
      <c r="B5" s="286" t="s">
        <v>200</v>
      </c>
      <c r="C5" s="286">
        <v>57803</v>
      </c>
      <c r="D5" s="286"/>
      <c r="F5" s="286"/>
      <c r="G5" s="286" t="s">
        <v>201</v>
      </c>
      <c r="I5" s="286" t="s">
        <v>202</v>
      </c>
      <c r="J5" s="286">
        <v>7128</v>
      </c>
      <c r="K5" s="286">
        <v>7563</v>
      </c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</row>
    <row r="6" spans="1:27" s="288" customFormat="1" ht="12.75">
      <c r="A6" s="286"/>
      <c r="B6" s="286" t="s">
        <v>203</v>
      </c>
      <c r="C6" s="286">
        <v>60614</v>
      </c>
      <c r="D6" s="286"/>
      <c r="F6" s="286" t="s">
        <v>204</v>
      </c>
      <c r="G6" s="286">
        <v>2595</v>
      </c>
      <c r="I6" s="286" t="s">
        <v>205</v>
      </c>
      <c r="J6" s="286">
        <v>8771</v>
      </c>
      <c r="K6" s="286">
        <v>8196</v>
      </c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</row>
    <row r="7" spans="1:27" s="288" customFormat="1" ht="12.75">
      <c r="A7" s="286"/>
      <c r="B7" s="286" t="s">
        <v>206</v>
      </c>
      <c r="C7" s="286">
        <v>66194</v>
      </c>
      <c r="D7" s="286"/>
      <c r="F7" s="286" t="s">
        <v>207</v>
      </c>
      <c r="G7" s="286">
        <v>2551</v>
      </c>
      <c r="I7" s="286" t="s">
        <v>208</v>
      </c>
      <c r="J7" s="286">
        <v>8105</v>
      </c>
      <c r="K7" s="286">
        <v>6425</v>
      </c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  <c r="Z7" s="286"/>
      <c r="AA7" s="286"/>
    </row>
    <row r="8" spans="1:27" s="288" customFormat="1" ht="12.75">
      <c r="A8" s="286"/>
      <c r="B8" s="286" t="s">
        <v>209</v>
      </c>
      <c r="C8" s="286">
        <v>66603</v>
      </c>
      <c r="D8" s="286"/>
      <c r="F8" s="286" t="s">
        <v>210</v>
      </c>
      <c r="G8" s="286">
        <v>2299</v>
      </c>
      <c r="I8" s="286" t="s">
        <v>211</v>
      </c>
      <c r="J8" s="286">
        <v>9008</v>
      </c>
      <c r="K8" s="286">
        <v>6249</v>
      </c>
      <c r="L8" s="286"/>
      <c r="M8" s="286"/>
      <c r="N8" s="286"/>
      <c r="O8" s="286"/>
      <c r="P8" s="286"/>
      <c r="Q8" s="286"/>
      <c r="R8" s="286"/>
      <c r="S8" s="286"/>
      <c r="T8" s="286"/>
      <c r="U8" s="286"/>
      <c r="V8" s="286"/>
      <c r="W8" s="286"/>
      <c r="X8" s="286"/>
      <c r="Y8" s="286"/>
      <c r="Z8" s="286"/>
      <c r="AA8" s="286"/>
    </row>
    <row r="9" spans="1:27" s="288" customFormat="1" ht="12.75">
      <c r="A9" s="286"/>
      <c r="B9" s="286" t="s">
        <v>212</v>
      </c>
      <c r="C9" s="286">
        <v>65305</v>
      </c>
      <c r="D9" s="286"/>
      <c r="F9" s="286" t="s">
        <v>213</v>
      </c>
      <c r="G9" s="286">
        <v>2565</v>
      </c>
      <c r="I9" s="286" t="s">
        <v>214</v>
      </c>
      <c r="J9" s="286">
        <v>9183</v>
      </c>
      <c r="K9" s="286">
        <v>6794</v>
      </c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6"/>
    </row>
    <row r="10" spans="1:27" s="288" customFormat="1" ht="12.75">
      <c r="A10" s="286"/>
      <c r="B10" s="286" t="s">
        <v>215</v>
      </c>
      <c r="C10" s="286">
        <v>62916</v>
      </c>
      <c r="D10" s="286"/>
      <c r="F10" s="286" t="s">
        <v>216</v>
      </c>
      <c r="G10" s="286">
        <v>2977</v>
      </c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86"/>
      <c r="X10" s="286"/>
      <c r="Y10" s="286"/>
      <c r="Z10" s="286"/>
      <c r="AA10" s="286"/>
    </row>
    <row r="11" spans="1:27" s="288" customFormat="1" ht="12.75">
      <c r="A11" s="286"/>
      <c r="B11" s="286" t="s">
        <v>217</v>
      </c>
      <c r="C11" s="286">
        <v>60157</v>
      </c>
      <c r="D11" s="286"/>
      <c r="F11" s="286" t="s">
        <v>195</v>
      </c>
      <c r="G11" s="286">
        <v>3222</v>
      </c>
      <c r="J11" s="286"/>
      <c r="K11" s="286"/>
      <c r="L11" s="286"/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  <c r="Z11" s="286"/>
      <c r="AA11" s="286"/>
    </row>
    <row r="12" spans="1:27" s="288" customFormat="1" ht="12.75">
      <c r="A12" s="286"/>
      <c r="B12" s="286" t="s">
        <v>218</v>
      </c>
      <c r="C12" s="286">
        <v>58477</v>
      </c>
      <c r="D12" s="286"/>
      <c r="F12" s="286"/>
      <c r="G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</row>
    <row r="13" spans="1:27" s="288" customFormat="1" ht="12.75">
      <c r="A13" s="286"/>
      <c r="B13" s="286" t="s">
        <v>219</v>
      </c>
      <c r="C13" s="286">
        <v>57902</v>
      </c>
      <c r="D13" s="286"/>
      <c r="F13" s="286" t="s">
        <v>215</v>
      </c>
      <c r="G13" s="286">
        <v>3193</v>
      </c>
      <c r="J13" s="286"/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</row>
    <row r="14" spans="1:27" s="288" customFormat="1" ht="12.75">
      <c r="A14" s="286"/>
      <c r="B14" s="286" t="s">
        <v>220</v>
      </c>
      <c r="C14" s="286">
        <v>58337</v>
      </c>
      <c r="D14" s="286"/>
      <c r="F14" s="286" t="s">
        <v>217</v>
      </c>
      <c r="G14" s="286">
        <v>2512</v>
      </c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</row>
    <row r="15" spans="1:27" s="288" customFormat="1" ht="12.75">
      <c r="A15" s="286"/>
      <c r="B15" s="286" t="s">
        <v>221</v>
      </c>
      <c r="C15" s="286">
        <v>58001</v>
      </c>
      <c r="D15" s="286"/>
      <c r="F15" s="286" t="s">
        <v>218</v>
      </c>
      <c r="G15" s="286">
        <v>2885</v>
      </c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</row>
    <row r="16" spans="1:27" s="288" customFormat="1" ht="12.75">
      <c r="A16" s="286"/>
      <c r="B16" s="286"/>
      <c r="F16" s="286" t="s">
        <v>219</v>
      </c>
      <c r="G16" s="286">
        <v>2770</v>
      </c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</row>
    <row r="17" spans="1:27" s="288" customFormat="1" ht="12.75">
      <c r="A17" s="286"/>
      <c r="B17" s="286"/>
      <c r="C17" s="286"/>
      <c r="D17" s="286"/>
      <c r="F17" s="286" t="s">
        <v>220</v>
      </c>
      <c r="G17" s="286">
        <v>2965</v>
      </c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6"/>
    </row>
    <row r="18" spans="1:27" s="288" customFormat="1" ht="12.75">
      <c r="A18" s="286"/>
      <c r="B18" s="286"/>
      <c r="C18" s="286"/>
      <c r="D18" s="286"/>
      <c r="F18" s="286" t="s">
        <v>221</v>
      </c>
      <c r="G18" s="286">
        <v>3354</v>
      </c>
      <c r="H18" s="286"/>
      <c r="I18" s="286"/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</row>
    <row r="19" spans="1:27" s="288" customFormat="1" ht="12.75">
      <c r="A19" s="286"/>
      <c r="B19" s="286"/>
      <c r="C19" s="286"/>
      <c r="D19" s="286"/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6"/>
      <c r="AA19" s="286"/>
    </row>
    <row r="20" spans="1:27" s="288" customFormat="1" ht="12.75">
      <c r="A20" s="286"/>
      <c r="B20" s="286"/>
      <c r="C20" s="286"/>
      <c r="D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6"/>
      <c r="AA20" s="286"/>
    </row>
    <row r="21" spans="1:27" s="288" customFormat="1" ht="12.75">
      <c r="A21" s="286"/>
      <c r="B21" s="286"/>
      <c r="C21" s="286"/>
      <c r="D21" s="286"/>
      <c r="G21" s="286"/>
      <c r="H21" s="286"/>
      <c r="I21" s="286"/>
      <c r="J21" s="286"/>
      <c r="K21" s="286"/>
      <c r="L21" s="286"/>
      <c r="M21" s="286"/>
      <c r="N21" s="286"/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Y21" s="286"/>
      <c r="Z21" s="286"/>
      <c r="AA21" s="286"/>
    </row>
    <row r="22" spans="1:27" s="288" customFormat="1" ht="12.75">
      <c r="A22" s="286"/>
      <c r="B22" s="286">
        <v>3948</v>
      </c>
      <c r="C22" s="286"/>
      <c r="D22" s="286"/>
      <c r="E22" s="286"/>
      <c r="F22" s="286"/>
      <c r="G22" s="286"/>
      <c r="H22" s="286"/>
      <c r="I22" s="286"/>
      <c r="J22" s="289" t="s">
        <v>222</v>
      </c>
      <c r="K22" s="290">
        <f aca="true" t="shared" si="0" ref="K22:K34">B22/B$35</f>
        <v>0.4345624656026417</v>
      </c>
      <c r="L22" s="286"/>
      <c r="M22" s="286"/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6"/>
      <c r="AA22" s="286"/>
    </row>
    <row r="23" spans="1:27" s="288" customFormat="1" ht="12.75">
      <c r="A23" s="286"/>
      <c r="B23" s="286">
        <v>108</v>
      </c>
      <c r="C23" s="286"/>
      <c r="D23" s="286"/>
      <c r="E23" s="286"/>
      <c r="F23" s="286"/>
      <c r="G23" s="286"/>
      <c r="H23" s="286"/>
      <c r="I23" s="286"/>
      <c r="J23" s="289" t="s">
        <v>223</v>
      </c>
      <c r="K23" s="290">
        <f t="shared" si="0"/>
        <v>0.011887727022564668</v>
      </c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6"/>
      <c r="Z23" s="286"/>
      <c r="AA23" s="286"/>
    </row>
    <row r="24" spans="1:27" s="288" customFormat="1" ht="12.75">
      <c r="A24" s="286"/>
      <c r="B24" s="286">
        <v>97</v>
      </c>
      <c r="C24" s="286"/>
      <c r="D24" s="286"/>
      <c r="E24" s="286"/>
      <c r="F24" s="286"/>
      <c r="G24" s="286"/>
      <c r="H24" s="286"/>
      <c r="I24" s="286"/>
      <c r="J24" s="289" t="s">
        <v>224</v>
      </c>
      <c r="K24" s="290">
        <f>B24/B$35</f>
        <v>0.010676940011007155</v>
      </c>
      <c r="L24" s="286"/>
      <c r="M24" s="286"/>
      <c r="N24" s="286"/>
      <c r="O24" s="286"/>
      <c r="P24" s="286"/>
      <c r="Q24" s="286"/>
      <c r="R24" s="286"/>
      <c r="S24" s="286"/>
      <c r="T24" s="286"/>
      <c r="U24" s="286"/>
      <c r="V24" s="286"/>
      <c r="W24" s="286"/>
      <c r="X24" s="286"/>
      <c r="Y24" s="286"/>
      <c r="Z24" s="286"/>
      <c r="AA24" s="286"/>
    </row>
    <row r="25" spans="1:27" s="288" customFormat="1" ht="12.75">
      <c r="A25" s="286"/>
      <c r="B25" s="286">
        <v>154</v>
      </c>
      <c r="C25" s="286"/>
      <c r="D25" s="286"/>
      <c r="E25" s="286"/>
      <c r="F25" s="286"/>
      <c r="G25" s="286"/>
      <c r="H25" s="286"/>
      <c r="I25" s="286"/>
      <c r="J25" s="291" t="s">
        <v>225</v>
      </c>
      <c r="K25" s="290">
        <f t="shared" si="0"/>
        <v>0.01695101816180517</v>
      </c>
      <c r="L25" s="286"/>
      <c r="M25" s="286"/>
      <c r="N25" s="286"/>
      <c r="O25" s="286"/>
      <c r="P25" s="286"/>
      <c r="Q25" s="286"/>
      <c r="R25" s="286"/>
      <c r="S25" s="286"/>
      <c r="T25" s="286"/>
      <c r="U25" s="286"/>
      <c r="V25" s="286"/>
      <c r="W25" s="286"/>
      <c r="X25" s="286"/>
      <c r="Y25" s="286"/>
      <c r="Z25" s="286"/>
      <c r="AA25" s="286"/>
    </row>
    <row r="26" spans="1:27" s="288" customFormat="1" ht="12.75">
      <c r="A26" s="286"/>
      <c r="B26" s="286">
        <v>78</v>
      </c>
      <c r="C26" s="286"/>
      <c r="D26" s="286"/>
      <c r="E26" s="286"/>
      <c r="F26" s="286"/>
      <c r="G26" s="286"/>
      <c r="H26" s="286"/>
      <c r="I26" s="286"/>
      <c r="J26" s="289" t="s">
        <v>226</v>
      </c>
      <c r="K26" s="290">
        <f t="shared" si="0"/>
        <v>0.008585580627407816</v>
      </c>
      <c r="L26" s="286"/>
      <c r="M26" s="286"/>
      <c r="N26" s="286"/>
      <c r="O26" s="286"/>
      <c r="P26" s="286"/>
      <c r="Q26" s="286"/>
      <c r="R26" s="286"/>
      <c r="S26" s="286"/>
      <c r="T26" s="286"/>
      <c r="U26" s="286"/>
      <c r="V26" s="286"/>
      <c r="W26" s="286"/>
      <c r="X26" s="286"/>
      <c r="Y26" s="286"/>
      <c r="Z26" s="286"/>
      <c r="AA26" s="286"/>
    </row>
    <row r="27" spans="1:27" s="288" customFormat="1" ht="12.75">
      <c r="A27" s="286"/>
      <c r="B27" s="286">
        <v>212</v>
      </c>
      <c r="C27" s="286"/>
      <c r="D27" s="286"/>
      <c r="E27" s="286"/>
      <c r="F27" s="286"/>
      <c r="G27" s="286"/>
      <c r="H27" s="286"/>
      <c r="I27" s="286"/>
      <c r="J27" s="291" t="s">
        <v>227</v>
      </c>
      <c r="K27" s="290">
        <f t="shared" si="0"/>
        <v>0.02333516785910842</v>
      </c>
      <c r="L27" s="286"/>
      <c r="M27" s="286"/>
      <c r="N27" s="286"/>
      <c r="O27" s="286"/>
      <c r="P27" s="286"/>
      <c r="Q27" s="286"/>
      <c r="R27" s="286"/>
      <c r="S27" s="286"/>
      <c r="T27" s="286"/>
      <c r="U27" s="286"/>
      <c r="V27" s="286"/>
      <c r="W27" s="286"/>
      <c r="X27" s="286"/>
      <c r="Y27" s="286"/>
      <c r="Z27" s="286"/>
      <c r="AA27" s="286"/>
    </row>
    <row r="28" spans="1:27" s="288" customFormat="1" ht="12.75">
      <c r="A28" s="286"/>
      <c r="B28" s="286">
        <v>698</v>
      </c>
      <c r="C28" s="286"/>
      <c r="D28" s="286"/>
      <c r="E28" s="286"/>
      <c r="F28" s="286"/>
      <c r="G28" s="286"/>
      <c r="H28" s="286"/>
      <c r="I28" s="286"/>
      <c r="J28" s="291" t="s">
        <v>228</v>
      </c>
      <c r="K28" s="290">
        <f t="shared" si="0"/>
        <v>0.07682993946064942</v>
      </c>
      <c r="L28" s="286"/>
      <c r="M28" s="286"/>
      <c r="N28" s="286"/>
      <c r="O28" s="286"/>
      <c r="P28" s="286"/>
      <c r="Q28" s="286"/>
      <c r="R28" s="286"/>
      <c r="S28" s="286"/>
      <c r="T28" s="286"/>
      <c r="U28" s="286"/>
      <c r="V28" s="286"/>
      <c r="W28" s="286"/>
      <c r="X28" s="286"/>
      <c r="Y28" s="286"/>
      <c r="Z28" s="286"/>
      <c r="AA28" s="286"/>
    </row>
    <row r="29" spans="1:27" s="288" customFormat="1" ht="12.75">
      <c r="A29" s="286"/>
      <c r="B29" s="286">
        <v>172</v>
      </c>
      <c r="C29" s="286"/>
      <c r="D29" s="286"/>
      <c r="E29" s="286"/>
      <c r="F29" s="286"/>
      <c r="G29" s="286"/>
      <c r="H29" s="286"/>
      <c r="I29" s="286"/>
      <c r="J29" s="291" t="s">
        <v>229</v>
      </c>
      <c r="K29" s="290">
        <f t="shared" si="0"/>
        <v>0.018932305998899286</v>
      </c>
      <c r="L29" s="286"/>
      <c r="M29" s="286"/>
      <c r="N29" s="286"/>
      <c r="O29" s="286"/>
      <c r="P29" s="286"/>
      <c r="Q29" s="286"/>
      <c r="R29" s="286"/>
      <c r="S29" s="286"/>
      <c r="T29" s="286"/>
      <c r="U29" s="286"/>
      <c r="V29" s="286"/>
      <c r="W29" s="286"/>
      <c r="X29" s="286"/>
      <c r="Y29" s="286"/>
      <c r="Z29" s="286"/>
      <c r="AA29" s="286"/>
    </row>
    <row r="30" spans="1:27" s="288" customFormat="1" ht="12.75">
      <c r="A30" s="286"/>
      <c r="B30" s="286">
        <v>225</v>
      </c>
      <c r="C30" s="286"/>
      <c r="D30" s="286"/>
      <c r="E30" s="286"/>
      <c r="F30" s="286"/>
      <c r="G30" s="286"/>
      <c r="H30" s="286"/>
      <c r="I30" s="286"/>
      <c r="J30" s="291" t="s">
        <v>230</v>
      </c>
      <c r="K30" s="290">
        <f t="shared" si="0"/>
        <v>0.02476609796367639</v>
      </c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</row>
    <row r="31" spans="1:27" s="288" customFormat="1" ht="12.75">
      <c r="A31" s="286"/>
      <c r="B31" s="286">
        <v>2314</v>
      </c>
      <c r="C31" s="286"/>
      <c r="D31" s="286"/>
      <c r="E31" s="286"/>
      <c r="F31" s="286"/>
      <c r="G31" s="286"/>
      <c r="H31" s="286"/>
      <c r="I31" s="286"/>
      <c r="J31" s="291" t="s">
        <v>231</v>
      </c>
      <c r="K31" s="290">
        <f t="shared" si="0"/>
        <v>0.2547055586130985</v>
      </c>
      <c r="L31" s="286"/>
      <c r="M31" s="286"/>
      <c r="N31" s="286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286"/>
    </row>
    <row r="32" spans="1:27" s="288" customFormat="1" ht="12.75">
      <c r="A32" s="286"/>
      <c r="B32" s="286">
        <v>618</v>
      </c>
      <c r="C32" s="286"/>
      <c r="D32" s="286"/>
      <c r="E32" s="286"/>
      <c r="F32" s="286"/>
      <c r="G32" s="286"/>
      <c r="H32" s="286"/>
      <c r="I32" s="286"/>
      <c r="J32" s="291" t="s">
        <v>232</v>
      </c>
      <c r="K32" s="290">
        <f t="shared" si="0"/>
        <v>0.06802421574023115</v>
      </c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</row>
    <row r="33" spans="1:27" s="288" customFormat="1" ht="12.75">
      <c r="A33" s="286">
        <f>B22+B23+B24+B25+B26+B27+B28+B29+B30+B31+B32+B33</f>
        <v>8699</v>
      </c>
      <c r="B33" s="286">
        <v>75</v>
      </c>
      <c r="C33" s="286"/>
      <c r="D33" s="286"/>
      <c r="E33" s="286"/>
      <c r="F33" s="286"/>
      <c r="G33" s="286"/>
      <c r="H33" s="286"/>
      <c r="I33" s="286"/>
      <c r="J33" s="291" t="s">
        <v>233</v>
      </c>
      <c r="K33" s="290">
        <f t="shared" si="0"/>
        <v>0.00825536598789213</v>
      </c>
      <c r="L33" s="286"/>
      <c r="M33" s="286"/>
      <c r="N33" s="286"/>
      <c r="O33" s="286"/>
      <c r="P33" s="286"/>
      <c r="Q33" s="286"/>
      <c r="R33" s="286"/>
      <c r="S33" s="286"/>
      <c r="T33" s="286"/>
      <c r="U33" s="286"/>
      <c r="V33" s="286"/>
      <c r="W33" s="286"/>
      <c r="X33" s="286"/>
      <c r="Y33" s="286"/>
      <c r="Z33" s="286"/>
      <c r="AA33" s="286"/>
    </row>
    <row r="34" spans="1:27" s="288" customFormat="1" ht="12.75">
      <c r="A34" s="286"/>
      <c r="B34" s="286">
        <v>386</v>
      </c>
      <c r="C34" s="286"/>
      <c r="D34" s="286"/>
      <c r="E34" s="286"/>
      <c r="F34" s="286"/>
      <c r="G34" s="286"/>
      <c r="H34" s="286"/>
      <c r="I34" s="286"/>
      <c r="J34" s="291" t="s">
        <v>234</v>
      </c>
      <c r="K34" s="290">
        <f t="shared" si="0"/>
        <v>0.04248761695101816</v>
      </c>
      <c r="L34" s="286"/>
      <c r="M34" s="286"/>
      <c r="N34" s="286"/>
      <c r="O34" s="286"/>
      <c r="P34" s="286"/>
      <c r="Q34" s="286"/>
      <c r="R34" s="286"/>
      <c r="S34" s="286"/>
      <c r="T34" s="286"/>
      <c r="U34" s="286"/>
      <c r="V34" s="286"/>
      <c r="W34" s="286"/>
      <c r="X34" s="286"/>
      <c r="Y34" s="286"/>
      <c r="Z34" s="286"/>
      <c r="AA34" s="286"/>
    </row>
    <row r="35" spans="1:27" s="288" customFormat="1" ht="12.75">
      <c r="A35" s="286"/>
      <c r="B35" s="286">
        <v>9085</v>
      </c>
      <c r="C35" s="286"/>
      <c r="D35" s="286"/>
      <c r="E35" s="286"/>
      <c r="F35" s="286"/>
      <c r="G35" s="286"/>
      <c r="H35" s="286"/>
      <c r="I35" s="286"/>
      <c r="J35" s="291"/>
      <c r="K35" s="290"/>
      <c r="L35" s="286"/>
      <c r="M35" s="286"/>
      <c r="N35" s="286"/>
      <c r="O35" s="286"/>
      <c r="P35" s="286"/>
      <c r="Q35" s="286"/>
      <c r="R35" s="286"/>
      <c r="S35" s="286"/>
      <c r="T35" s="286"/>
      <c r="U35" s="286"/>
      <c r="V35" s="286"/>
      <c r="W35" s="286"/>
      <c r="X35" s="286"/>
      <c r="Y35" s="286"/>
      <c r="Z35" s="286"/>
      <c r="AA35" s="286"/>
    </row>
    <row r="36" spans="1:27" s="288" customFormat="1" ht="12.75">
      <c r="A36" s="286"/>
      <c r="B36" s="286"/>
      <c r="C36" s="286"/>
      <c r="D36" s="286"/>
      <c r="E36" s="286"/>
      <c r="F36" s="286"/>
      <c r="G36" s="286"/>
      <c r="H36" s="286"/>
      <c r="I36" s="286"/>
      <c r="J36" s="291"/>
      <c r="K36" s="290"/>
      <c r="L36" s="286"/>
      <c r="M36" s="286"/>
      <c r="N36" s="286"/>
      <c r="O36" s="286"/>
      <c r="P36" s="286"/>
      <c r="Q36" s="286"/>
      <c r="R36" s="286"/>
      <c r="S36" s="286"/>
      <c r="T36" s="286"/>
      <c r="U36" s="286"/>
      <c r="V36" s="286"/>
      <c r="W36" s="286"/>
      <c r="X36" s="286"/>
      <c r="Y36" s="286"/>
      <c r="Z36" s="286"/>
      <c r="AA36" s="286"/>
    </row>
    <row r="37" spans="1:27" s="288" customFormat="1" ht="12.75">
      <c r="A37" s="286"/>
      <c r="B37" s="286">
        <f>SUM(B22:B34)</f>
        <v>9085</v>
      </c>
      <c r="C37" s="286"/>
      <c r="D37" s="286"/>
      <c r="E37" s="286"/>
      <c r="F37" s="286"/>
      <c r="G37" s="286"/>
      <c r="H37" s="286"/>
      <c r="I37" s="286"/>
      <c r="J37" s="286"/>
      <c r="K37" s="292">
        <f>SUM(K22:K35)</f>
        <v>1</v>
      </c>
      <c r="L37" s="286"/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Y37" s="286"/>
      <c r="Z37" s="286"/>
      <c r="AA37" s="286"/>
    </row>
    <row r="38" spans="1:27" s="288" customFormat="1" ht="12.75">
      <c r="A38" s="286"/>
      <c r="B38" s="286"/>
      <c r="C38" s="286"/>
      <c r="D38" s="286"/>
      <c r="E38" s="286"/>
      <c r="F38" s="286"/>
      <c r="G38" s="286"/>
      <c r="H38" s="286"/>
      <c r="I38" s="286"/>
      <c r="J38" s="286"/>
      <c r="K38" s="286"/>
      <c r="L38" s="290"/>
      <c r="M38" s="286"/>
      <c r="N38" s="286"/>
      <c r="O38" s="286"/>
      <c r="P38" s="286"/>
      <c r="Q38" s="286"/>
      <c r="R38" s="286"/>
      <c r="S38" s="286"/>
      <c r="T38" s="286"/>
      <c r="U38" s="286"/>
      <c r="V38" s="286"/>
      <c r="W38" s="286"/>
      <c r="X38" s="286"/>
      <c r="Y38" s="286"/>
      <c r="Z38" s="286"/>
      <c r="AA38" s="286"/>
    </row>
    <row r="39" spans="1:27" s="288" customFormat="1" ht="12.75">
      <c r="A39" s="286"/>
      <c r="B39" s="286"/>
      <c r="C39" s="286"/>
      <c r="D39" s="286"/>
      <c r="E39" s="286"/>
      <c r="F39" s="286"/>
      <c r="G39" s="286"/>
      <c r="H39" s="286"/>
      <c r="I39" s="286"/>
      <c r="J39" s="286"/>
      <c r="K39" s="286"/>
      <c r="L39" s="290"/>
      <c r="M39" s="286"/>
      <c r="N39" s="286"/>
      <c r="O39" s="286"/>
      <c r="P39" s="286"/>
      <c r="Q39" s="286"/>
      <c r="R39" s="286"/>
      <c r="S39" s="286"/>
      <c r="T39" s="286"/>
      <c r="U39" s="286"/>
      <c r="V39" s="286"/>
      <c r="W39" s="286"/>
      <c r="X39" s="286"/>
      <c r="Y39" s="286"/>
      <c r="Z39" s="286"/>
      <c r="AA39" s="286"/>
    </row>
    <row r="40" spans="1:27" s="288" customFormat="1" ht="12.75" customHeight="1">
      <c r="A40" s="286"/>
      <c r="B40" s="286">
        <v>7852</v>
      </c>
      <c r="C40" s="286"/>
      <c r="D40" s="286"/>
      <c r="E40" s="286"/>
      <c r="F40" s="286"/>
      <c r="G40" s="286"/>
      <c r="H40" s="286"/>
      <c r="I40" s="286"/>
      <c r="J40" s="286"/>
      <c r="K40" s="286"/>
      <c r="L40" s="290"/>
      <c r="M40" s="293" t="s">
        <v>235</v>
      </c>
      <c r="N40" s="294"/>
      <c r="O40" s="294"/>
      <c r="P40" s="294"/>
      <c r="Q40" s="294"/>
      <c r="R40" s="294"/>
      <c r="S40" s="294"/>
      <c r="T40" s="294"/>
      <c r="U40" s="294"/>
      <c r="V40" s="294"/>
      <c r="W40" s="294"/>
      <c r="X40" s="294"/>
      <c r="Y40" s="294"/>
      <c r="Z40" s="294"/>
      <c r="AA40" s="294"/>
    </row>
    <row r="41" spans="12:27" s="288" customFormat="1" ht="12.75" customHeight="1">
      <c r="L41" s="290"/>
      <c r="M41" s="294"/>
      <c r="N41" s="294"/>
      <c r="O41" s="294"/>
      <c r="P41" s="294"/>
      <c r="Q41" s="294"/>
      <c r="R41" s="294"/>
      <c r="S41" s="294"/>
      <c r="T41" s="294"/>
      <c r="U41" s="294"/>
      <c r="V41" s="294"/>
      <c r="W41" s="294"/>
      <c r="X41" s="294"/>
      <c r="Y41" s="294"/>
      <c r="Z41" s="294"/>
      <c r="AA41" s="294"/>
    </row>
    <row r="42" spans="12:27" s="288" customFormat="1" ht="12.75">
      <c r="L42" s="290"/>
      <c r="M42" s="286"/>
      <c r="N42" s="286"/>
      <c r="O42" s="286"/>
      <c r="P42" s="286"/>
      <c r="Q42" s="286"/>
      <c r="R42" s="286"/>
      <c r="S42" s="286"/>
      <c r="T42" s="286"/>
      <c r="U42" s="286"/>
      <c r="V42" s="286"/>
      <c r="W42" s="286"/>
      <c r="X42" s="286"/>
      <c r="Y42" s="286"/>
      <c r="Z42" s="286"/>
      <c r="AA42" s="286"/>
    </row>
    <row r="43" spans="12:27" s="288" customFormat="1" ht="12.75">
      <c r="L43" s="290"/>
      <c r="M43" s="286"/>
      <c r="N43" s="286"/>
      <c r="O43" s="286"/>
      <c r="P43" s="286"/>
      <c r="Q43" s="286"/>
      <c r="R43" s="286"/>
      <c r="S43" s="286"/>
      <c r="T43" s="286"/>
      <c r="U43" s="286"/>
      <c r="V43" s="286"/>
      <c r="W43" s="286"/>
      <c r="X43" s="286"/>
      <c r="Y43" s="286"/>
      <c r="Z43" s="286"/>
      <c r="AA43" s="286"/>
    </row>
    <row r="44" spans="12:27" s="288" customFormat="1" ht="12.75">
      <c r="L44" s="290"/>
      <c r="M44" s="286"/>
      <c r="N44" s="286"/>
      <c r="O44" s="286"/>
      <c r="P44" s="286"/>
      <c r="Q44" s="286"/>
      <c r="R44" s="286"/>
      <c r="S44" s="286"/>
      <c r="T44" s="286"/>
      <c r="U44" s="286"/>
      <c r="V44" s="286"/>
      <c r="W44" s="286"/>
      <c r="X44" s="286"/>
      <c r="Y44" s="286"/>
      <c r="Z44" s="286"/>
      <c r="AA44" s="286"/>
    </row>
    <row r="45" spans="12:27" s="288" customFormat="1" ht="12.75">
      <c r="L45" s="290"/>
      <c r="M45" s="286"/>
      <c r="N45" s="286"/>
      <c r="O45" s="286"/>
      <c r="P45" s="286"/>
      <c r="Q45" s="286"/>
      <c r="R45" s="286"/>
      <c r="S45" s="286"/>
      <c r="T45" s="286"/>
      <c r="U45" s="286"/>
      <c r="V45" s="286"/>
      <c r="W45" s="286"/>
      <c r="X45" s="286"/>
      <c r="Y45" s="286"/>
      <c r="Z45" s="286"/>
      <c r="AA45" s="286"/>
    </row>
    <row r="46" spans="12:27" s="288" customFormat="1" ht="12.75">
      <c r="L46" s="290"/>
      <c r="M46" s="286"/>
      <c r="N46" s="286"/>
      <c r="O46" s="286"/>
      <c r="P46" s="286"/>
      <c r="Q46" s="286"/>
      <c r="R46" s="286"/>
      <c r="S46" s="286"/>
      <c r="T46" s="286"/>
      <c r="U46" s="286"/>
      <c r="V46" s="286"/>
      <c r="W46" s="286"/>
      <c r="X46" s="286"/>
      <c r="Y46" s="286"/>
      <c r="Z46" s="286"/>
      <c r="AA46" s="286"/>
    </row>
    <row r="47" spans="12:27" s="288" customFormat="1" ht="12.75">
      <c r="L47" s="290"/>
      <c r="M47" s="286"/>
      <c r="N47" s="286"/>
      <c r="O47" s="286"/>
      <c r="P47" s="286"/>
      <c r="Q47" s="286"/>
      <c r="R47" s="286"/>
      <c r="S47" s="286"/>
      <c r="T47" s="286"/>
      <c r="U47" s="286"/>
      <c r="V47" s="286"/>
      <c r="W47" s="286"/>
      <c r="X47" s="286"/>
      <c r="Y47" s="286"/>
      <c r="Z47" s="286"/>
      <c r="AA47" s="286"/>
    </row>
    <row r="48" spans="12:27" s="288" customFormat="1" ht="12.75">
      <c r="L48" s="290"/>
      <c r="M48" s="286"/>
      <c r="N48" s="286"/>
      <c r="O48" s="286"/>
      <c r="P48" s="286"/>
      <c r="Q48" s="286"/>
      <c r="R48" s="286"/>
      <c r="S48" s="286"/>
      <c r="T48" s="286"/>
      <c r="U48" s="286"/>
      <c r="V48" s="286"/>
      <c r="W48" s="286"/>
      <c r="X48" s="286"/>
      <c r="Y48" s="286"/>
      <c r="Z48" s="286"/>
      <c r="AA48" s="286"/>
    </row>
    <row r="49" spans="12:27" s="288" customFormat="1" ht="12.75">
      <c r="L49" s="290"/>
      <c r="M49" s="286"/>
      <c r="N49" s="286"/>
      <c r="O49" s="286"/>
      <c r="P49" s="286"/>
      <c r="Q49" s="286"/>
      <c r="R49" s="286"/>
      <c r="S49" s="286"/>
      <c r="T49" s="286"/>
      <c r="U49" s="286"/>
      <c r="V49" s="286"/>
      <c r="W49" s="286"/>
      <c r="X49" s="286"/>
      <c r="Y49" s="286"/>
      <c r="Z49" s="286"/>
      <c r="AA49" s="286"/>
    </row>
    <row r="50" spans="12:27" s="288" customFormat="1" ht="12.75">
      <c r="L50" s="290"/>
      <c r="M50" s="286"/>
      <c r="N50" s="286"/>
      <c r="O50" s="286"/>
      <c r="P50" s="286"/>
      <c r="Q50" s="286"/>
      <c r="R50" s="286"/>
      <c r="S50" s="286"/>
      <c r="T50" s="286"/>
      <c r="U50" s="286"/>
      <c r="V50" s="286"/>
      <c r="W50" s="286"/>
      <c r="X50" s="286"/>
      <c r="Y50" s="286"/>
      <c r="Z50" s="286"/>
      <c r="AA50" s="286"/>
    </row>
    <row r="51" spans="12:27" s="288" customFormat="1" ht="12.75">
      <c r="L51" s="290"/>
      <c r="M51" s="286"/>
      <c r="N51" s="286"/>
      <c r="O51" s="286"/>
      <c r="P51" s="286"/>
      <c r="Q51" s="286"/>
      <c r="R51" s="286"/>
      <c r="S51" s="286"/>
      <c r="T51" s="286"/>
      <c r="U51" s="286"/>
      <c r="V51" s="286"/>
      <c r="W51" s="286"/>
      <c r="X51" s="286"/>
      <c r="Y51" s="286"/>
      <c r="Z51" s="286"/>
      <c r="AA51" s="286"/>
    </row>
    <row r="52" spans="12:27" s="288" customFormat="1" ht="12.75">
      <c r="L52" s="290"/>
      <c r="M52" s="286"/>
      <c r="N52" s="286"/>
      <c r="O52" s="286"/>
      <c r="P52" s="286"/>
      <c r="Q52" s="286"/>
      <c r="R52" s="286"/>
      <c r="S52" s="286"/>
      <c r="T52" s="286"/>
      <c r="U52" s="286"/>
      <c r="V52" s="286"/>
      <c r="W52" s="286"/>
      <c r="X52" s="286"/>
      <c r="Y52" s="286"/>
      <c r="Z52" s="286"/>
      <c r="AA52" s="286"/>
    </row>
    <row r="53" spans="12:27" s="288" customFormat="1" ht="12.75">
      <c r="L53" s="292"/>
      <c r="M53" s="286"/>
      <c r="N53" s="286"/>
      <c r="O53" s="286"/>
      <c r="P53" s="286"/>
      <c r="Q53" s="286"/>
      <c r="R53" s="286"/>
      <c r="S53" s="286"/>
      <c r="T53" s="286"/>
      <c r="U53" s="286"/>
      <c r="V53" s="286"/>
      <c r="W53" s="286"/>
      <c r="X53" s="286"/>
      <c r="Y53" s="286"/>
      <c r="Z53" s="286"/>
      <c r="AA53" s="286"/>
    </row>
    <row r="54" spans="12:27" s="288" customFormat="1" ht="12.75">
      <c r="L54" s="286"/>
      <c r="M54" s="286"/>
      <c r="N54" s="286"/>
      <c r="O54" s="286"/>
      <c r="P54" s="286"/>
      <c r="Q54" s="286"/>
      <c r="R54" s="286"/>
      <c r="S54" s="286"/>
      <c r="T54" s="286"/>
      <c r="U54" s="286"/>
      <c r="V54" s="286"/>
      <c r="W54" s="286"/>
      <c r="X54" s="286"/>
      <c r="Y54" s="286"/>
      <c r="Z54" s="286"/>
      <c r="AA54" s="286"/>
    </row>
    <row r="55" spans="12:27" s="288" customFormat="1" ht="12.75">
      <c r="L55" s="286"/>
      <c r="M55" s="286"/>
      <c r="N55" s="286"/>
      <c r="O55" s="286"/>
      <c r="P55" s="286"/>
      <c r="Q55" s="286"/>
      <c r="R55" s="286"/>
      <c r="S55" s="286"/>
      <c r="T55" s="286"/>
      <c r="U55" s="286"/>
      <c r="V55" s="286"/>
      <c r="W55" s="286"/>
      <c r="X55" s="286"/>
      <c r="Y55" s="286"/>
      <c r="Z55" s="286"/>
      <c r="AA55" s="286"/>
    </row>
    <row r="56" spans="12:27" s="288" customFormat="1" ht="12.75">
      <c r="L56" s="286"/>
      <c r="M56" s="286"/>
      <c r="N56" s="286"/>
      <c r="O56" s="286"/>
      <c r="P56" s="286"/>
      <c r="Q56" s="286"/>
      <c r="R56" s="286"/>
      <c r="S56" s="286"/>
      <c r="T56" s="286"/>
      <c r="U56" s="286"/>
      <c r="V56" s="286"/>
      <c r="W56" s="286"/>
      <c r="X56" s="286"/>
      <c r="Y56" s="286"/>
      <c r="Z56" s="286"/>
      <c r="AA56" s="286"/>
    </row>
    <row r="57" spans="1:27" s="288" customFormat="1" ht="12.75">
      <c r="A57" s="286"/>
      <c r="B57" s="286"/>
      <c r="C57" s="286"/>
      <c r="D57" s="286"/>
      <c r="E57" s="286"/>
      <c r="F57" s="286"/>
      <c r="G57" s="286"/>
      <c r="H57" s="286"/>
      <c r="I57" s="286"/>
      <c r="J57" s="286"/>
      <c r="K57" s="286"/>
      <c r="L57" s="286"/>
      <c r="M57" s="286"/>
      <c r="N57" s="286"/>
      <c r="O57" s="286"/>
      <c r="P57" s="286"/>
      <c r="Q57" s="286"/>
      <c r="R57" s="286"/>
      <c r="S57" s="286"/>
      <c r="T57" s="286"/>
      <c r="U57" s="286"/>
      <c r="V57" s="286"/>
      <c r="W57" s="286"/>
      <c r="X57" s="286"/>
      <c r="Y57" s="286"/>
      <c r="Z57" s="286"/>
      <c r="AA57" s="286"/>
    </row>
    <row r="58" spans="1:27" s="288" customFormat="1" ht="12.75">
      <c r="A58" s="286"/>
      <c r="B58" s="286"/>
      <c r="C58" s="286"/>
      <c r="D58" s="286"/>
      <c r="E58" s="286"/>
      <c r="F58" s="286"/>
      <c r="G58" s="286"/>
      <c r="H58" s="286"/>
      <c r="I58" s="286"/>
      <c r="J58" s="286"/>
      <c r="K58" s="286"/>
      <c r="L58" s="286"/>
      <c r="M58" s="286"/>
      <c r="N58" s="286"/>
      <c r="O58" s="286"/>
      <c r="P58" s="286"/>
      <c r="Q58" s="286"/>
      <c r="R58" s="286"/>
      <c r="S58" s="286"/>
      <c r="T58" s="286"/>
      <c r="U58" s="286"/>
      <c r="V58" s="286"/>
      <c r="W58" s="286"/>
      <c r="X58" s="286"/>
      <c r="Y58" s="286"/>
      <c r="Z58" s="286"/>
      <c r="AA58" s="286"/>
    </row>
    <row r="59" spans="1:27" s="288" customFormat="1" ht="12.75">
      <c r="A59" s="286"/>
      <c r="B59" s="286"/>
      <c r="C59" s="286"/>
      <c r="D59" s="286"/>
      <c r="E59" s="286"/>
      <c r="F59" s="286"/>
      <c r="G59" s="286"/>
      <c r="H59" s="286"/>
      <c r="I59" s="286"/>
      <c r="J59" s="286"/>
      <c r="K59" s="286"/>
      <c r="L59" s="286"/>
      <c r="M59" s="286"/>
      <c r="N59" s="286"/>
      <c r="O59" s="286"/>
      <c r="P59" s="286"/>
      <c r="Q59" s="286"/>
      <c r="R59" s="286"/>
      <c r="S59" s="286"/>
      <c r="T59" s="286"/>
      <c r="U59" s="286"/>
      <c r="V59" s="286"/>
      <c r="W59" s="286"/>
      <c r="X59" s="286"/>
      <c r="Y59" s="286"/>
      <c r="Z59" s="286"/>
      <c r="AA59" s="286"/>
    </row>
    <row r="60" spans="1:27" s="288" customFormat="1" ht="12.75">
      <c r="A60" s="286"/>
      <c r="B60" s="286"/>
      <c r="C60" s="286"/>
      <c r="D60" s="286"/>
      <c r="E60" s="286"/>
      <c r="F60" s="286"/>
      <c r="G60" s="286"/>
      <c r="H60" s="286"/>
      <c r="I60" s="286"/>
      <c r="J60" s="286"/>
      <c r="K60" s="286"/>
      <c r="L60" s="286"/>
      <c r="M60" s="286"/>
      <c r="N60" s="286"/>
      <c r="O60" s="286"/>
      <c r="P60" s="286"/>
      <c r="Q60" s="286"/>
      <c r="R60" s="286"/>
      <c r="S60" s="286"/>
      <c r="T60" s="286"/>
      <c r="U60" s="286"/>
      <c r="V60" s="286"/>
      <c r="W60" s="286"/>
      <c r="X60" s="286"/>
      <c r="Y60" s="286"/>
      <c r="Z60" s="286"/>
      <c r="AA60" s="286"/>
    </row>
    <row r="61" spans="1:27" s="288" customFormat="1" ht="12.75">
      <c r="A61" s="286"/>
      <c r="B61" s="286"/>
      <c r="C61" s="286"/>
      <c r="D61" s="286"/>
      <c r="E61" s="286"/>
      <c r="F61" s="286"/>
      <c r="G61" s="286"/>
      <c r="H61" s="286"/>
      <c r="I61" s="286"/>
      <c r="J61" s="286"/>
      <c r="K61" s="286"/>
      <c r="L61" s="286"/>
      <c r="M61" s="286"/>
      <c r="N61" s="286"/>
      <c r="O61" s="286"/>
      <c r="P61" s="286"/>
      <c r="Q61" s="286"/>
      <c r="R61" s="286"/>
      <c r="S61" s="286"/>
      <c r="T61" s="286"/>
      <c r="U61" s="286"/>
      <c r="V61" s="286"/>
      <c r="W61" s="286"/>
      <c r="X61" s="286"/>
      <c r="Y61" s="286"/>
      <c r="Z61" s="286"/>
      <c r="AA61" s="286"/>
    </row>
  </sheetData>
  <sheetProtection/>
  <mergeCells count="1">
    <mergeCell ref="M40:AA41"/>
  </mergeCells>
  <printOptions horizontalCentered="1" verticalCentered="1"/>
  <pageMargins left="0.4724409448818898" right="0.4724409448818898" top="0.5118110236220472" bottom="0.5118110236220472" header="0.1968503937007874" footer="0.196850393700787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4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875" style="0" customWidth="1"/>
    <col min="2" max="2" width="4.75390625" style="0" customWidth="1"/>
    <col min="3" max="3" width="25.00390625" style="0" customWidth="1"/>
    <col min="4" max="4" width="26.25390625" style="0" customWidth="1"/>
    <col min="5" max="5" width="13.25390625" style="350" customWidth="1"/>
    <col min="6" max="8" width="12.25390625" style="350" customWidth="1"/>
    <col min="9" max="9" width="13.00390625" style="350" customWidth="1"/>
    <col min="10" max="10" width="12.375" style="350" customWidth="1"/>
    <col min="11" max="11" width="12.625" style="416" customWidth="1"/>
    <col min="12" max="12" width="12.25390625" style="350" customWidth="1"/>
    <col min="13" max="13" width="12.125" style="416" customWidth="1"/>
    <col min="14" max="15" width="12.25390625" style="350" customWidth="1"/>
    <col min="16" max="16" width="12.25390625" style="416" customWidth="1"/>
    <col min="17" max="17" width="12.875" style="350" customWidth="1"/>
    <col min="18" max="18" width="13.375" style="350" customWidth="1"/>
    <col min="19" max="19" width="15.875" style="350" customWidth="1"/>
    <col min="20" max="20" width="10.75390625" style="0" bestFit="1" customWidth="1"/>
  </cols>
  <sheetData>
    <row r="2" spans="2:19" ht="42" customHeight="1">
      <c r="B2" s="296"/>
      <c r="C2" s="297"/>
      <c r="D2" s="298"/>
      <c r="E2" s="299" t="s">
        <v>236</v>
      </c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296"/>
      <c r="Q2" s="296"/>
      <c r="R2" s="301"/>
      <c r="S2" s="302"/>
    </row>
    <row r="3" spans="2:19" ht="48.75" customHeight="1">
      <c r="B3" s="303" t="s">
        <v>237</v>
      </c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</row>
    <row r="4" spans="2:19" ht="42" customHeight="1" thickBot="1">
      <c r="B4" s="304" t="s">
        <v>238</v>
      </c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</row>
    <row r="5" spans="2:19" ht="40.5" customHeight="1" thickBot="1">
      <c r="B5" s="306" t="s">
        <v>1</v>
      </c>
      <c r="C5" s="307" t="s">
        <v>2</v>
      </c>
      <c r="D5" s="308" t="s">
        <v>3</v>
      </c>
      <c r="E5" s="309" t="s">
        <v>239</v>
      </c>
      <c r="F5" s="310" t="s">
        <v>240</v>
      </c>
      <c r="G5" s="311" t="s">
        <v>6</v>
      </c>
      <c r="H5" s="311" t="s">
        <v>7</v>
      </c>
      <c r="I5" s="311" t="s">
        <v>8</v>
      </c>
      <c r="J5" s="311" t="s">
        <v>9</v>
      </c>
      <c r="K5" s="311" t="s">
        <v>10</v>
      </c>
      <c r="L5" s="311" t="s">
        <v>11</v>
      </c>
      <c r="M5" s="311" t="s">
        <v>12</v>
      </c>
      <c r="N5" s="311" t="s">
        <v>13</v>
      </c>
      <c r="O5" s="311" t="s">
        <v>241</v>
      </c>
      <c r="P5" s="311" t="s">
        <v>242</v>
      </c>
      <c r="Q5" s="311" t="s">
        <v>16</v>
      </c>
      <c r="R5" s="311" t="s">
        <v>17</v>
      </c>
      <c r="S5" s="312" t="s">
        <v>18</v>
      </c>
    </row>
    <row r="6" spans="2:19" ht="24" customHeight="1" thickBot="1">
      <c r="B6" s="313"/>
      <c r="C6" s="314" t="s">
        <v>243</v>
      </c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</row>
    <row r="7" spans="2:19" ht="24" customHeight="1" thickBot="1">
      <c r="B7" s="315" t="s">
        <v>20</v>
      </c>
      <c r="C7" s="316" t="s">
        <v>244</v>
      </c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  <c r="P7" s="317"/>
      <c r="Q7" s="317"/>
      <c r="R7" s="317"/>
      <c r="S7" s="318"/>
    </row>
    <row r="8" spans="2:19" ht="24" customHeight="1" thickBot="1">
      <c r="B8" s="319"/>
      <c r="C8" s="320" t="s">
        <v>245</v>
      </c>
      <c r="D8" s="321"/>
      <c r="E8" s="322">
        <v>619</v>
      </c>
      <c r="F8" s="322">
        <v>559</v>
      </c>
      <c r="G8" s="323">
        <v>779</v>
      </c>
      <c r="H8" s="323">
        <v>914</v>
      </c>
      <c r="I8" s="323">
        <v>1160</v>
      </c>
      <c r="J8" s="323">
        <v>614</v>
      </c>
      <c r="K8" s="323">
        <v>904</v>
      </c>
      <c r="L8" s="323">
        <v>374</v>
      </c>
      <c r="M8" s="323">
        <v>691</v>
      </c>
      <c r="N8" s="323">
        <v>482</v>
      </c>
      <c r="O8" s="323">
        <v>523</v>
      </c>
      <c r="P8" s="323">
        <v>840</v>
      </c>
      <c r="Q8" s="323">
        <v>884</v>
      </c>
      <c r="R8" s="324">
        <v>1085</v>
      </c>
      <c r="S8" s="325">
        <f>SUM(E8:R8)</f>
        <v>10428</v>
      </c>
    </row>
    <row r="9" spans="2:20" ht="24" customHeight="1" thickBot="1">
      <c r="B9" s="319"/>
      <c r="C9" s="326" t="s">
        <v>246</v>
      </c>
      <c r="D9" s="327"/>
      <c r="E9" s="328">
        <v>1462</v>
      </c>
      <c r="F9" s="328">
        <v>820</v>
      </c>
      <c r="G9" s="328">
        <v>1154</v>
      </c>
      <c r="H9" s="328">
        <v>1379</v>
      </c>
      <c r="I9" s="328">
        <v>2011</v>
      </c>
      <c r="J9" s="328">
        <v>424</v>
      </c>
      <c r="K9" s="328">
        <v>1260</v>
      </c>
      <c r="L9" s="328">
        <v>512</v>
      </c>
      <c r="M9" s="328">
        <v>912</v>
      </c>
      <c r="N9" s="328">
        <v>620</v>
      </c>
      <c r="O9" s="328">
        <v>1359</v>
      </c>
      <c r="P9" s="328">
        <v>1414</v>
      </c>
      <c r="Q9" s="328">
        <v>1592</v>
      </c>
      <c r="R9" s="329">
        <v>1632</v>
      </c>
      <c r="S9" s="325">
        <f>SUM(E9:R9)</f>
        <v>16551</v>
      </c>
      <c r="T9" s="330"/>
    </row>
    <row r="10" spans="2:20" ht="24" customHeight="1" thickBot="1">
      <c r="B10" s="319"/>
      <c r="C10" s="331" t="s">
        <v>247</v>
      </c>
      <c r="D10" s="320"/>
      <c r="E10" s="332">
        <v>1081</v>
      </c>
      <c r="F10" s="332">
        <v>547</v>
      </c>
      <c r="G10" s="332">
        <v>864</v>
      </c>
      <c r="H10" s="332">
        <v>1018</v>
      </c>
      <c r="I10" s="332">
        <v>1494</v>
      </c>
      <c r="J10" s="332">
        <v>289</v>
      </c>
      <c r="K10" s="332">
        <v>963</v>
      </c>
      <c r="L10" s="332">
        <v>306</v>
      </c>
      <c r="M10" s="332">
        <v>567</v>
      </c>
      <c r="N10" s="332">
        <v>444</v>
      </c>
      <c r="O10" s="332">
        <v>973</v>
      </c>
      <c r="P10" s="332">
        <v>921</v>
      </c>
      <c r="Q10" s="332">
        <v>1197</v>
      </c>
      <c r="R10" s="333">
        <v>1113</v>
      </c>
      <c r="S10" s="325">
        <f>SUM(E10:R10)</f>
        <v>11777</v>
      </c>
      <c r="T10" s="330"/>
    </row>
    <row r="11" spans="2:20" ht="24" customHeight="1" thickBot="1">
      <c r="B11" s="319"/>
      <c r="C11" s="331" t="s">
        <v>248</v>
      </c>
      <c r="D11" s="320"/>
      <c r="E11" s="334">
        <v>904</v>
      </c>
      <c r="F11" s="334">
        <v>551</v>
      </c>
      <c r="G11" s="334">
        <v>806</v>
      </c>
      <c r="H11" s="334">
        <v>943</v>
      </c>
      <c r="I11" s="334">
        <v>1287</v>
      </c>
      <c r="J11" s="334">
        <v>384</v>
      </c>
      <c r="K11" s="334">
        <v>916</v>
      </c>
      <c r="L11" s="334">
        <v>300</v>
      </c>
      <c r="M11" s="334">
        <v>539</v>
      </c>
      <c r="N11" s="334">
        <v>379</v>
      </c>
      <c r="O11" s="334">
        <v>887</v>
      </c>
      <c r="P11" s="334">
        <v>785</v>
      </c>
      <c r="Q11" s="334">
        <v>1081</v>
      </c>
      <c r="R11" s="335">
        <v>1075</v>
      </c>
      <c r="S11" s="325">
        <f>SUM(E11:R11)</f>
        <v>10837</v>
      </c>
      <c r="T11" s="330"/>
    </row>
    <row r="12" spans="2:20" ht="24" customHeight="1" thickBot="1">
      <c r="B12" s="336"/>
      <c r="C12" s="337" t="s">
        <v>249</v>
      </c>
      <c r="D12" s="338"/>
      <c r="E12" s="339">
        <v>895</v>
      </c>
      <c r="F12" s="339">
        <v>482</v>
      </c>
      <c r="G12" s="340">
        <v>611</v>
      </c>
      <c r="H12" s="340">
        <v>750</v>
      </c>
      <c r="I12" s="340">
        <v>869</v>
      </c>
      <c r="J12" s="340">
        <v>339</v>
      </c>
      <c r="K12" s="340">
        <v>684</v>
      </c>
      <c r="L12" s="340">
        <v>269</v>
      </c>
      <c r="M12" s="341">
        <v>357</v>
      </c>
      <c r="N12" s="341">
        <v>245</v>
      </c>
      <c r="O12" s="341">
        <v>710</v>
      </c>
      <c r="P12" s="341">
        <v>632</v>
      </c>
      <c r="Q12" s="341">
        <v>745</v>
      </c>
      <c r="R12" s="341">
        <v>820</v>
      </c>
      <c r="S12" s="325">
        <f>SUM(E12:R12)</f>
        <v>8408</v>
      </c>
      <c r="T12" s="330"/>
    </row>
    <row r="13" spans="2:20" ht="24" customHeight="1" thickBot="1">
      <c r="B13" s="342" t="s">
        <v>250</v>
      </c>
      <c r="C13" s="342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2"/>
      <c r="Q13" s="342"/>
      <c r="R13" s="342"/>
      <c r="S13" s="343"/>
      <c r="T13" s="330"/>
    </row>
    <row r="14" spans="2:20" ht="24" customHeight="1" thickBot="1">
      <c r="B14" s="315">
        <v>2</v>
      </c>
      <c r="C14" s="316" t="s">
        <v>251</v>
      </c>
      <c r="D14" s="317"/>
      <c r="E14" s="317"/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8"/>
      <c r="T14" s="330"/>
    </row>
    <row r="15" spans="2:20" ht="24" customHeight="1" thickBot="1">
      <c r="B15" s="336"/>
      <c r="C15" s="331" t="s">
        <v>252</v>
      </c>
      <c r="D15" s="320"/>
      <c r="E15" s="332">
        <v>863</v>
      </c>
      <c r="F15" s="332">
        <v>282</v>
      </c>
      <c r="G15" s="344">
        <v>245</v>
      </c>
      <c r="H15" s="344">
        <v>375</v>
      </c>
      <c r="I15" s="344">
        <v>485</v>
      </c>
      <c r="J15" s="344">
        <v>132</v>
      </c>
      <c r="K15" s="344">
        <v>328</v>
      </c>
      <c r="L15" s="344">
        <v>137</v>
      </c>
      <c r="M15" s="345">
        <v>252</v>
      </c>
      <c r="N15" s="345">
        <v>165</v>
      </c>
      <c r="O15" s="345">
        <v>900</v>
      </c>
      <c r="P15" s="345">
        <v>486</v>
      </c>
      <c r="Q15" s="345">
        <v>417</v>
      </c>
      <c r="R15" s="345">
        <v>415</v>
      </c>
      <c r="S15" s="325">
        <f>SUM(E15:R15)</f>
        <v>5482</v>
      </c>
      <c r="T15" s="330"/>
    </row>
    <row r="16" spans="2:20" ht="24" customHeight="1" thickBot="1">
      <c r="B16" s="336" t="s">
        <v>22</v>
      </c>
      <c r="C16" s="331" t="s">
        <v>253</v>
      </c>
      <c r="D16" s="320"/>
      <c r="E16" s="332">
        <v>1026</v>
      </c>
      <c r="F16" s="332">
        <v>531</v>
      </c>
      <c r="G16" s="344">
        <v>869</v>
      </c>
      <c r="H16" s="344">
        <v>1096</v>
      </c>
      <c r="I16" s="344">
        <v>1504</v>
      </c>
      <c r="J16" s="344">
        <v>453</v>
      </c>
      <c r="K16" s="344">
        <v>914</v>
      </c>
      <c r="L16" s="344">
        <v>354</v>
      </c>
      <c r="M16" s="345">
        <v>619</v>
      </c>
      <c r="N16" s="345">
        <v>440</v>
      </c>
      <c r="O16" s="345">
        <v>1116</v>
      </c>
      <c r="P16" s="345">
        <v>954</v>
      </c>
      <c r="Q16" s="345">
        <v>1293</v>
      </c>
      <c r="R16" s="345">
        <v>1361</v>
      </c>
      <c r="S16" s="325">
        <f>SUM(E16:R16)</f>
        <v>12530</v>
      </c>
      <c r="T16" s="330"/>
    </row>
    <row r="17" spans="2:20" s="350" customFormat="1" ht="24" customHeight="1" thickBot="1">
      <c r="B17" s="346" t="s">
        <v>22</v>
      </c>
      <c r="C17" s="347" t="s">
        <v>254</v>
      </c>
      <c r="D17" s="348"/>
      <c r="E17" s="332">
        <v>564</v>
      </c>
      <c r="F17" s="332">
        <v>265</v>
      </c>
      <c r="G17" s="344">
        <v>497</v>
      </c>
      <c r="H17" s="344">
        <v>369</v>
      </c>
      <c r="I17" s="344">
        <v>652</v>
      </c>
      <c r="J17" s="344">
        <v>259</v>
      </c>
      <c r="K17" s="344">
        <v>393</v>
      </c>
      <c r="L17" s="344">
        <v>163</v>
      </c>
      <c r="M17" s="345">
        <v>304</v>
      </c>
      <c r="N17" s="345">
        <v>186</v>
      </c>
      <c r="O17" s="345">
        <v>489</v>
      </c>
      <c r="P17" s="345">
        <v>412</v>
      </c>
      <c r="Q17" s="345">
        <v>447</v>
      </c>
      <c r="R17" s="345">
        <v>558</v>
      </c>
      <c r="S17" s="325">
        <f>SUM(E17:R17)</f>
        <v>5558</v>
      </c>
      <c r="T17" s="349"/>
    </row>
    <row r="18" spans="2:20" s="350" customFormat="1" ht="24" customHeight="1" thickBot="1">
      <c r="B18" s="346"/>
      <c r="C18" s="351" t="s">
        <v>255</v>
      </c>
      <c r="D18" s="352"/>
      <c r="E18" s="339">
        <v>1198</v>
      </c>
      <c r="F18" s="339">
        <v>829</v>
      </c>
      <c r="G18" s="340">
        <v>1433</v>
      </c>
      <c r="H18" s="340">
        <v>1658</v>
      </c>
      <c r="I18" s="340">
        <v>2101</v>
      </c>
      <c r="J18" s="340">
        <v>595</v>
      </c>
      <c r="K18" s="340">
        <v>1629</v>
      </c>
      <c r="L18" s="340">
        <v>585</v>
      </c>
      <c r="M18" s="341">
        <v>1012</v>
      </c>
      <c r="N18" s="341">
        <v>750</v>
      </c>
      <c r="O18" s="341">
        <v>1041</v>
      </c>
      <c r="P18" s="341">
        <v>1441</v>
      </c>
      <c r="Q18" s="341">
        <v>1770</v>
      </c>
      <c r="R18" s="341">
        <v>1627</v>
      </c>
      <c r="S18" s="325">
        <f>SUM(E18:R18)</f>
        <v>17669</v>
      </c>
      <c r="T18" s="349"/>
    </row>
    <row r="19" spans="2:20" s="350" customFormat="1" ht="24" customHeight="1" thickBot="1">
      <c r="B19" s="353"/>
      <c r="C19" s="354" t="s">
        <v>256</v>
      </c>
      <c r="D19" s="355"/>
      <c r="E19" s="356">
        <v>1310</v>
      </c>
      <c r="F19" s="356">
        <v>1052</v>
      </c>
      <c r="G19" s="357">
        <v>1170</v>
      </c>
      <c r="H19" s="357">
        <v>1506</v>
      </c>
      <c r="I19" s="357">
        <v>2079</v>
      </c>
      <c r="J19" s="357">
        <v>611</v>
      </c>
      <c r="K19" s="357">
        <v>1463</v>
      </c>
      <c r="L19" s="357">
        <v>522</v>
      </c>
      <c r="M19" s="358">
        <v>879</v>
      </c>
      <c r="N19" s="358">
        <v>629</v>
      </c>
      <c r="O19" s="358">
        <v>906</v>
      </c>
      <c r="P19" s="358">
        <v>1299</v>
      </c>
      <c r="Q19" s="358">
        <v>1572</v>
      </c>
      <c r="R19" s="358">
        <v>1764</v>
      </c>
      <c r="S19" s="325">
        <f>SUM(E19:R19)</f>
        <v>16762</v>
      </c>
      <c r="T19" s="349"/>
    </row>
    <row r="20" spans="2:19" ht="24" customHeight="1" thickBot="1">
      <c r="B20" s="359" t="s">
        <v>257</v>
      </c>
      <c r="C20" s="360"/>
      <c r="D20" s="360"/>
      <c r="E20" s="360"/>
      <c r="F20" s="360"/>
      <c r="G20" s="360"/>
      <c r="H20" s="360"/>
      <c r="I20" s="360"/>
      <c r="J20" s="360"/>
      <c r="K20" s="360"/>
      <c r="L20" s="360"/>
      <c r="M20" s="360"/>
      <c r="N20" s="360"/>
      <c r="O20" s="360"/>
      <c r="P20" s="360"/>
      <c r="Q20" s="360"/>
      <c r="R20" s="360"/>
      <c r="S20" s="360"/>
    </row>
    <row r="21" spans="2:19" ht="24" customHeight="1" thickBot="1">
      <c r="B21" s="315">
        <v>3</v>
      </c>
      <c r="C21" s="361" t="s">
        <v>258</v>
      </c>
      <c r="D21" s="362"/>
      <c r="E21" s="362"/>
      <c r="F21" s="362"/>
      <c r="G21" s="362"/>
      <c r="H21" s="362"/>
      <c r="I21" s="362"/>
      <c r="J21" s="362"/>
      <c r="K21" s="362"/>
      <c r="L21" s="362"/>
      <c r="M21" s="362"/>
      <c r="N21" s="362"/>
      <c r="O21" s="362"/>
      <c r="P21" s="362"/>
      <c r="Q21" s="362"/>
      <c r="R21" s="362"/>
      <c r="S21" s="363"/>
    </row>
    <row r="22" spans="2:19" ht="24" customHeight="1" thickBot="1">
      <c r="B22" s="364"/>
      <c r="C22" s="331" t="s">
        <v>259</v>
      </c>
      <c r="D22" s="320"/>
      <c r="E22" s="334">
        <v>630</v>
      </c>
      <c r="F22" s="334">
        <v>383</v>
      </c>
      <c r="G22" s="334">
        <v>586</v>
      </c>
      <c r="H22" s="334">
        <v>531</v>
      </c>
      <c r="I22" s="334">
        <v>1177</v>
      </c>
      <c r="J22" s="334">
        <v>335</v>
      </c>
      <c r="K22" s="334">
        <v>628</v>
      </c>
      <c r="L22" s="334">
        <v>223</v>
      </c>
      <c r="M22" s="334">
        <v>428</v>
      </c>
      <c r="N22" s="334">
        <v>295</v>
      </c>
      <c r="O22" s="334">
        <v>521</v>
      </c>
      <c r="P22" s="334">
        <v>542</v>
      </c>
      <c r="Q22" s="334">
        <v>813</v>
      </c>
      <c r="R22" s="335">
        <v>767</v>
      </c>
      <c r="S22" s="365">
        <f aca="true" t="shared" si="0" ref="S22:S28">SUM(E22:R22)</f>
        <v>7859</v>
      </c>
    </row>
    <row r="23" spans="2:19" ht="24" customHeight="1" thickBot="1">
      <c r="B23" s="366"/>
      <c r="C23" s="331" t="s">
        <v>260</v>
      </c>
      <c r="D23" s="320"/>
      <c r="E23" s="332">
        <v>1076</v>
      </c>
      <c r="F23" s="332">
        <v>707</v>
      </c>
      <c r="G23" s="344">
        <v>889</v>
      </c>
      <c r="H23" s="344">
        <v>1184</v>
      </c>
      <c r="I23" s="344">
        <v>1441</v>
      </c>
      <c r="J23" s="344">
        <v>396</v>
      </c>
      <c r="K23" s="344">
        <v>1133</v>
      </c>
      <c r="L23" s="344">
        <v>434</v>
      </c>
      <c r="M23" s="345">
        <v>648</v>
      </c>
      <c r="N23" s="345">
        <v>596</v>
      </c>
      <c r="O23" s="345">
        <v>852</v>
      </c>
      <c r="P23" s="345">
        <v>924</v>
      </c>
      <c r="Q23" s="345">
        <v>1286</v>
      </c>
      <c r="R23" s="345">
        <v>1296</v>
      </c>
      <c r="S23" s="365">
        <f t="shared" si="0"/>
        <v>12862</v>
      </c>
    </row>
    <row r="24" spans="2:19" ht="24" customHeight="1" thickBot="1">
      <c r="B24" s="366"/>
      <c r="C24" s="331" t="s">
        <v>261</v>
      </c>
      <c r="D24" s="320"/>
      <c r="E24" s="334">
        <v>725</v>
      </c>
      <c r="F24" s="334">
        <v>399</v>
      </c>
      <c r="G24" s="334">
        <v>637</v>
      </c>
      <c r="H24" s="334">
        <v>822</v>
      </c>
      <c r="I24" s="334">
        <v>1016</v>
      </c>
      <c r="J24" s="334">
        <v>250</v>
      </c>
      <c r="K24" s="334">
        <v>661</v>
      </c>
      <c r="L24" s="334">
        <v>325</v>
      </c>
      <c r="M24" s="334">
        <v>406</v>
      </c>
      <c r="N24" s="334">
        <v>337</v>
      </c>
      <c r="O24" s="334">
        <v>651</v>
      </c>
      <c r="P24" s="334">
        <v>687</v>
      </c>
      <c r="Q24" s="334">
        <v>866</v>
      </c>
      <c r="R24" s="335">
        <v>823</v>
      </c>
      <c r="S24" s="365">
        <f t="shared" si="0"/>
        <v>8605</v>
      </c>
    </row>
    <row r="25" spans="2:19" s="350" customFormat="1" ht="24" customHeight="1" thickBot="1">
      <c r="B25" s="367"/>
      <c r="C25" s="368" t="s">
        <v>262</v>
      </c>
      <c r="D25" s="369"/>
      <c r="E25" s="332">
        <v>857</v>
      </c>
      <c r="F25" s="332">
        <v>499</v>
      </c>
      <c r="G25" s="344">
        <v>717</v>
      </c>
      <c r="H25" s="344">
        <v>909</v>
      </c>
      <c r="I25" s="344">
        <v>1030</v>
      </c>
      <c r="J25" s="344">
        <v>337</v>
      </c>
      <c r="K25" s="344">
        <v>772</v>
      </c>
      <c r="L25" s="344">
        <v>261</v>
      </c>
      <c r="M25" s="345">
        <v>392</v>
      </c>
      <c r="N25" s="345">
        <v>372</v>
      </c>
      <c r="O25" s="345">
        <v>780</v>
      </c>
      <c r="P25" s="345">
        <v>724</v>
      </c>
      <c r="Q25" s="345">
        <v>916</v>
      </c>
      <c r="R25" s="345">
        <v>978</v>
      </c>
      <c r="S25" s="365">
        <f t="shared" si="0"/>
        <v>9544</v>
      </c>
    </row>
    <row r="26" spans="2:19" ht="24" customHeight="1" thickBot="1">
      <c r="B26" s="366"/>
      <c r="C26" s="331" t="s">
        <v>263</v>
      </c>
      <c r="D26" s="320"/>
      <c r="E26" s="334">
        <v>699</v>
      </c>
      <c r="F26" s="334">
        <v>368</v>
      </c>
      <c r="G26" s="334">
        <v>513</v>
      </c>
      <c r="H26" s="334">
        <v>603</v>
      </c>
      <c r="I26" s="334">
        <v>719</v>
      </c>
      <c r="J26" s="334">
        <v>247</v>
      </c>
      <c r="K26" s="334">
        <v>532</v>
      </c>
      <c r="L26" s="334">
        <v>231</v>
      </c>
      <c r="M26" s="334">
        <v>332</v>
      </c>
      <c r="N26" s="334">
        <v>202</v>
      </c>
      <c r="O26" s="334">
        <v>610</v>
      </c>
      <c r="P26" s="334">
        <v>526</v>
      </c>
      <c r="Q26" s="334">
        <v>643</v>
      </c>
      <c r="R26" s="335">
        <v>680</v>
      </c>
      <c r="S26" s="365">
        <f t="shared" si="0"/>
        <v>6905</v>
      </c>
    </row>
    <row r="27" spans="2:19" s="350" customFormat="1" ht="24" customHeight="1" thickBot="1">
      <c r="B27" s="367"/>
      <c r="C27" s="368" t="s">
        <v>264</v>
      </c>
      <c r="D27" s="369"/>
      <c r="E27" s="332">
        <v>309</v>
      </c>
      <c r="F27" s="332">
        <v>149</v>
      </c>
      <c r="G27" s="344">
        <v>141</v>
      </c>
      <c r="H27" s="344">
        <v>243</v>
      </c>
      <c r="I27" s="344">
        <v>223</v>
      </c>
      <c r="J27" s="344">
        <v>104</v>
      </c>
      <c r="K27" s="344">
        <v>174</v>
      </c>
      <c r="L27" s="344">
        <v>78</v>
      </c>
      <c r="M27" s="345">
        <v>149</v>
      </c>
      <c r="N27" s="345">
        <v>73</v>
      </c>
      <c r="O27" s="345">
        <v>265</v>
      </c>
      <c r="P27" s="345">
        <v>232</v>
      </c>
      <c r="Q27" s="345">
        <v>227</v>
      </c>
      <c r="R27" s="345">
        <v>216</v>
      </c>
      <c r="S27" s="365">
        <f t="shared" si="0"/>
        <v>2583</v>
      </c>
    </row>
    <row r="28" spans="2:19" ht="24" customHeight="1" thickBot="1">
      <c r="B28" s="370"/>
      <c r="C28" s="371" t="s">
        <v>265</v>
      </c>
      <c r="D28" s="372"/>
      <c r="E28" s="373">
        <v>665</v>
      </c>
      <c r="F28" s="373">
        <v>454</v>
      </c>
      <c r="G28" s="373">
        <v>731</v>
      </c>
      <c r="H28" s="373">
        <v>712</v>
      </c>
      <c r="I28" s="373">
        <v>1215</v>
      </c>
      <c r="J28" s="373">
        <v>381</v>
      </c>
      <c r="K28" s="373">
        <v>827</v>
      </c>
      <c r="L28" s="373">
        <v>209</v>
      </c>
      <c r="M28" s="373">
        <v>711</v>
      </c>
      <c r="N28" s="373">
        <v>295</v>
      </c>
      <c r="O28" s="373">
        <v>773</v>
      </c>
      <c r="P28" s="373">
        <v>957</v>
      </c>
      <c r="Q28" s="373">
        <v>748</v>
      </c>
      <c r="R28" s="374">
        <v>965</v>
      </c>
      <c r="S28" s="365">
        <f t="shared" si="0"/>
        <v>9643</v>
      </c>
    </row>
    <row r="29" spans="2:19" s="350" customFormat="1" ht="24" customHeight="1" thickBot="1">
      <c r="B29" s="342" t="s">
        <v>266</v>
      </c>
      <c r="C29" s="342"/>
      <c r="D29" s="342"/>
      <c r="E29" s="342"/>
      <c r="F29" s="342"/>
      <c r="G29" s="342"/>
      <c r="H29" s="342"/>
      <c r="I29" s="342"/>
      <c r="J29" s="342"/>
      <c r="K29" s="342"/>
      <c r="L29" s="342"/>
      <c r="M29" s="342"/>
      <c r="N29" s="342"/>
      <c r="O29" s="342"/>
      <c r="P29" s="342"/>
      <c r="Q29" s="342"/>
      <c r="R29" s="342"/>
      <c r="S29" s="343"/>
    </row>
    <row r="30" spans="2:19" s="350" customFormat="1" ht="24" customHeight="1" thickBot="1">
      <c r="B30" s="375" t="s">
        <v>31</v>
      </c>
      <c r="C30" s="376" t="s">
        <v>267</v>
      </c>
      <c r="D30" s="377"/>
      <c r="E30" s="377"/>
      <c r="F30" s="377"/>
      <c r="G30" s="377"/>
      <c r="H30" s="377"/>
      <c r="I30" s="377"/>
      <c r="J30" s="377"/>
      <c r="K30" s="377"/>
      <c r="L30" s="377"/>
      <c r="M30" s="377"/>
      <c r="N30" s="377"/>
      <c r="O30" s="377"/>
      <c r="P30" s="377"/>
      <c r="Q30" s="377"/>
      <c r="R30" s="377"/>
      <c r="S30" s="378"/>
    </row>
    <row r="31" spans="2:19" ht="24" customHeight="1" thickBot="1">
      <c r="B31" s="366"/>
      <c r="C31" s="331" t="s">
        <v>268</v>
      </c>
      <c r="D31" s="320"/>
      <c r="E31" s="379">
        <v>795</v>
      </c>
      <c r="F31" s="379">
        <v>437</v>
      </c>
      <c r="G31" s="379">
        <v>486</v>
      </c>
      <c r="H31" s="379">
        <v>583</v>
      </c>
      <c r="I31" s="379">
        <v>680</v>
      </c>
      <c r="J31" s="379">
        <v>314</v>
      </c>
      <c r="K31" s="379">
        <v>684</v>
      </c>
      <c r="L31" s="379">
        <v>311</v>
      </c>
      <c r="M31" s="379">
        <v>371</v>
      </c>
      <c r="N31" s="379">
        <v>304</v>
      </c>
      <c r="O31" s="379">
        <v>575</v>
      </c>
      <c r="P31" s="379">
        <v>613</v>
      </c>
      <c r="Q31" s="379">
        <v>735</v>
      </c>
      <c r="R31" s="380">
        <v>851</v>
      </c>
      <c r="S31" s="365">
        <f aca="true" t="shared" si="1" ref="S31:S36">SUM(E31:R31)</f>
        <v>7739</v>
      </c>
    </row>
    <row r="32" spans="2:19" s="350" customFormat="1" ht="24" customHeight="1" thickBot="1">
      <c r="B32" s="367"/>
      <c r="C32" s="368" t="s">
        <v>269</v>
      </c>
      <c r="D32" s="369"/>
      <c r="E32" s="322">
        <v>937</v>
      </c>
      <c r="F32" s="333">
        <v>554</v>
      </c>
      <c r="G32" s="345">
        <v>718</v>
      </c>
      <c r="H32" s="345">
        <v>794</v>
      </c>
      <c r="I32" s="345">
        <v>1004</v>
      </c>
      <c r="J32" s="345">
        <v>402</v>
      </c>
      <c r="K32" s="345">
        <v>827</v>
      </c>
      <c r="L32" s="345">
        <v>348</v>
      </c>
      <c r="M32" s="345">
        <v>604</v>
      </c>
      <c r="N32" s="345">
        <v>392</v>
      </c>
      <c r="O32" s="345">
        <v>888</v>
      </c>
      <c r="P32" s="345">
        <v>806</v>
      </c>
      <c r="Q32" s="345">
        <v>1141</v>
      </c>
      <c r="R32" s="345">
        <v>1029</v>
      </c>
      <c r="S32" s="365">
        <f t="shared" si="1"/>
        <v>10444</v>
      </c>
    </row>
    <row r="33" spans="2:19" ht="24" customHeight="1" thickBot="1">
      <c r="B33" s="366"/>
      <c r="C33" s="337" t="s">
        <v>270</v>
      </c>
      <c r="D33" s="338"/>
      <c r="E33" s="339">
        <v>861</v>
      </c>
      <c r="F33" s="339">
        <v>503</v>
      </c>
      <c r="G33" s="381">
        <v>581</v>
      </c>
      <c r="H33" s="381">
        <v>682</v>
      </c>
      <c r="I33" s="381">
        <v>849</v>
      </c>
      <c r="J33" s="381">
        <v>396</v>
      </c>
      <c r="K33" s="381">
        <v>678</v>
      </c>
      <c r="L33" s="381">
        <v>296</v>
      </c>
      <c r="M33" s="381">
        <v>507</v>
      </c>
      <c r="N33" s="381">
        <v>320</v>
      </c>
      <c r="O33" s="339">
        <v>842</v>
      </c>
      <c r="P33" s="381">
        <v>774</v>
      </c>
      <c r="Q33" s="381">
        <v>946</v>
      </c>
      <c r="R33" s="382">
        <v>835</v>
      </c>
      <c r="S33" s="365">
        <f t="shared" si="1"/>
        <v>9070</v>
      </c>
    </row>
    <row r="34" spans="2:19" ht="24" customHeight="1" thickBot="1">
      <c r="B34" s="366"/>
      <c r="C34" s="368" t="s">
        <v>271</v>
      </c>
      <c r="D34" s="369"/>
      <c r="E34" s="322">
        <v>1161</v>
      </c>
      <c r="F34" s="322">
        <v>720</v>
      </c>
      <c r="G34" s="383">
        <v>974</v>
      </c>
      <c r="H34" s="383">
        <v>1014</v>
      </c>
      <c r="I34" s="383">
        <v>1634</v>
      </c>
      <c r="J34" s="383">
        <v>451</v>
      </c>
      <c r="K34" s="383">
        <v>1027</v>
      </c>
      <c r="L34" s="383">
        <v>407</v>
      </c>
      <c r="M34" s="383">
        <v>732</v>
      </c>
      <c r="N34" s="383">
        <v>483</v>
      </c>
      <c r="O34" s="322">
        <v>1081</v>
      </c>
      <c r="P34" s="383">
        <v>1144</v>
      </c>
      <c r="Q34" s="383">
        <v>1248</v>
      </c>
      <c r="R34" s="384">
        <v>1236</v>
      </c>
      <c r="S34" s="365">
        <f t="shared" si="1"/>
        <v>13312</v>
      </c>
    </row>
    <row r="35" spans="2:19" ht="24" customHeight="1" thickBot="1">
      <c r="B35" s="366"/>
      <c r="C35" s="385" t="s">
        <v>272</v>
      </c>
      <c r="D35" s="386"/>
      <c r="E35" s="387">
        <v>762</v>
      </c>
      <c r="F35" s="387">
        <v>452</v>
      </c>
      <c r="G35" s="388">
        <v>712</v>
      </c>
      <c r="H35" s="388">
        <v>913</v>
      </c>
      <c r="I35" s="388">
        <v>1247</v>
      </c>
      <c r="J35" s="388">
        <v>270</v>
      </c>
      <c r="K35" s="388">
        <v>782</v>
      </c>
      <c r="L35" s="388">
        <v>254</v>
      </c>
      <c r="M35" s="388">
        <v>717</v>
      </c>
      <c r="N35" s="388">
        <v>323</v>
      </c>
      <c r="O35" s="387">
        <v>655</v>
      </c>
      <c r="P35" s="388">
        <v>797</v>
      </c>
      <c r="Q35" s="388">
        <v>949</v>
      </c>
      <c r="R35" s="389">
        <v>959</v>
      </c>
      <c r="S35" s="365">
        <f t="shared" si="1"/>
        <v>9792</v>
      </c>
    </row>
    <row r="36" spans="2:19" ht="24" customHeight="1" thickBot="1">
      <c r="B36" s="390"/>
      <c r="C36" s="391" t="s">
        <v>273</v>
      </c>
      <c r="D36" s="392"/>
      <c r="E36" s="393">
        <v>445</v>
      </c>
      <c r="F36" s="393">
        <v>293</v>
      </c>
      <c r="G36" s="394">
        <v>743</v>
      </c>
      <c r="H36" s="394">
        <v>1018</v>
      </c>
      <c r="I36" s="394">
        <v>1407</v>
      </c>
      <c r="J36" s="394">
        <v>217</v>
      </c>
      <c r="K36" s="394">
        <v>729</v>
      </c>
      <c r="L36" s="394">
        <v>145</v>
      </c>
      <c r="M36" s="394">
        <v>135</v>
      </c>
      <c r="N36" s="394">
        <v>348</v>
      </c>
      <c r="O36" s="393">
        <v>411</v>
      </c>
      <c r="P36" s="394">
        <v>458</v>
      </c>
      <c r="Q36" s="394">
        <v>480</v>
      </c>
      <c r="R36" s="395">
        <v>815</v>
      </c>
      <c r="S36" s="365">
        <f t="shared" si="1"/>
        <v>7644</v>
      </c>
    </row>
    <row r="37" spans="2:19" ht="24" customHeight="1" thickBot="1">
      <c r="B37" s="396"/>
      <c r="C37" s="397"/>
      <c r="D37" s="397"/>
      <c r="E37" s="397"/>
      <c r="F37" s="397"/>
      <c r="G37" s="397"/>
      <c r="H37" s="397"/>
      <c r="I37" s="397"/>
      <c r="J37" s="397"/>
      <c r="K37" s="397"/>
      <c r="L37" s="397"/>
      <c r="M37" s="397"/>
      <c r="N37" s="397"/>
      <c r="O37" s="397"/>
      <c r="P37" s="397"/>
      <c r="Q37" s="397"/>
      <c r="R37" s="397"/>
      <c r="S37" s="397"/>
    </row>
    <row r="38" spans="2:19" ht="39" customHeight="1" thickBot="1">
      <c r="B38" s="398" t="s">
        <v>42</v>
      </c>
      <c r="C38" s="399" t="s">
        <v>274</v>
      </c>
      <c r="D38" s="400"/>
      <c r="E38" s="401">
        <v>4961</v>
      </c>
      <c r="F38" s="401">
        <v>2959</v>
      </c>
      <c r="G38" s="401">
        <v>4214</v>
      </c>
      <c r="H38" s="401">
        <v>5004</v>
      </c>
      <c r="I38" s="401">
        <v>6821</v>
      </c>
      <c r="J38" s="401">
        <v>2050</v>
      </c>
      <c r="K38" s="401">
        <v>4727</v>
      </c>
      <c r="L38" s="401">
        <v>1761</v>
      </c>
      <c r="M38" s="401">
        <v>3066</v>
      </c>
      <c r="N38" s="401">
        <v>2170</v>
      </c>
      <c r="O38" s="401">
        <v>4452</v>
      </c>
      <c r="P38" s="401">
        <v>4592</v>
      </c>
      <c r="Q38" s="401">
        <v>5499</v>
      </c>
      <c r="R38" s="402">
        <v>5725</v>
      </c>
      <c r="S38" s="403">
        <f>SUM(E38:R38)</f>
        <v>58001</v>
      </c>
    </row>
    <row r="39" spans="2:19" ht="15" customHeight="1">
      <c r="B39" s="404"/>
      <c r="C39" s="405"/>
      <c r="D39" s="405"/>
      <c r="E39" s="404"/>
      <c r="F39" s="404"/>
      <c r="G39" s="404"/>
      <c r="H39" s="404"/>
      <c r="I39" s="404"/>
      <c r="J39" s="404"/>
      <c r="K39" s="404"/>
      <c r="L39" s="404"/>
      <c r="M39" s="404"/>
      <c r="N39" s="404"/>
      <c r="O39" s="404"/>
      <c r="P39" s="404"/>
      <c r="Q39" s="404"/>
      <c r="R39" s="404"/>
      <c r="S39" s="404"/>
    </row>
    <row r="40" spans="2:19" ht="14.25" customHeight="1">
      <c r="B40" s="406"/>
      <c r="E40" s="407">
        <f aca="true" t="shared" si="2" ref="E40:R40">E8+E9+E10+E11+E12</f>
        <v>4961</v>
      </c>
      <c r="F40" s="407">
        <f t="shared" si="2"/>
        <v>2959</v>
      </c>
      <c r="G40" s="407">
        <f t="shared" si="2"/>
        <v>4214</v>
      </c>
      <c r="H40" s="407">
        <f t="shared" si="2"/>
        <v>5004</v>
      </c>
      <c r="I40" s="407">
        <f t="shared" si="2"/>
        <v>6821</v>
      </c>
      <c r="J40" s="407">
        <f t="shared" si="2"/>
        <v>2050</v>
      </c>
      <c r="K40" s="407">
        <f t="shared" si="2"/>
        <v>4727</v>
      </c>
      <c r="L40" s="407">
        <f t="shared" si="2"/>
        <v>1761</v>
      </c>
      <c r="M40" s="407">
        <f t="shared" si="2"/>
        <v>3066</v>
      </c>
      <c r="N40" s="407">
        <f t="shared" si="2"/>
        <v>2170</v>
      </c>
      <c r="O40" s="407">
        <f t="shared" si="2"/>
        <v>4452</v>
      </c>
      <c r="P40" s="407">
        <f t="shared" si="2"/>
        <v>4592</v>
      </c>
      <c r="Q40" s="407">
        <f t="shared" si="2"/>
        <v>5499</v>
      </c>
      <c r="R40" s="407">
        <f t="shared" si="2"/>
        <v>5725</v>
      </c>
      <c r="S40" s="407">
        <f>SUM(E40:R40)</f>
        <v>58001</v>
      </c>
    </row>
    <row r="41" spans="2:19" ht="14.25" customHeight="1">
      <c r="B41" s="406"/>
      <c r="E41" s="407">
        <f aca="true" t="shared" si="3" ref="E41:R41">E15+E16+E17+E18+E19</f>
        <v>4961</v>
      </c>
      <c r="F41" s="407">
        <f t="shared" si="3"/>
        <v>2959</v>
      </c>
      <c r="G41" s="407">
        <f t="shared" si="3"/>
        <v>4214</v>
      </c>
      <c r="H41" s="407">
        <f t="shared" si="3"/>
        <v>5004</v>
      </c>
      <c r="I41" s="407">
        <f t="shared" si="3"/>
        <v>6821</v>
      </c>
      <c r="J41" s="407">
        <f t="shared" si="3"/>
        <v>2050</v>
      </c>
      <c r="K41" s="407">
        <f t="shared" si="3"/>
        <v>4727</v>
      </c>
      <c r="L41" s="407">
        <f t="shared" si="3"/>
        <v>1761</v>
      </c>
      <c r="M41" s="407">
        <f t="shared" si="3"/>
        <v>3066</v>
      </c>
      <c r="N41" s="407">
        <f t="shared" si="3"/>
        <v>2170</v>
      </c>
      <c r="O41" s="407">
        <f t="shared" si="3"/>
        <v>4452</v>
      </c>
      <c r="P41" s="407">
        <f t="shared" si="3"/>
        <v>4592</v>
      </c>
      <c r="Q41" s="407">
        <f t="shared" si="3"/>
        <v>5499</v>
      </c>
      <c r="R41" s="407">
        <f t="shared" si="3"/>
        <v>5725</v>
      </c>
      <c r="S41" s="407">
        <f>SUM(E41:R41)</f>
        <v>58001</v>
      </c>
    </row>
    <row r="42" spans="1:19" ht="15.75">
      <c r="A42" t="s">
        <v>22</v>
      </c>
      <c r="B42" s="408"/>
      <c r="C42" s="409"/>
      <c r="D42" s="410"/>
      <c r="E42" s="411">
        <f aca="true" t="shared" si="4" ref="E42:R42">E22+E23+E24+E25+E26+E27+E28</f>
        <v>4961</v>
      </c>
      <c r="F42" s="411">
        <f t="shared" si="4"/>
        <v>2959</v>
      </c>
      <c r="G42" s="411">
        <f t="shared" si="4"/>
        <v>4214</v>
      </c>
      <c r="H42" s="411">
        <f t="shared" si="4"/>
        <v>5004</v>
      </c>
      <c r="I42" s="411">
        <f t="shared" si="4"/>
        <v>6821</v>
      </c>
      <c r="J42" s="411">
        <f t="shared" si="4"/>
        <v>2050</v>
      </c>
      <c r="K42" s="411">
        <f t="shared" si="4"/>
        <v>4727</v>
      </c>
      <c r="L42" s="411">
        <f t="shared" si="4"/>
        <v>1761</v>
      </c>
      <c r="M42" s="411">
        <f t="shared" si="4"/>
        <v>3066</v>
      </c>
      <c r="N42" s="411">
        <f t="shared" si="4"/>
        <v>2170</v>
      </c>
      <c r="O42" s="411">
        <f t="shared" si="4"/>
        <v>4452</v>
      </c>
      <c r="P42" s="411">
        <f t="shared" si="4"/>
        <v>4592</v>
      </c>
      <c r="Q42" s="411">
        <f t="shared" si="4"/>
        <v>5499</v>
      </c>
      <c r="R42" s="411">
        <f t="shared" si="4"/>
        <v>5725</v>
      </c>
      <c r="S42" s="407">
        <f>SUM(E42:R42)</f>
        <v>58001</v>
      </c>
    </row>
    <row r="43" spans="2:19" ht="15.75">
      <c r="B43" s="408"/>
      <c r="C43" s="412"/>
      <c r="D43" s="413"/>
      <c r="E43" s="414">
        <f aca="true" t="shared" si="5" ref="E43:R43">E31+E32+E33+E34+E35+E36</f>
        <v>4961</v>
      </c>
      <c r="F43" s="414">
        <f t="shared" si="5"/>
        <v>2959</v>
      </c>
      <c r="G43" s="414">
        <f t="shared" si="5"/>
        <v>4214</v>
      </c>
      <c r="H43" s="414">
        <f t="shared" si="5"/>
        <v>5004</v>
      </c>
      <c r="I43" s="414">
        <f t="shared" si="5"/>
        <v>6821</v>
      </c>
      <c r="J43" s="414">
        <f t="shared" si="5"/>
        <v>2050</v>
      </c>
      <c r="K43" s="414">
        <f t="shared" si="5"/>
        <v>4727</v>
      </c>
      <c r="L43" s="414">
        <f t="shared" si="5"/>
        <v>1761</v>
      </c>
      <c r="M43" s="414">
        <f t="shared" si="5"/>
        <v>3066</v>
      </c>
      <c r="N43" s="414">
        <f t="shared" si="5"/>
        <v>2170</v>
      </c>
      <c r="O43" s="414">
        <f t="shared" si="5"/>
        <v>4452</v>
      </c>
      <c r="P43" s="414">
        <f t="shared" si="5"/>
        <v>4592</v>
      </c>
      <c r="Q43" s="414">
        <f t="shared" si="5"/>
        <v>5499</v>
      </c>
      <c r="R43" s="414">
        <f t="shared" si="5"/>
        <v>5725</v>
      </c>
      <c r="S43" s="407">
        <f>SUM(E43:R43)</f>
        <v>58001</v>
      </c>
    </row>
    <row r="44" ht="12.75">
      <c r="B44" s="415"/>
    </row>
    <row r="45" ht="12.75">
      <c r="S45" s="417">
        <f>S8+S9+S10+S11+S12</f>
        <v>58001</v>
      </c>
    </row>
    <row r="46" ht="12.75">
      <c r="S46" s="417">
        <f>S15+S16+S17+S18+S19</f>
        <v>58001</v>
      </c>
    </row>
    <row r="47" ht="12.75">
      <c r="S47" s="418">
        <f>S22+S23+S24+S25+S26+S27+S28</f>
        <v>58001</v>
      </c>
    </row>
    <row r="48" ht="12.75">
      <c r="S48" s="419">
        <f>S31+S32+S33+S34+S35+S36</f>
        <v>58001</v>
      </c>
    </row>
  </sheetData>
  <sheetProtection/>
  <mergeCells count="36">
    <mergeCell ref="C33:D33"/>
    <mergeCell ref="C34:D34"/>
    <mergeCell ref="C35:D35"/>
    <mergeCell ref="C36:D36"/>
    <mergeCell ref="B37:S37"/>
    <mergeCell ref="C38:D38"/>
    <mergeCell ref="C27:D27"/>
    <mergeCell ref="C28:D28"/>
    <mergeCell ref="B29:S29"/>
    <mergeCell ref="C30:S30"/>
    <mergeCell ref="C31:D31"/>
    <mergeCell ref="C32:D32"/>
    <mergeCell ref="C21:S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B20:S20"/>
    <mergeCell ref="C9:D9"/>
    <mergeCell ref="C10:D10"/>
    <mergeCell ref="C11:D11"/>
    <mergeCell ref="C12:D12"/>
    <mergeCell ref="B13:S13"/>
    <mergeCell ref="C14:S14"/>
    <mergeCell ref="E2:O2"/>
    <mergeCell ref="B3:S3"/>
    <mergeCell ref="B4:S4"/>
    <mergeCell ref="C6:S6"/>
    <mergeCell ref="C7:S7"/>
    <mergeCell ref="C8:D8"/>
  </mergeCells>
  <printOptions horizontalCentered="1" verticalCentered="1"/>
  <pageMargins left="0" right="0" top="0" bottom="0" header="0" footer="0"/>
  <pageSetup horizontalDpi="300" verticalDpi="3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dcterms:created xsi:type="dcterms:W3CDTF">2013-10-15T06:33:39Z</dcterms:created>
  <dcterms:modified xsi:type="dcterms:W3CDTF">2013-10-15T06:37:18Z</dcterms:modified>
  <cp:category/>
  <cp:version/>
  <cp:contentType/>
  <cp:contentStatus/>
</cp:coreProperties>
</file>