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2"/>
  </bookViews>
  <sheets>
    <sheet name="Stan i struktura VII 13" sheetId="1" r:id="rId1"/>
    <sheet name="Gminy VII.13" sheetId="2" r:id="rId2"/>
    <sheet name="Wykresy VII 13" sheetId="3" r:id="rId3"/>
  </sheets>
  <externalReferences>
    <externalReference r:id="rId6"/>
  </externalReferences>
  <definedNames>
    <definedName name="_xlnm.Print_Area" localSheetId="1">'Gminy VII.13'!$B$1:$O$46</definedName>
    <definedName name="_xlnm.Print_Area" localSheetId="0">'Stan i struktura VII 13'!$B$2:$S$68</definedName>
    <definedName name="_xlnm.Print_Area" localSheetId="2">'Wykresy VII 13'!$M$1:$AA$41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<sst xmlns="http://schemas.openxmlformats.org/spreadsheetml/2006/main" count="411" uniqueCount="236">
  <si>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LIPCU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</si>
  <si>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</si>
  <si>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</si>
  <si>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</si>
  <si>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</si>
  <si>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</si>
  <si>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</si>
  <si>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</si>
  <si>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</si>
  <si>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</si>
  <si>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</si>
  <si>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</si>
  <si>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</si>
  <si>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</si>
  <si>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</si>
  <si>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</si>
  <si>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</si>
  <si>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</si>
  <si>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</si>
  <si>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</si>
  <si>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</si>
  <si>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</si>
  <si>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</si>
  <si>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</si>
  <si>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</si>
  <si>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</si>
  <si>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</si>
  <si>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</si>
  <si>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</si>
  <si>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</si>
  <si>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</si>
  <si>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</si>
  <si>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</si>
  <si>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</si>
  <si>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</si>
  <si>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</si>
  <si>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</si>
  <si>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</si>
  <si>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</si>
  <si>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</si>
  <si>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</si>
  <si>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</si>
  <si>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</si>
  <si>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</si>
  <si>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</si>
  <si>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</si>
  <si>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</si>
  <si>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</si>
  <si>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</si>
  <si>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</si>
  <si>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</si>
  <si>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</si>
  <si>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</si>
  <si>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</si>
  <si>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</si>
  <si>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</si>
  <si>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</si>
  <si>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</si>
  <si>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</si>
  <si>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</si>
  <si>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</si>
  <si>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</si>
  <si>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</si>
  <si>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</si>
  <si>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</si>
  <si>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</si>
  <si>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</si>
  <si>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</si>
  <si>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</si>
  <si>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</si>
  <si>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</si>
  <si>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</si>
  <si>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</si>
  <si>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</si>
  <si>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</si>
  <si>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</si>
  <si>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</si>
  <si>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</si>
  <si>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</si>
  <si>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</si>
  <si>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</si>
  <si>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</si>
  <si>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</si>
  <si>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</si>
  <si>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2013 r. jest podawany przez GUS z miesięcznym opóżnieniem</t>
  </si>
  <si>
    <t>Liczba  bezrobotnych w układzie powiatowych urzędów pracy i gmin woj. lubuskiego zarejestrowanych</t>
  </si>
  <si>
    <t>na koniec lipca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</si>
  <si>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</si>
  <si>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</si>
  <si>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</si>
  <si>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</si>
  <si>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</si>
  <si>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</si>
  <si>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</si>
  <si>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</si>
  <si>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</si>
  <si>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</si>
  <si>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</si>
  <si>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</si>
  <si>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</si>
  <si>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</si>
  <si>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</si>
  <si>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</si>
  <si>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</si>
  <si>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</si>
  <si>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</si>
  <si>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</si>
  <si>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</si>
  <si>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</si>
  <si>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</si>
  <si>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</si>
  <si>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</si>
  <si>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</si>
  <si>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</si>
  <si>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</si>
  <si>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</si>
  <si>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</si>
  <si>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</si>
  <si>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</si>
  <si>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</si>
  <si>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</si>
  <si>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</si>
  <si>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</si>
  <si>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</si>
  <si>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</si>
  <si>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</si>
  <si>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</si>
  <si>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</si>
  <si>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</si>
  <si>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</si>
  <si>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</si>
  <si>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</si>
  <si>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</si>
  <si>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</si>
  <si>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</si>
  <si>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</si>
  <si>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</si>
  <si>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</si>
  <si>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</si>
  <si>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</si>
  <si>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</si>
  <si>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</si>
  <si>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</si>
  <si>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</si>
  <si>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</si>
  <si>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</si>
  <si>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</si>
  <si>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</si>
  <si>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</si>
  <si>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</si>
  <si>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</si>
  <si>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</si>
  <si>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</si>
  <si>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</si>
  <si>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</si>
  <si>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</si>
  <si>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</si>
  <si>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</si>
  <si>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</si>
  <si>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</si>
  <si>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</si>
  <si>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</si>
  <si>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</si>
  <si>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</si>
  <si>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</si>
  <si>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</si>
  <si>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</si>
  <si>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</si>
  <si>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</si>
  <si>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</si>
  <si>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</si>
  <si>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</si>
  <si>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</si>
  <si>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</si>
  <si>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</si>
  <si>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</si>
  <si>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</si>
  <si>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</si>
  <si>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</si>
  <si>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</si>
  <si>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</si>
  <si>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</si>
  <si>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</si>
  <si>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</si>
  <si>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</si>
  <si>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</si>
  <si>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</si>
  <si>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</si>
  <si>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</si>
  <si>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</si>
  <si>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</si>
  <si>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</si>
  <si>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</si>
  <si>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</si>
  <si>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</si>
  <si>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2012r.</t>
  </si>
  <si>
    <t>wyłączenia</t>
  </si>
  <si>
    <t>rejestracje</t>
  </si>
  <si>
    <t>VIII 2012r.</t>
  </si>
  <si>
    <t>lipiec 2013r.</t>
  </si>
  <si>
    <t>IX 2012r.</t>
  </si>
  <si>
    <t>oferty pracy</t>
  </si>
  <si>
    <t>czerwiec 2013r.</t>
  </si>
  <si>
    <t>X 2012r.</t>
  </si>
  <si>
    <t>II 2012r.</t>
  </si>
  <si>
    <t>maj 2013r.</t>
  </si>
  <si>
    <t>XI 2012r.</t>
  </si>
  <si>
    <t>III 2012r.</t>
  </si>
  <si>
    <t>kwiecień 2013r.</t>
  </si>
  <si>
    <t>XII 2012r.</t>
  </si>
  <si>
    <t>IV 2012r.</t>
  </si>
  <si>
    <t>marzec 2013r.</t>
  </si>
  <si>
    <t>I 2013r.</t>
  </si>
  <si>
    <t>V 2012r.</t>
  </si>
  <si>
    <t>luty 2013r.</t>
  </si>
  <si>
    <t>II 2013r.</t>
  </si>
  <si>
    <t>VI 2012r.</t>
  </si>
  <si>
    <t>III 2013r.</t>
  </si>
  <si>
    <t>IV 2013r.</t>
  </si>
  <si>
    <t>V 2013r.</t>
  </si>
  <si>
    <t>VI 2013r.</t>
  </si>
  <si>
    <t>VII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</si>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</sst>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1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28" fillId="0" borderId="90" xfId="0" applyNumberFormat="1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165" fontId="4" fillId="33" borderId="87" xfId="0" applyNumberFormat="1" applyFont="1" applyFill="1" applyBorder="1" applyAlignment="1" applyProtection="1">
      <alignment horizontal="center" vertical="center" wrapText="1"/>
      <protection/>
    </xf>
    <xf numFmtId="0" fontId="2" fillId="33" borderId="94" xfId="0" applyFont="1" applyFill="1" applyBorder="1" applyAlignment="1">
      <alignment horizontal="center" vertical="center" wrapText="1"/>
    </xf>
    <xf numFmtId="165" fontId="30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VII 2012r. do VII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13'!$B$3:$B$15</c:f>
              <c:strCache/>
            </c:strRef>
          </c:cat>
          <c:val>
            <c:numRef>
              <c:f>'Wykresy VII 13'!$C$3:$C$15</c:f>
              <c:numCache/>
            </c:numRef>
          </c:val>
        </c:ser>
        <c:gapWidth val="89"/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lutego 2013r. do lipca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3"/>
          <c:y val="0.15"/>
          <c:w val="0.954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13'!$I$4:$I$9</c:f>
              <c:strCache/>
            </c:strRef>
          </c:cat>
          <c:val>
            <c:numRef>
              <c:f>'Wykresy VII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VII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13'!$I$4:$I$9</c:f>
              <c:strCache/>
            </c:strRef>
          </c:cat>
          <c:val>
            <c:numRef>
              <c:f>'Wykresy VII 13'!$K$4:$K$9</c:f>
              <c:numCache/>
            </c:numRef>
          </c:val>
          <c:shape val="box"/>
        </c:ser>
        <c:gapWidth val="100"/>
        <c:shape val="box"/>
        <c:axId val="60437495"/>
        <c:axId val="7066544"/>
      </c:bar3DChart>
      <c:catAx>
        <c:axId val="60437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b"/>
        <c:delete val="1"/>
        <c:majorTickMark val="out"/>
        <c:minorTickMark val="none"/>
        <c:tickLblPos val="none"/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II 2012r. do VII 2012r. oraz od II 2013r. do VII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 13'!$F$6:$F$18</c:f>
              <c:strCache/>
            </c:strRef>
          </c:cat>
          <c:val>
            <c:numRef>
              <c:f>'Wykresy VII 13'!$G$6:$G$18</c:f>
              <c:numCache/>
            </c:numRef>
          </c:val>
          <c:shape val="box"/>
        </c:ser>
        <c:gapWidth val="99"/>
        <c:shape val="box"/>
        <c:axId val="63598897"/>
        <c:axId val="35519162"/>
      </c:bar3D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lipcu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niesubsydiowana
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4,39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1,30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
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1,03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3,31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32,29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VII 13'!$J$22:$J$34</c:f>
              <c:strCache/>
            </c:strRef>
          </c:cat>
          <c:val>
            <c:numRef>
              <c:f>'Wykresy VII 13'!$K$22:$K$34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875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</sheetNames>
    <sheetDataSet>
      <sheetData sheetId="5">
        <row r="6">
          <cell r="E6">
            <v>5279</v>
          </cell>
          <cell r="F6">
            <v>3130</v>
          </cell>
          <cell r="G6">
            <v>4181</v>
          </cell>
          <cell r="H6">
            <v>4728</v>
          </cell>
          <cell r="I6">
            <v>7011</v>
          </cell>
          <cell r="J6">
            <v>2155</v>
          </cell>
          <cell r="K6">
            <v>4448</v>
          </cell>
          <cell r="L6">
            <v>1778</v>
          </cell>
          <cell r="M6">
            <v>2969</v>
          </cell>
          <cell r="N6">
            <v>2205</v>
          </cell>
          <cell r="O6">
            <v>4623</v>
          </cell>
          <cell r="P6">
            <v>4765</v>
          </cell>
          <cell r="Q6">
            <v>5487</v>
          </cell>
          <cell r="R6">
            <v>5718</v>
          </cell>
          <cell r="S6">
            <v>58477</v>
          </cell>
        </row>
        <row r="46">
          <cell r="E46">
            <v>2035</v>
          </cell>
          <cell r="F46">
            <v>834</v>
          </cell>
          <cell r="G46">
            <v>1003</v>
          </cell>
          <cell r="H46">
            <v>984</v>
          </cell>
          <cell r="I46">
            <v>1242</v>
          </cell>
          <cell r="J46">
            <v>676</v>
          </cell>
          <cell r="K46">
            <v>1177</v>
          </cell>
          <cell r="L46">
            <v>968</v>
          </cell>
          <cell r="M46">
            <v>558</v>
          </cell>
          <cell r="N46">
            <v>586</v>
          </cell>
          <cell r="O46">
            <v>2136</v>
          </cell>
          <cell r="P46">
            <v>1022</v>
          </cell>
          <cell r="Q46">
            <v>1952</v>
          </cell>
          <cell r="R46">
            <v>1981</v>
          </cell>
          <cell r="S46">
            <v>17154</v>
          </cell>
        </row>
        <row r="49">
          <cell r="E49">
            <v>47</v>
          </cell>
          <cell r="F49">
            <v>25</v>
          </cell>
          <cell r="G49">
            <v>0</v>
          </cell>
          <cell r="H49">
            <v>23</v>
          </cell>
          <cell r="I49">
            <v>38</v>
          </cell>
          <cell r="J49">
            <v>26</v>
          </cell>
          <cell r="K49">
            <v>66</v>
          </cell>
          <cell r="L49">
            <v>15</v>
          </cell>
          <cell r="M49">
            <v>13</v>
          </cell>
          <cell r="N49">
            <v>7</v>
          </cell>
          <cell r="O49">
            <v>93</v>
          </cell>
          <cell r="P49">
            <v>40</v>
          </cell>
          <cell r="Q49">
            <v>511</v>
          </cell>
          <cell r="R49">
            <v>104</v>
          </cell>
          <cell r="S49">
            <v>1008</v>
          </cell>
        </row>
        <row r="51">
          <cell r="E51">
            <v>23</v>
          </cell>
          <cell r="F51">
            <v>42</v>
          </cell>
          <cell r="G51">
            <v>73</v>
          </cell>
          <cell r="H51">
            <v>65</v>
          </cell>
          <cell r="I51">
            <v>136</v>
          </cell>
          <cell r="J51">
            <v>29</v>
          </cell>
          <cell r="K51">
            <v>37</v>
          </cell>
          <cell r="L51">
            <v>50</v>
          </cell>
          <cell r="M51">
            <v>16</v>
          </cell>
          <cell r="N51">
            <v>27</v>
          </cell>
          <cell r="O51">
            <v>46</v>
          </cell>
          <cell r="P51">
            <v>80</v>
          </cell>
          <cell r="Q51">
            <v>33</v>
          </cell>
          <cell r="R51">
            <v>20</v>
          </cell>
          <cell r="S51">
            <v>677</v>
          </cell>
        </row>
        <row r="53">
          <cell r="E53">
            <v>30</v>
          </cell>
          <cell r="F53">
            <v>22</v>
          </cell>
          <cell r="G53">
            <v>58</v>
          </cell>
          <cell r="H53">
            <v>71</v>
          </cell>
          <cell r="I53">
            <v>69</v>
          </cell>
          <cell r="J53">
            <v>59</v>
          </cell>
          <cell r="K53">
            <v>75</v>
          </cell>
          <cell r="L53">
            <v>24</v>
          </cell>
          <cell r="M53">
            <v>38</v>
          </cell>
          <cell r="N53">
            <v>54</v>
          </cell>
          <cell r="O53">
            <v>25</v>
          </cell>
          <cell r="P53">
            <v>26</v>
          </cell>
          <cell r="Q53">
            <v>33</v>
          </cell>
          <cell r="R53">
            <v>79</v>
          </cell>
          <cell r="S53">
            <v>663</v>
          </cell>
        </row>
        <row r="55">
          <cell r="E55">
            <v>42</v>
          </cell>
          <cell r="F55">
            <v>19</v>
          </cell>
          <cell r="G55">
            <v>37</v>
          </cell>
          <cell r="H55">
            <v>8</v>
          </cell>
          <cell r="I55">
            <v>26</v>
          </cell>
          <cell r="J55">
            <v>74</v>
          </cell>
          <cell r="K55">
            <v>41</v>
          </cell>
          <cell r="L55">
            <v>42</v>
          </cell>
          <cell r="M55">
            <v>37</v>
          </cell>
          <cell r="N55">
            <v>32</v>
          </cell>
          <cell r="O55">
            <v>18</v>
          </cell>
          <cell r="P55">
            <v>9</v>
          </cell>
          <cell r="Q55">
            <v>56</v>
          </cell>
          <cell r="R55">
            <v>75</v>
          </cell>
          <cell r="S55">
            <v>516</v>
          </cell>
        </row>
        <row r="57">
          <cell r="E57">
            <v>61</v>
          </cell>
          <cell r="F57">
            <v>36</v>
          </cell>
          <cell r="G57">
            <v>0</v>
          </cell>
          <cell r="H57">
            <v>0</v>
          </cell>
          <cell r="I57">
            <v>6</v>
          </cell>
          <cell r="J57">
            <v>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</v>
          </cell>
          <cell r="P57">
            <v>0</v>
          </cell>
          <cell r="Q57">
            <v>0</v>
          </cell>
          <cell r="R57">
            <v>0</v>
          </cell>
          <cell r="S57">
            <v>108</v>
          </cell>
        </row>
        <row r="59">
          <cell r="E59">
            <v>47</v>
          </cell>
          <cell r="F59">
            <v>15</v>
          </cell>
          <cell r="G59">
            <v>116</v>
          </cell>
          <cell r="H59">
            <v>183</v>
          </cell>
          <cell r="I59">
            <v>166</v>
          </cell>
          <cell r="J59">
            <v>5</v>
          </cell>
          <cell r="K59">
            <v>74</v>
          </cell>
          <cell r="L59">
            <v>63</v>
          </cell>
          <cell r="M59">
            <v>66</v>
          </cell>
          <cell r="N59">
            <v>112</v>
          </cell>
          <cell r="O59">
            <v>65</v>
          </cell>
          <cell r="P59">
            <v>60</v>
          </cell>
          <cell r="Q59">
            <v>104</v>
          </cell>
          <cell r="R59">
            <v>57</v>
          </cell>
          <cell r="S59">
            <v>1133</v>
          </cell>
        </row>
        <row r="61">
          <cell r="E61">
            <v>347</v>
          </cell>
          <cell r="F61">
            <v>185</v>
          </cell>
          <cell r="G61">
            <v>309</v>
          </cell>
          <cell r="H61">
            <v>446</v>
          </cell>
          <cell r="I61">
            <v>353</v>
          </cell>
          <cell r="J61">
            <v>246</v>
          </cell>
          <cell r="K61">
            <v>413</v>
          </cell>
          <cell r="L61">
            <v>242</v>
          </cell>
          <cell r="M61">
            <v>208</v>
          </cell>
          <cell r="N61">
            <v>112</v>
          </cell>
          <cell r="O61">
            <v>511</v>
          </cell>
          <cell r="P61">
            <v>489</v>
          </cell>
          <cell r="Q61">
            <v>378</v>
          </cell>
          <cell r="R61">
            <v>389</v>
          </cell>
          <cell r="S61">
            <v>4628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34</v>
          </cell>
          <cell r="F65">
            <v>161</v>
          </cell>
          <cell r="G65">
            <v>50</v>
          </cell>
          <cell r="H65">
            <v>55</v>
          </cell>
          <cell r="I65">
            <v>196</v>
          </cell>
          <cell r="J65">
            <v>37</v>
          </cell>
          <cell r="K65">
            <v>120</v>
          </cell>
          <cell r="L65">
            <v>20</v>
          </cell>
          <cell r="M65">
            <v>57</v>
          </cell>
          <cell r="N65">
            <v>51</v>
          </cell>
          <cell r="O65">
            <v>130</v>
          </cell>
          <cell r="P65">
            <v>40</v>
          </cell>
          <cell r="Q65">
            <v>416</v>
          </cell>
          <cell r="R65">
            <v>486</v>
          </cell>
          <cell r="S65">
            <v>1853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2" t="s">
        <v>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7" t="s">
        <v>19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55"/>
    </row>
    <row r="5" spans="2:20" ht="28.5" customHeight="1" thickBot="1" thickTop="1">
      <c r="B5" s="14" t="s">
        <v>20</v>
      </c>
      <c r="C5" s="256" t="s">
        <v>21</v>
      </c>
      <c r="D5" s="257"/>
      <c r="E5" s="15">
        <v>9.3</v>
      </c>
      <c r="F5" s="15">
        <v>13.1</v>
      </c>
      <c r="G5" s="15">
        <v>23.2</v>
      </c>
      <c r="H5" s="15">
        <v>21.3</v>
      </c>
      <c r="I5" s="15">
        <v>24.1</v>
      </c>
      <c r="J5" s="15">
        <v>12.1</v>
      </c>
      <c r="K5" s="15">
        <v>23.7</v>
      </c>
      <c r="L5" s="15">
        <v>15.1</v>
      </c>
      <c r="M5" s="15">
        <v>12.1</v>
      </c>
      <c r="N5" s="15">
        <v>16.3</v>
      </c>
      <c r="O5" s="15">
        <v>7.9</v>
      </c>
      <c r="P5" s="15">
        <v>15.3</v>
      </c>
      <c r="Q5" s="15">
        <v>24</v>
      </c>
      <c r="R5" s="16">
        <v>16.6</v>
      </c>
      <c r="S5" s="17">
        <v>15.3</v>
      </c>
      <c r="T5" s="1" t="s">
        <v>22</v>
      </c>
    </row>
    <row r="6" spans="2:19" s="4" customFormat="1" ht="28.5" customHeight="1" thickBot="1" thickTop="1">
      <c r="B6" s="18" t="s">
        <v>23</v>
      </c>
      <c r="C6" s="258" t="s">
        <v>24</v>
      </c>
      <c r="D6" s="259"/>
      <c r="E6" s="19">
        <v>5111</v>
      </c>
      <c r="F6" s="20">
        <v>3089</v>
      </c>
      <c r="G6" s="20">
        <v>4235</v>
      </c>
      <c r="H6" s="20">
        <v>4802</v>
      </c>
      <c r="I6" s="20">
        <v>6922</v>
      </c>
      <c r="J6" s="20">
        <v>2091</v>
      </c>
      <c r="K6" s="20">
        <v>4553</v>
      </c>
      <c r="L6" s="20">
        <v>1729</v>
      </c>
      <c r="M6" s="20">
        <v>2935</v>
      </c>
      <c r="N6" s="20">
        <v>2134</v>
      </c>
      <c r="O6" s="20">
        <v>4564</v>
      </c>
      <c r="P6" s="20">
        <v>4707</v>
      </c>
      <c r="Q6" s="20">
        <v>5425</v>
      </c>
      <c r="R6" s="21">
        <v>5605</v>
      </c>
      <c r="S6" s="22">
        <f>SUM(E6:R6)</f>
        <v>57902</v>
      </c>
    </row>
    <row r="7" spans="2:21" s="4" customFormat="1" ht="28.5" customHeight="1" thickBot="1" thickTop="1">
      <c r="B7" s="23"/>
      <c r="C7" s="260" t="s">
        <v>25</v>
      </c>
      <c r="D7" s="261"/>
      <c r="E7" s="24">
        <f>'[1]Stan i struktura VI 13'!E6</f>
        <v>5279</v>
      </c>
      <c r="F7" s="25">
        <f>'[1]Stan i struktura VI 13'!F6</f>
        <v>3130</v>
      </c>
      <c r="G7" s="25">
        <f>'[1]Stan i struktura VI 13'!G6</f>
        <v>4181</v>
      </c>
      <c r="H7" s="25">
        <f>'[1]Stan i struktura VI 13'!H6</f>
        <v>4728</v>
      </c>
      <c r="I7" s="25">
        <f>'[1]Stan i struktura VI 13'!I6</f>
        <v>7011</v>
      </c>
      <c r="J7" s="25">
        <f>'[1]Stan i struktura VI 13'!J6</f>
        <v>2155</v>
      </c>
      <c r="K7" s="25">
        <f>'[1]Stan i struktura VI 13'!K6</f>
        <v>4448</v>
      </c>
      <c r="L7" s="25">
        <f>'[1]Stan i struktura VI 13'!L6</f>
        <v>1778</v>
      </c>
      <c r="M7" s="25">
        <f>'[1]Stan i struktura VI 13'!M6</f>
        <v>2969</v>
      </c>
      <c r="N7" s="25">
        <f>'[1]Stan i struktura VI 13'!N6</f>
        <v>2205</v>
      </c>
      <c r="O7" s="25">
        <f>'[1]Stan i struktura VI 13'!O6</f>
        <v>4623</v>
      </c>
      <c r="P7" s="25">
        <f>'[1]Stan i struktura VI 13'!P6</f>
        <v>4765</v>
      </c>
      <c r="Q7" s="25">
        <f>'[1]Stan i struktura VI 13'!Q6</f>
        <v>5487</v>
      </c>
      <c r="R7" s="26">
        <f>'[1]Stan i struktura VI 13'!R6</f>
        <v>5718</v>
      </c>
      <c r="S7" s="27">
        <f>'[1]Stan i struktura VI 13'!S6</f>
        <v>58477</v>
      </c>
      <c r="T7" s="28"/>
      <c r="U7" s="29">
        <f>SUM(E7:R7)</f>
        <v>58477</v>
      </c>
    </row>
    <row r="8" spans="2:20" ht="28.5" customHeight="1" thickBot="1" thickTop="1">
      <c r="B8" s="30"/>
      <c r="C8" s="245" t="s">
        <v>26</v>
      </c>
      <c r="D8" s="231"/>
      <c r="E8" s="31">
        <f aca="true" t="shared" si="0" ref="E8:S8">E6-E7</f>
        <v>-168</v>
      </c>
      <c r="F8" s="31">
        <f t="shared" si="0"/>
        <v>-41</v>
      </c>
      <c r="G8" s="31">
        <f t="shared" si="0"/>
        <v>54</v>
      </c>
      <c r="H8" s="31">
        <f t="shared" si="0"/>
        <v>74</v>
      </c>
      <c r="I8" s="31">
        <f t="shared" si="0"/>
        <v>-89</v>
      </c>
      <c r="J8" s="31">
        <f t="shared" si="0"/>
        <v>-64</v>
      </c>
      <c r="K8" s="31">
        <f t="shared" si="0"/>
        <v>105</v>
      </c>
      <c r="L8" s="31">
        <f t="shared" si="0"/>
        <v>-49</v>
      </c>
      <c r="M8" s="31">
        <f t="shared" si="0"/>
        <v>-34</v>
      </c>
      <c r="N8" s="31">
        <f t="shared" si="0"/>
        <v>-71</v>
      </c>
      <c r="O8" s="31">
        <f t="shared" si="0"/>
        <v>-59</v>
      </c>
      <c r="P8" s="31">
        <f t="shared" si="0"/>
        <v>-58</v>
      </c>
      <c r="Q8" s="31">
        <f t="shared" si="0"/>
        <v>-62</v>
      </c>
      <c r="R8" s="32">
        <f t="shared" si="0"/>
        <v>-113</v>
      </c>
      <c r="S8" s="33">
        <f t="shared" si="0"/>
        <v>-575</v>
      </c>
      <c r="T8" s="34"/>
    </row>
    <row r="9" spans="2:20" ht="28.5" customHeight="1" thickBot="1" thickTop="1">
      <c r="B9" s="35"/>
      <c r="C9" s="241" t="s">
        <v>27</v>
      </c>
      <c r="D9" s="242"/>
      <c r="E9" s="36">
        <f aca="true" t="shared" si="1" ref="E9:S9">E6/E7*100</f>
        <v>96.81757908694829</v>
      </c>
      <c r="F9" s="36">
        <f t="shared" si="1"/>
        <v>98.69009584664536</v>
      </c>
      <c r="G9" s="36">
        <f t="shared" si="1"/>
        <v>101.29155704376944</v>
      </c>
      <c r="H9" s="36">
        <f t="shared" si="1"/>
        <v>101.56514382402707</v>
      </c>
      <c r="I9" s="36">
        <f t="shared" si="1"/>
        <v>98.73056625303094</v>
      </c>
      <c r="J9" s="36">
        <f t="shared" si="1"/>
        <v>97.03016241299304</v>
      </c>
      <c r="K9" s="36">
        <f t="shared" si="1"/>
        <v>102.36061151079137</v>
      </c>
      <c r="L9" s="36">
        <f t="shared" si="1"/>
        <v>97.24409448818898</v>
      </c>
      <c r="M9" s="36">
        <f t="shared" si="1"/>
        <v>98.85483327719771</v>
      </c>
      <c r="N9" s="36">
        <f t="shared" si="1"/>
        <v>96.78004535147392</v>
      </c>
      <c r="O9" s="36">
        <f t="shared" si="1"/>
        <v>98.72377244213713</v>
      </c>
      <c r="P9" s="36">
        <f t="shared" si="1"/>
        <v>98.78279118572928</v>
      </c>
      <c r="Q9" s="36">
        <f t="shared" si="1"/>
        <v>98.87005649717514</v>
      </c>
      <c r="R9" s="37">
        <f t="shared" si="1"/>
        <v>98.02378454004896</v>
      </c>
      <c r="S9" s="38">
        <f t="shared" si="1"/>
        <v>99.01670742343144</v>
      </c>
      <c r="T9" s="34"/>
    </row>
    <row r="10" spans="2:20" s="4" customFormat="1" ht="28.5" customHeight="1" thickBot="1" thickTop="1">
      <c r="B10" s="39" t="s">
        <v>28</v>
      </c>
      <c r="C10" s="243" t="s">
        <v>29</v>
      </c>
      <c r="D10" s="244"/>
      <c r="E10" s="40">
        <v>820</v>
      </c>
      <c r="F10" s="41">
        <v>463</v>
      </c>
      <c r="G10" s="42">
        <v>582</v>
      </c>
      <c r="H10" s="42">
        <v>584</v>
      </c>
      <c r="I10" s="42">
        <v>765</v>
      </c>
      <c r="J10" s="42">
        <v>323</v>
      </c>
      <c r="K10" s="42">
        <v>661</v>
      </c>
      <c r="L10" s="42">
        <v>274</v>
      </c>
      <c r="M10" s="43">
        <v>371</v>
      </c>
      <c r="N10" s="43">
        <v>314</v>
      </c>
      <c r="O10" s="43">
        <v>732</v>
      </c>
      <c r="P10" s="43">
        <v>646</v>
      </c>
      <c r="Q10" s="43">
        <v>864</v>
      </c>
      <c r="R10" s="43">
        <v>797</v>
      </c>
      <c r="S10" s="44">
        <f>SUM(E10:R10)</f>
        <v>8196</v>
      </c>
      <c r="T10" s="28"/>
    </row>
    <row r="11" spans="2:20" ht="28.5" customHeight="1" thickBot="1" thickTop="1">
      <c r="B11" s="45"/>
      <c r="C11" s="245" t="s">
        <v>30</v>
      </c>
      <c r="D11" s="231"/>
      <c r="E11" s="46">
        <f aca="true" t="shared" si="2" ref="E11:S11">E76/E10*100</f>
        <v>20.121951219512198</v>
      </c>
      <c r="F11" s="46">
        <f t="shared" si="2"/>
        <v>20.734341252699785</v>
      </c>
      <c r="G11" s="46">
        <f t="shared" si="2"/>
        <v>17.18213058419244</v>
      </c>
      <c r="H11" s="46">
        <f t="shared" si="2"/>
        <v>14.383561643835616</v>
      </c>
      <c r="I11" s="46">
        <f t="shared" si="2"/>
        <v>14.117647058823529</v>
      </c>
      <c r="J11" s="46">
        <f t="shared" si="2"/>
        <v>14.241486068111456</v>
      </c>
      <c r="K11" s="46">
        <f t="shared" si="2"/>
        <v>14.22087745839637</v>
      </c>
      <c r="L11" s="46">
        <f t="shared" si="2"/>
        <v>18.97810218978102</v>
      </c>
      <c r="M11" s="46">
        <f t="shared" si="2"/>
        <v>21.83288409703504</v>
      </c>
      <c r="N11" s="46">
        <f t="shared" si="2"/>
        <v>18.789808917197455</v>
      </c>
      <c r="O11" s="46">
        <f t="shared" si="2"/>
        <v>20.491803278688526</v>
      </c>
      <c r="P11" s="46">
        <f t="shared" si="2"/>
        <v>20.743034055727556</v>
      </c>
      <c r="Q11" s="46">
        <f t="shared" si="2"/>
        <v>9.837962962962964</v>
      </c>
      <c r="R11" s="47">
        <f t="shared" si="2"/>
        <v>15.30740276035132</v>
      </c>
      <c r="S11" s="48">
        <f t="shared" si="2"/>
        <v>16.78867740361152</v>
      </c>
      <c r="T11" s="34"/>
    </row>
    <row r="12" spans="2:20" ht="28.5" customHeight="1" thickBot="1" thickTop="1">
      <c r="B12" s="49" t="s">
        <v>31</v>
      </c>
      <c r="C12" s="246" t="s">
        <v>32</v>
      </c>
      <c r="D12" s="247"/>
      <c r="E12" s="40">
        <v>988</v>
      </c>
      <c r="F12" s="42">
        <v>504</v>
      </c>
      <c r="G12" s="42">
        <v>528</v>
      </c>
      <c r="H12" s="42">
        <v>510</v>
      </c>
      <c r="I12" s="42">
        <v>854</v>
      </c>
      <c r="J12" s="42">
        <v>387</v>
      </c>
      <c r="K12" s="42">
        <v>556</v>
      </c>
      <c r="L12" s="42">
        <v>323</v>
      </c>
      <c r="M12" s="43">
        <v>405</v>
      </c>
      <c r="N12" s="43">
        <v>385</v>
      </c>
      <c r="O12" s="43">
        <v>791</v>
      </c>
      <c r="P12" s="43">
        <v>704</v>
      </c>
      <c r="Q12" s="43">
        <v>926</v>
      </c>
      <c r="R12" s="43">
        <v>910</v>
      </c>
      <c r="S12" s="44">
        <f>SUM(E12:R12)</f>
        <v>8771</v>
      </c>
      <c r="T12" s="34"/>
    </row>
    <row r="13" spans="2:20" ht="28.5" customHeight="1" thickBot="1" thickTop="1">
      <c r="B13" s="45" t="s">
        <v>22</v>
      </c>
      <c r="C13" s="248" t="s">
        <v>33</v>
      </c>
      <c r="D13" s="249"/>
      <c r="E13" s="50">
        <v>330</v>
      </c>
      <c r="F13" s="51">
        <v>197</v>
      </c>
      <c r="G13" s="51">
        <v>273</v>
      </c>
      <c r="H13" s="51">
        <v>265</v>
      </c>
      <c r="I13" s="51">
        <v>398</v>
      </c>
      <c r="J13" s="51">
        <v>168</v>
      </c>
      <c r="K13" s="51">
        <v>236</v>
      </c>
      <c r="L13" s="51">
        <v>120</v>
      </c>
      <c r="M13" s="52">
        <v>148</v>
      </c>
      <c r="N13" s="52">
        <v>146</v>
      </c>
      <c r="O13" s="52">
        <v>298</v>
      </c>
      <c r="P13" s="52">
        <v>269</v>
      </c>
      <c r="Q13" s="52">
        <v>316</v>
      </c>
      <c r="R13" s="52">
        <v>332</v>
      </c>
      <c r="S13" s="53">
        <f>SUM(E13:R13)</f>
        <v>3496</v>
      </c>
      <c r="T13" s="34"/>
    </row>
    <row r="14" spans="2:20" s="4" customFormat="1" ht="28.5" customHeight="1" thickBot="1" thickTop="1">
      <c r="B14" s="18" t="s">
        <v>22</v>
      </c>
      <c r="C14" s="250" t="s">
        <v>34</v>
      </c>
      <c r="D14" s="251"/>
      <c r="E14" s="50">
        <v>291</v>
      </c>
      <c r="F14" s="51">
        <v>176</v>
      </c>
      <c r="G14" s="51">
        <v>246</v>
      </c>
      <c r="H14" s="51">
        <v>228</v>
      </c>
      <c r="I14" s="51">
        <v>327</v>
      </c>
      <c r="J14" s="51">
        <v>144</v>
      </c>
      <c r="K14" s="51">
        <v>220</v>
      </c>
      <c r="L14" s="51">
        <v>104</v>
      </c>
      <c r="M14" s="52">
        <v>139</v>
      </c>
      <c r="N14" s="52">
        <v>141</v>
      </c>
      <c r="O14" s="52">
        <v>248</v>
      </c>
      <c r="P14" s="52">
        <v>231</v>
      </c>
      <c r="Q14" s="52">
        <v>245</v>
      </c>
      <c r="R14" s="52">
        <v>276</v>
      </c>
      <c r="S14" s="53">
        <f>SUM(E14:R14)</f>
        <v>3016</v>
      </c>
      <c r="T14" s="28"/>
    </row>
    <row r="15" spans="2:20" s="4" customFormat="1" ht="28.5" customHeight="1" thickBot="1" thickTop="1">
      <c r="B15" s="54" t="s">
        <v>22</v>
      </c>
      <c r="C15" s="234" t="s">
        <v>35</v>
      </c>
      <c r="D15" s="235"/>
      <c r="E15" s="55">
        <v>429</v>
      </c>
      <c r="F15" s="56">
        <v>184</v>
      </c>
      <c r="G15" s="56">
        <v>101</v>
      </c>
      <c r="H15" s="56">
        <v>114</v>
      </c>
      <c r="I15" s="56">
        <v>215</v>
      </c>
      <c r="J15" s="56">
        <v>129</v>
      </c>
      <c r="K15" s="56">
        <v>159</v>
      </c>
      <c r="L15" s="56">
        <v>103</v>
      </c>
      <c r="M15" s="57">
        <v>182</v>
      </c>
      <c r="N15" s="57">
        <v>127</v>
      </c>
      <c r="O15" s="57">
        <v>288</v>
      </c>
      <c r="P15" s="57">
        <v>251</v>
      </c>
      <c r="Q15" s="57">
        <v>253</v>
      </c>
      <c r="R15" s="57">
        <v>297</v>
      </c>
      <c r="S15" s="53">
        <f>SUM(E15:R15)</f>
        <v>2832</v>
      </c>
      <c r="T15" s="28"/>
    </row>
    <row r="16" spans="2:19" ht="28.5" customHeight="1" thickBot="1">
      <c r="B16" s="217" t="s">
        <v>36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7"/>
    </row>
    <row r="17" spans="2:19" ht="28.5" customHeight="1" thickBot="1" thickTop="1">
      <c r="B17" s="238" t="s">
        <v>20</v>
      </c>
      <c r="C17" s="239" t="s">
        <v>37</v>
      </c>
      <c r="D17" s="240"/>
      <c r="E17" s="58">
        <v>2709</v>
      </c>
      <c r="F17" s="59">
        <v>1658</v>
      </c>
      <c r="G17" s="59">
        <v>2254</v>
      </c>
      <c r="H17" s="59">
        <v>2401</v>
      </c>
      <c r="I17" s="59">
        <v>3763</v>
      </c>
      <c r="J17" s="59">
        <v>992</v>
      </c>
      <c r="K17" s="59">
        <v>2476</v>
      </c>
      <c r="L17" s="59">
        <v>793</v>
      </c>
      <c r="M17" s="60">
        <v>1470</v>
      </c>
      <c r="N17" s="60">
        <v>1206</v>
      </c>
      <c r="O17" s="60">
        <v>2348</v>
      </c>
      <c r="P17" s="60">
        <v>2536</v>
      </c>
      <c r="Q17" s="60">
        <v>3048</v>
      </c>
      <c r="R17" s="60">
        <v>2966</v>
      </c>
      <c r="S17" s="53">
        <f>SUM(E17:R17)</f>
        <v>30620</v>
      </c>
    </row>
    <row r="18" spans="2:19" ht="28.5" customHeight="1" thickBot="1" thickTop="1">
      <c r="B18" s="188"/>
      <c r="C18" s="225" t="s">
        <v>38</v>
      </c>
      <c r="D18" s="226"/>
      <c r="E18" s="61">
        <f aca="true" t="shared" si="3" ref="E18:S18">E17/E6*100</f>
        <v>53.00332615926433</v>
      </c>
      <c r="F18" s="61">
        <f t="shared" si="3"/>
        <v>53.67432826157332</v>
      </c>
      <c r="G18" s="61">
        <f t="shared" si="3"/>
        <v>53.223140495867774</v>
      </c>
      <c r="H18" s="61">
        <f t="shared" si="3"/>
        <v>50</v>
      </c>
      <c r="I18" s="61">
        <f t="shared" si="3"/>
        <v>54.362900895694885</v>
      </c>
      <c r="J18" s="61">
        <f t="shared" si="3"/>
        <v>47.4414155906265</v>
      </c>
      <c r="K18" s="61">
        <f t="shared" si="3"/>
        <v>54.381726334285084</v>
      </c>
      <c r="L18" s="61">
        <f t="shared" si="3"/>
        <v>45.86466165413533</v>
      </c>
      <c r="M18" s="61">
        <f t="shared" si="3"/>
        <v>50.08517887563884</v>
      </c>
      <c r="N18" s="61">
        <f t="shared" si="3"/>
        <v>56.51358950328023</v>
      </c>
      <c r="O18" s="61">
        <f t="shared" si="3"/>
        <v>51.44609991235758</v>
      </c>
      <c r="P18" s="61">
        <f t="shared" si="3"/>
        <v>53.87720416401105</v>
      </c>
      <c r="Q18" s="61">
        <f t="shared" si="3"/>
        <v>56.18433179723502</v>
      </c>
      <c r="R18" s="62">
        <f t="shared" si="3"/>
        <v>52.91703835860838</v>
      </c>
      <c r="S18" s="63">
        <f t="shared" si="3"/>
        <v>52.88245656454008</v>
      </c>
    </row>
    <row r="19" spans="2:19" ht="28.5" customHeight="1" thickBot="1" thickTop="1">
      <c r="B19" s="210" t="s">
        <v>23</v>
      </c>
      <c r="C19" s="230" t="s">
        <v>39</v>
      </c>
      <c r="D19" s="231"/>
      <c r="E19" s="50">
        <v>0</v>
      </c>
      <c r="F19" s="51">
        <v>2119</v>
      </c>
      <c r="G19" s="51">
        <v>2016</v>
      </c>
      <c r="H19" s="51">
        <v>2483</v>
      </c>
      <c r="I19" s="51">
        <v>2770</v>
      </c>
      <c r="J19" s="51">
        <v>1129</v>
      </c>
      <c r="K19" s="51">
        <v>2528</v>
      </c>
      <c r="L19" s="51">
        <v>1015</v>
      </c>
      <c r="M19" s="52">
        <v>1650</v>
      </c>
      <c r="N19" s="52">
        <v>1022</v>
      </c>
      <c r="O19" s="52">
        <v>0</v>
      </c>
      <c r="P19" s="52">
        <v>3041</v>
      </c>
      <c r="Q19" s="52">
        <v>2394</v>
      </c>
      <c r="R19" s="52">
        <v>2458</v>
      </c>
      <c r="S19" s="64">
        <f>SUM(E19:R19)</f>
        <v>24625</v>
      </c>
    </row>
    <row r="20" spans="2:19" ht="28.5" customHeight="1" thickBot="1" thickTop="1">
      <c r="B20" s="188"/>
      <c r="C20" s="225" t="s">
        <v>38</v>
      </c>
      <c r="D20" s="226"/>
      <c r="E20" s="61">
        <f aca="true" t="shared" si="4" ref="E20:S20">E19/E6*100</f>
        <v>0</v>
      </c>
      <c r="F20" s="61">
        <f t="shared" si="4"/>
        <v>68.59825186144384</v>
      </c>
      <c r="G20" s="61">
        <f t="shared" si="4"/>
        <v>47.603305785123965</v>
      </c>
      <c r="H20" s="61">
        <f t="shared" si="4"/>
        <v>51.7076218242399</v>
      </c>
      <c r="I20" s="61">
        <f t="shared" si="4"/>
        <v>40.017336030049115</v>
      </c>
      <c r="J20" s="61">
        <f t="shared" si="4"/>
        <v>53.99330463892874</v>
      </c>
      <c r="K20" s="61">
        <f t="shared" si="4"/>
        <v>55.52383044146716</v>
      </c>
      <c r="L20" s="61">
        <f t="shared" si="4"/>
        <v>58.70445344129555</v>
      </c>
      <c r="M20" s="61">
        <f t="shared" si="4"/>
        <v>56.218057921635435</v>
      </c>
      <c r="N20" s="61">
        <f t="shared" si="4"/>
        <v>47.891283973758206</v>
      </c>
      <c r="O20" s="61">
        <f t="shared" si="4"/>
        <v>0</v>
      </c>
      <c r="P20" s="61">
        <f t="shared" si="4"/>
        <v>64.6059060973019</v>
      </c>
      <c r="Q20" s="61">
        <f t="shared" si="4"/>
        <v>44.12903225806451</v>
      </c>
      <c r="R20" s="62">
        <f t="shared" si="4"/>
        <v>43.85370205173952</v>
      </c>
      <c r="S20" s="63">
        <f t="shared" si="4"/>
        <v>42.52875548340299</v>
      </c>
    </row>
    <row r="21" spans="2:19" s="4" customFormat="1" ht="28.5" customHeight="1" thickBot="1" thickTop="1">
      <c r="B21" s="221" t="s">
        <v>28</v>
      </c>
      <c r="C21" s="223" t="s">
        <v>40</v>
      </c>
      <c r="D21" s="224"/>
      <c r="E21" s="50">
        <v>993</v>
      </c>
      <c r="F21" s="51">
        <v>563</v>
      </c>
      <c r="G21" s="51">
        <v>796</v>
      </c>
      <c r="H21" s="51">
        <v>1175</v>
      </c>
      <c r="I21" s="51">
        <v>1355</v>
      </c>
      <c r="J21" s="51">
        <v>279</v>
      </c>
      <c r="K21" s="51">
        <v>934</v>
      </c>
      <c r="L21" s="51">
        <v>273</v>
      </c>
      <c r="M21" s="52">
        <v>522</v>
      </c>
      <c r="N21" s="52">
        <v>302</v>
      </c>
      <c r="O21" s="52">
        <v>880</v>
      </c>
      <c r="P21" s="52">
        <v>814</v>
      </c>
      <c r="Q21" s="52">
        <v>1150</v>
      </c>
      <c r="R21" s="52">
        <v>765</v>
      </c>
      <c r="S21" s="53">
        <f>SUM(E21:R21)</f>
        <v>10801</v>
      </c>
    </row>
    <row r="22" spans="2:19" ht="28.5" customHeight="1" thickBot="1" thickTop="1">
      <c r="B22" s="188"/>
      <c r="C22" s="225" t="s">
        <v>38</v>
      </c>
      <c r="D22" s="226"/>
      <c r="E22" s="61">
        <f aca="true" t="shared" si="5" ref="E22:S22">E21/E6*100</f>
        <v>19.42868323224418</v>
      </c>
      <c r="F22" s="61">
        <f t="shared" si="5"/>
        <v>18.225963094852705</v>
      </c>
      <c r="G22" s="61">
        <f t="shared" si="5"/>
        <v>18.795749704840613</v>
      </c>
      <c r="H22" s="61">
        <f t="shared" si="5"/>
        <v>24.468971261974175</v>
      </c>
      <c r="I22" s="61">
        <f t="shared" si="5"/>
        <v>19.57526726379659</v>
      </c>
      <c r="J22" s="61">
        <f t="shared" si="5"/>
        <v>13.3428981348637</v>
      </c>
      <c r="K22" s="61">
        <f t="shared" si="5"/>
        <v>20.513946848231935</v>
      </c>
      <c r="L22" s="61">
        <f t="shared" si="5"/>
        <v>15.789473684210526</v>
      </c>
      <c r="M22" s="61">
        <f t="shared" si="5"/>
        <v>17.785349233390118</v>
      </c>
      <c r="N22" s="61">
        <f t="shared" si="5"/>
        <v>14.15182755388941</v>
      </c>
      <c r="O22" s="61">
        <f t="shared" si="5"/>
        <v>19.281332164767747</v>
      </c>
      <c r="P22" s="61">
        <f t="shared" si="5"/>
        <v>17.29339281920544</v>
      </c>
      <c r="Q22" s="61">
        <f t="shared" si="5"/>
        <v>21.19815668202765</v>
      </c>
      <c r="R22" s="62">
        <f t="shared" si="5"/>
        <v>13.648528099910795</v>
      </c>
      <c r="S22" s="63">
        <f t="shared" si="5"/>
        <v>18.653932506649166</v>
      </c>
    </row>
    <row r="23" spans="2:19" s="4" customFormat="1" ht="28.5" customHeight="1" thickBot="1" thickTop="1">
      <c r="B23" s="221" t="s">
        <v>31</v>
      </c>
      <c r="C23" s="232" t="s">
        <v>41</v>
      </c>
      <c r="D23" s="233"/>
      <c r="E23" s="50">
        <v>125</v>
      </c>
      <c r="F23" s="51">
        <v>215</v>
      </c>
      <c r="G23" s="51">
        <v>279</v>
      </c>
      <c r="H23" s="51">
        <v>390</v>
      </c>
      <c r="I23" s="51">
        <v>204</v>
      </c>
      <c r="J23" s="51">
        <v>67</v>
      </c>
      <c r="K23" s="51">
        <v>184</v>
      </c>
      <c r="L23" s="51">
        <v>59</v>
      </c>
      <c r="M23" s="52">
        <v>243</v>
      </c>
      <c r="N23" s="52">
        <v>240</v>
      </c>
      <c r="O23" s="52">
        <v>366</v>
      </c>
      <c r="P23" s="52">
        <v>359</v>
      </c>
      <c r="Q23" s="52">
        <v>293</v>
      </c>
      <c r="R23" s="52">
        <v>173</v>
      </c>
      <c r="S23" s="53">
        <f>SUM(E23:R23)</f>
        <v>3197</v>
      </c>
    </row>
    <row r="24" spans="2:19" ht="28.5" customHeight="1" thickBot="1" thickTop="1">
      <c r="B24" s="188"/>
      <c r="C24" s="225" t="s">
        <v>38</v>
      </c>
      <c r="D24" s="226"/>
      <c r="E24" s="61">
        <f aca="true" t="shared" si="6" ref="E24:S24">E23/E6*100</f>
        <v>2.4457053414204655</v>
      </c>
      <c r="F24" s="61">
        <f t="shared" si="6"/>
        <v>6.960181288442861</v>
      </c>
      <c r="G24" s="61">
        <f t="shared" si="6"/>
        <v>6.587957497048406</v>
      </c>
      <c r="H24" s="61">
        <f t="shared" si="6"/>
        <v>8.121615993336109</v>
      </c>
      <c r="I24" s="61">
        <f t="shared" si="6"/>
        <v>2.947125108350188</v>
      </c>
      <c r="J24" s="61">
        <f t="shared" si="6"/>
        <v>3.204208512673362</v>
      </c>
      <c r="K24" s="61">
        <f t="shared" si="6"/>
        <v>4.041291456182736</v>
      </c>
      <c r="L24" s="61">
        <f t="shared" si="6"/>
        <v>3.412377096587623</v>
      </c>
      <c r="M24" s="61">
        <f t="shared" si="6"/>
        <v>8.2793867120954</v>
      </c>
      <c r="N24" s="61">
        <f t="shared" si="6"/>
        <v>11.246485473289598</v>
      </c>
      <c r="O24" s="61">
        <f t="shared" si="6"/>
        <v>8.019281332164768</v>
      </c>
      <c r="P24" s="61">
        <f t="shared" si="6"/>
        <v>7.626938602082005</v>
      </c>
      <c r="Q24" s="61">
        <f t="shared" si="6"/>
        <v>5.400921658986175</v>
      </c>
      <c r="R24" s="62">
        <f t="shared" si="6"/>
        <v>3.0865298840321143</v>
      </c>
      <c r="S24" s="63">
        <f t="shared" si="6"/>
        <v>5.5213982245863695</v>
      </c>
    </row>
    <row r="25" spans="2:19" s="4" customFormat="1" ht="28.5" customHeight="1" thickBot="1" thickTop="1">
      <c r="B25" s="221" t="s">
        <v>42</v>
      </c>
      <c r="C25" s="223" t="s">
        <v>43</v>
      </c>
      <c r="D25" s="224"/>
      <c r="E25" s="65">
        <v>127</v>
      </c>
      <c r="F25" s="52">
        <v>76</v>
      </c>
      <c r="G25" s="52">
        <v>135</v>
      </c>
      <c r="H25" s="52">
        <v>104</v>
      </c>
      <c r="I25" s="52">
        <v>150</v>
      </c>
      <c r="J25" s="52">
        <v>48</v>
      </c>
      <c r="K25" s="52">
        <v>123</v>
      </c>
      <c r="L25" s="52">
        <v>78</v>
      </c>
      <c r="M25" s="52">
        <v>73</v>
      </c>
      <c r="N25" s="52">
        <v>96</v>
      </c>
      <c r="O25" s="52">
        <v>149</v>
      </c>
      <c r="P25" s="52">
        <v>151</v>
      </c>
      <c r="Q25" s="52">
        <v>135</v>
      </c>
      <c r="R25" s="52">
        <v>171</v>
      </c>
      <c r="S25" s="53">
        <f>SUM(E25:R25)</f>
        <v>1616</v>
      </c>
    </row>
    <row r="26" spans="2:19" ht="28.5" customHeight="1" thickBot="1" thickTop="1">
      <c r="B26" s="188"/>
      <c r="C26" s="225" t="s">
        <v>38</v>
      </c>
      <c r="D26" s="226"/>
      <c r="E26" s="61">
        <f aca="true" t="shared" si="7" ref="E26:S26">E25/E6*100</f>
        <v>2.4848366268831934</v>
      </c>
      <c r="F26" s="61">
        <f t="shared" si="7"/>
        <v>2.4603431531239885</v>
      </c>
      <c r="G26" s="61">
        <f t="shared" si="7"/>
        <v>3.187721369539551</v>
      </c>
      <c r="H26" s="61">
        <f t="shared" si="7"/>
        <v>2.165764264889629</v>
      </c>
      <c r="I26" s="61">
        <f t="shared" si="7"/>
        <v>2.1670037561398443</v>
      </c>
      <c r="J26" s="61">
        <f t="shared" si="7"/>
        <v>2.295552367288379</v>
      </c>
      <c r="K26" s="61">
        <f t="shared" si="7"/>
        <v>2.7015154842960687</v>
      </c>
      <c r="L26" s="61">
        <f t="shared" si="7"/>
        <v>4.511278195488721</v>
      </c>
      <c r="M26" s="61">
        <f t="shared" si="7"/>
        <v>2.487223168654174</v>
      </c>
      <c r="N26" s="61">
        <f t="shared" si="7"/>
        <v>4.498594189315839</v>
      </c>
      <c r="O26" s="61">
        <f t="shared" si="7"/>
        <v>3.264680105170903</v>
      </c>
      <c r="P26" s="61">
        <f t="shared" si="7"/>
        <v>3.207988102825579</v>
      </c>
      <c r="Q26" s="61">
        <f t="shared" si="7"/>
        <v>2.488479262672811</v>
      </c>
      <c r="R26" s="62">
        <f t="shared" si="7"/>
        <v>3.050847457627119</v>
      </c>
      <c r="S26" s="63">
        <f t="shared" si="7"/>
        <v>2.7909225933473802</v>
      </c>
    </row>
    <row r="27" spans="2:19" ht="28.5" customHeight="1" thickBot="1" thickTop="1">
      <c r="B27" s="217" t="s">
        <v>44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29"/>
    </row>
    <row r="28" spans="2:19" ht="28.5" customHeight="1" thickBot="1" thickTop="1">
      <c r="B28" s="210" t="s">
        <v>20</v>
      </c>
      <c r="C28" s="230" t="s">
        <v>45</v>
      </c>
      <c r="D28" s="231"/>
      <c r="E28" s="50">
        <v>606</v>
      </c>
      <c r="F28" s="51">
        <v>515</v>
      </c>
      <c r="G28" s="51">
        <v>776</v>
      </c>
      <c r="H28" s="51">
        <v>786</v>
      </c>
      <c r="I28" s="51">
        <v>1110</v>
      </c>
      <c r="J28" s="51">
        <v>581</v>
      </c>
      <c r="K28" s="51">
        <v>771</v>
      </c>
      <c r="L28" s="51">
        <v>351</v>
      </c>
      <c r="M28" s="52">
        <v>603</v>
      </c>
      <c r="N28" s="52">
        <v>421</v>
      </c>
      <c r="O28" s="52">
        <v>491</v>
      </c>
      <c r="P28" s="52">
        <v>784</v>
      </c>
      <c r="Q28" s="52">
        <v>785</v>
      </c>
      <c r="R28" s="52">
        <v>967</v>
      </c>
      <c r="S28" s="53">
        <f>SUM(E28:R28)</f>
        <v>9547</v>
      </c>
    </row>
    <row r="29" spans="2:19" ht="28.5" customHeight="1" thickBot="1" thickTop="1">
      <c r="B29" s="188"/>
      <c r="C29" s="225" t="s">
        <v>38</v>
      </c>
      <c r="D29" s="226"/>
      <c r="E29" s="61">
        <f aca="true" t="shared" si="8" ref="E29:S29">E28/E6*100</f>
        <v>11.856779495206418</v>
      </c>
      <c r="F29" s="61">
        <f t="shared" si="8"/>
        <v>16.672062156037555</v>
      </c>
      <c r="G29" s="61">
        <f t="shared" si="8"/>
        <v>18.32349468713105</v>
      </c>
      <c r="H29" s="61">
        <f t="shared" si="8"/>
        <v>16.36817992503124</v>
      </c>
      <c r="I29" s="61">
        <f t="shared" si="8"/>
        <v>16.035827795434844</v>
      </c>
      <c r="J29" s="61">
        <f t="shared" si="8"/>
        <v>27.785748445719747</v>
      </c>
      <c r="K29" s="61">
        <f t="shared" si="8"/>
        <v>16.933889743026576</v>
      </c>
      <c r="L29" s="61">
        <f t="shared" si="8"/>
        <v>20.30075187969925</v>
      </c>
      <c r="M29" s="61">
        <f t="shared" si="8"/>
        <v>20.545144804088586</v>
      </c>
      <c r="N29" s="61">
        <f t="shared" si="8"/>
        <v>19.7282099343955</v>
      </c>
      <c r="O29" s="61">
        <f t="shared" si="8"/>
        <v>10.758106923751095</v>
      </c>
      <c r="P29" s="61">
        <f t="shared" si="8"/>
        <v>16.656044189504993</v>
      </c>
      <c r="Q29" s="61">
        <f t="shared" si="8"/>
        <v>14.47004608294931</v>
      </c>
      <c r="R29" s="62">
        <f t="shared" si="8"/>
        <v>17.252453166815343</v>
      </c>
      <c r="S29" s="63">
        <f t="shared" si="8"/>
        <v>16.488204207108563</v>
      </c>
    </row>
    <row r="30" spans="2:19" ht="28.5" customHeight="1" thickBot="1" thickTop="1">
      <c r="B30" s="221" t="s">
        <v>23</v>
      </c>
      <c r="C30" s="223" t="s">
        <v>46</v>
      </c>
      <c r="D30" s="224"/>
      <c r="E30" s="50">
        <v>1528</v>
      </c>
      <c r="F30" s="51">
        <v>896</v>
      </c>
      <c r="G30" s="51">
        <v>1036</v>
      </c>
      <c r="H30" s="51">
        <v>1267</v>
      </c>
      <c r="I30" s="51">
        <v>1576</v>
      </c>
      <c r="J30" s="51">
        <v>727</v>
      </c>
      <c r="K30" s="51">
        <v>1122</v>
      </c>
      <c r="L30" s="51">
        <v>467</v>
      </c>
      <c r="M30" s="52">
        <v>655</v>
      </c>
      <c r="N30" s="52">
        <v>493</v>
      </c>
      <c r="O30" s="52">
        <v>1261</v>
      </c>
      <c r="P30" s="52">
        <v>1111</v>
      </c>
      <c r="Q30" s="52">
        <v>1279</v>
      </c>
      <c r="R30" s="52">
        <v>1407</v>
      </c>
      <c r="S30" s="53">
        <f>SUM(E30:R30)</f>
        <v>14825</v>
      </c>
    </row>
    <row r="31" spans="2:19" ht="28.5" customHeight="1" thickBot="1" thickTop="1">
      <c r="B31" s="188"/>
      <c r="C31" s="225" t="s">
        <v>38</v>
      </c>
      <c r="D31" s="226"/>
      <c r="E31" s="61">
        <f aca="true" t="shared" si="9" ref="E31:S31">E30/E6*100</f>
        <v>29.896302093523776</v>
      </c>
      <c r="F31" s="61">
        <f t="shared" si="9"/>
        <v>29.006150857882812</v>
      </c>
      <c r="G31" s="61">
        <f t="shared" si="9"/>
        <v>24.462809917355372</v>
      </c>
      <c r="H31" s="61">
        <f t="shared" si="9"/>
        <v>26.384839650145775</v>
      </c>
      <c r="I31" s="61">
        <f t="shared" si="9"/>
        <v>22.76798613117596</v>
      </c>
      <c r="J31" s="61">
        <f t="shared" si="9"/>
        <v>34.76805356288857</v>
      </c>
      <c r="K31" s="61">
        <f t="shared" si="9"/>
        <v>24.6430924665056</v>
      </c>
      <c r="L31" s="61">
        <f t="shared" si="9"/>
        <v>27.00983227299017</v>
      </c>
      <c r="M31" s="61">
        <f t="shared" si="9"/>
        <v>22.31686541737649</v>
      </c>
      <c r="N31" s="61">
        <f t="shared" si="9"/>
        <v>23.10215557638238</v>
      </c>
      <c r="O31" s="61">
        <f t="shared" si="9"/>
        <v>27.629272567922875</v>
      </c>
      <c r="P31" s="61">
        <f t="shared" si="9"/>
        <v>23.603144253239854</v>
      </c>
      <c r="Q31" s="61">
        <f t="shared" si="9"/>
        <v>23.57603686635945</v>
      </c>
      <c r="R31" s="62">
        <f t="shared" si="9"/>
        <v>25.102586975914363</v>
      </c>
      <c r="S31" s="63">
        <f t="shared" si="9"/>
        <v>25.60360609305378</v>
      </c>
    </row>
    <row r="32" spans="2:19" ht="28.5" customHeight="1" thickBot="1" thickTop="1">
      <c r="B32" s="221" t="s">
        <v>28</v>
      </c>
      <c r="C32" s="223" t="s">
        <v>47</v>
      </c>
      <c r="D32" s="224"/>
      <c r="E32" s="50">
        <v>1964</v>
      </c>
      <c r="F32" s="51">
        <v>1262</v>
      </c>
      <c r="G32" s="51">
        <v>2242</v>
      </c>
      <c r="H32" s="51">
        <v>2559</v>
      </c>
      <c r="I32" s="51">
        <v>3822</v>
      </c>
      <c r="J32" s="51">
        <v>1118</v>
      </c>
      <c r="K32" s="51">
        <v>2368</v>
      </c>
      <c r="L32" s="51">
        <v>694</v>
      </c>
      <c r="M32" s="52">
        <v>1240</v>
      </c>
      <c r="N32" s="52">
        <v>1005</v>
      </c>
      <c r="O32" s="52">
        <v>1863</v>
      </c>
      <c r="P32" s="52">
        <v>2012</v>
      </c>
      <c r="Q32" s="52">
        <v>2744</v>
      </c>
      <c r="R32" s="52">
        <v>2724</v>
      </c>
      <c r="S32" s="53">
        <f>SUM(E32:R32)</f>
        <v>27617</v>
      </c>
    </row>
    <row r="33" spans="2:19" ht="28.5" customHeight="1" thickBot="1" thickTop="1">
      <c r="B33" s="188"/>
      <c r="C33" s="225" t="s">
        <v>38</v>
      </c>
      <c r="D33" s="226"/>
      <c r="E33" s="61">
        <f aca="true" t="shared" si="10" ref="E33:S33">E32/E6*100</f>
        <v>38.426922324398355</v>
      </c>
      <c r="F33" s="61">
        <f t="shared" si="10"/>
        <v>40.854645516348334</v>
      </c>
      <c r="G33" s="61">
        <f t="shared" si="10"/>
        <v>52.93978748524203</v>
      </c>
      <c r="H33" s="61">
        <f t="shared" si="10"/>
        <v>53.29029571012078</v>
      </c>
      <c r="I33" s="61">
        <f t="shared" si="10"/>
        <v>55.21525570644322</v>
      </c>
      <c r="J33" s="61">
        <f t="shared" si="10"/>
        <v>53.46724055475849</v>
      </c>
      <c r="K33" s="61">
        <f t="shared" si="10"/>
        <v>52.00966395783</v>
      </c>
      <c r="L33" s="61">
        <f t="shared" si="10"/>
        <v>40.13880855986119</v>
      </c>
      <c r="M33" s="61">
        <f t="shared" si="10"/>
        <v>42.24872231686542</v>
      </c>
      <c r="N33" s="61">
        <f t="shared" si="10"/>
        <v>47.09465791940019</v>
      </c>
      <c r="O33" s="61">
        <f t="shared" si="10"/>
        <v>40.81945661700263</v>
      </c>
      <c r="P33" s="61">
        <f t="shared" si="10"/>
        <v>42.74484809857659</v>
      </c>
      <c r="Q33" s="61">
        <f t="shared" si="10"/>
        <v>50.58064516129033</v>
      </c>
      <c r="R33" s="62">
        <f t="shared" si="10"/>
        <v>48.59946476360392</v>
      </c>
      <c r="S33" s="63">
        <f t="shared" si="10"/>
        <v>47.69610721564022</v>
      </c>
    </row>
    <row r="34" spans="2:19" ht="28.5" customHeight="1" thickBot="1" thickTop="1">
      <c r="B34" s="221" t="s">
        <v>31</v>
      </c>
      <c r="C34" s="223" t="s">
        <v>48</v>
      </c>
      <c r="D34" s="224"/>
      <c r="E34" s="65">
        <v>1343</v>
      </c>
      <c r="F34" s="52">
        <v>995</v>
      </c>
      <c r="G34" s="52">
        <v>1308</v>
      </c>
      <c r="H34" s="52">
        <v>1755</v>
      </c>
      <c r="I34" s="52">
        <v>2109</v>
      </c>
      <c r="J34" s="52">
        <v>619</v>
      </c>
      <c r="K34" s="52">
        <v>1764</v>
      </c>
      <c r="L34" s="52">
        <v>493</v>
      </c>
      <c r="M34" s="52">
        <v>1062</v>
      </c>
      <c r="N34" s="52">
        <v>589</v>
      </c>
      <c r="O34" s="52">
        <v>1239</v>
      </c>
      <c r="P34" s="52">
        <v>1403</v>
      </c>
      <c r="Q34" s="52">
        <v>1628</v>
      </c>
      <c r="R34" s="52">
        <v>1386</v>
      </c>
      <c r="S34" s="53">
        <f>SUM(E34:R34)</f>
        <v>17693</v>
      </c>
    </row>
    <row r="35" spans="2:19" ht="28.5" customHeight="1" thickBot="1" thickTop="1">
      <c r="B35" s="222"/>
      <c r="C35" s="225" t="s">
        <v>38</v>
      </c>
      <c r="D35" s="226"/>
      <c r="E35" s="61">
        <f aca="true" t="shared" si="11" ref="E35:S35">E34/E6*100</f>
        <v>26.276658188221486</v>
      </c>
      <c r="F35" s="61">
        <f t="shared" si="11"/>
        <v>32.21107154418906</v>
      </c>
      <c r="G35" s="61">
        <f t="shared" si="11"/>
        <v>30.88547815820543</v>
      </c>
      <c r="H35" s="61">
        <f t="shared" si="11"/>
        <v>36.547271970012496</v>
      </c>
      <c r="I35" s="61">
        <f t="shared" si="11"/>
        <v>30.46807281132621</v>
      </c>
      <c r="J35" s="61">
        <f t="shared" si="11"/>
        <v>29.603060736489716</v>
      </c>
      <c r="K35" s="61">
        <f t="shared" si="11"/>
        <v>38.743685482099714</v>
      </c>
      <c r="L35" s="61">
        <f t="shared" si="11"/>
        <v>28.51359167148641</v>
      </c>
      <c r="M35" s="61">
        <f t="shared" si="11"/>
        <v>36.1839863713799</v>
      </c>
      <c r="N35" s="61">
        <f t="shared" si="11"/>
        <v>27.600749765698218</v>
      </c>
      <c r="O35" s="61">
        <f t="shared" si="11"/>
        <v>27.14723926380368</v>
      </c>
      <c r="P35" s="61">
        <f t="shared" si="11"/>
        <v>29.80667091565753</v>
      </c>
      <c r="Q35" s="61">
        <f t="shared" si="11"/>
        <v>30.009216589861754</v>
      </c>
      <c r="R35" s="62">
        <f t="shared" si="11"/>
        <v>24.72792149866191</v>
      </c>
      <c r="S35" s="63">
        <f t="shared" si="11"/>
        <v>30.556802873821283</v>
      </c>
    </row>
    <row r="36" spans="2:19" ht="28.5" customHeight="1" thickBot="1" thickTop="1">
      <c r="B36" s="221" t="s">
        <v>42</v>
      </c>
      <c r="C36" s="227" t="s">
        <v>49</v>
      </c>
      <c r="D36" s="228"/>
      <c r="E36" s="65">
        <v>818</v>
      </c>
      <c r="F36" s="52">
        <v>588</v>
      </c>
      <c r="G36" s="52">
        <v>969</v>
      </c>
      <c r="H36" s="52">
        <v>836</v>
      </c>
      <c r="I36" s="52">
        <v>1539</v>
      </c>
      <c r="J36" s="52">
        <v>493</v>
      </c>
      <c r="K36" s="52">
        <v>1046</v>
      </c>
      <c r="L36" s="52">
        <v>301</v>
      </c>
      <c r="M36" s="52">
        <v>794</v>
      </c>
      <c r="N36" s="52">
        <v>348</v>
      </c>
      <c r="O36" s="52">
        <v>961</v>
      </c>
      <c r="P36" s="52">
        <v>1115</v>
      </c>
      <c r="Q36" s="52">
        <v>926</v>
      </c>
      <c r="R36" s="52">
        <v>1138</v>
      </c>
      <c r="S36" s="53">
        <f>SUM(E36:R36)</f>
        <v>11872</v>
      </c>
    </row>
    <row r="37" spans="2:19" ht="28.5" customHeight="1" thickBot="1" thickTop="1">
      <c r="B37" s="222"/>
      <c r="C37" s="225" t="s">
        <v>38</v>
      </c>
      <c r="D37" s="226"/>
      <c r="E37" s="61">
        <f aca="true" t="shared" si="12" ref="E37:S37">E36/E6*100</f>
        <v>16.004695754255525</v>
      </c>
      <c r="F37" s="61">
        <f t="shared" si="12"/>
        <v>19.035286500485594</v>
      </c>
      <c r="G37" s="61">
        <f t="shared" si="12"/>
        <v>22.880755608028338</v>
      </c>
      <c r="H37" s="61">
        <f t="shared" si="12"/>
        <v>17.40941274468971</v>
      </c>
      <c r="I37" s="61">
        <f t="shared" si="12"/>
        <v>22.2334585379948</v>
      </c>
      <c r="J37" s="61">
        <f t="shared" si="12"/>
        <v>23.577235772357724</v>
      </c>
      <c r="K37" s="61">
        <f t="shared" si="12"/>
        <v>22.97386338677795</v>
      </c>
      <c r="L37" s="61">
        <f t="shared" si="12"/>
        <v>17.408906882591094</v>
      </c>
      <c r="M37" s="61">
        <f t="shared" si="12"/>
        <v>27.05281090289608</v>
      </c>
      <c r="N37" s="61">
        <f t="shared" si="12"/>
        <v>16.307403936269914</v>
      </c>
      <c r="O37" s="61">
        <f t="shared" si="12"/>
        <v>21.056091148115687</v>
      </c>
      <c r="P37" s="61">
        <f t="shared" si="12"/>
        <v>23.68812407053325</v>
      </c>
      <c r="Q37" s="61">
        <f t="shared" si="12"/>
        <v>17.06912442396313</v>
      </c>
      <c r="R37" s="62">
        <f t="shared" si="12"/>
        <v>20.30330062444246</v>
      </c>
      <c r="S37" s="63">
        <f t="shared" si="12"/>
        <v>20.5036095471659</v>
      </c>
    </row>
    <row r="38" spans="2:19" s="66" customFormat="1" ht="28.5" customHeight="1" thickBot="1" thickTop="1">
      <c r="B38" s="210" t="s">
        <v>50</v>
      </c>
      <c r="C38" s="212" t="s">
        <v>51</v>
      </c>
      <c r="D38" s="213"/>
      <c r="E38" s="65">
        <v>787</v>
      </c>
      <c r="F38" s="52">
        <v>305</v>
      </c>
      <c r="G38" s="52">
        <v>255</v>
      </c>
      <c r="H38" s="52">
        <v>221</v>
      </c>
      <c r="I38" s="52">
        <v>469</v>
      </c>
      <c r="J38" s="52">
        <v>153</v>
      </c>
      <c r="K38" s="52">
        <v>302</v>
      </c>
      <c r="L38" s="52">
        <v>160</v>
      </c>
      <c r="M38" s="52">
        <v>217</v>
      </c>
      <c r="N38" s="52">
        <v>149</v>
      </c>
      <c r="O38" s="52">
        <v>421</v>
      </c>
      <c r="P38" s="52">
        <v>310</v>
      </c>
      <c r="Q38" s="52">
        <v>404</v>
      </c>
      <c r="R38" s="52">
        <v>363</v>
      </c>
      <c r="S38" s="53">
        <f>SUM(E38:R38)</f>
        <v>4516</v>
      </c>
    </row>
    <row r="39" spans="2:19" s="4" customFormat="1" ht="28.5" customHeight="1" thickBot="1" thickTop="1">
      <c r="B39" s="211"/>
      <c r="C39" s="214" t="s">
        <v>38</v>
      </c>
      <c r="D39" s="215"/>
      <c r="E39" s="67">
        <f aca="true" t="shared" si="13" ref="E39:S39">E38/E6*100</f>
        <v>15.39816082958325</v>
      </c>
      <c r="F39" s="68">
        <f t="shared" si="13"/>
        <v>9.873745548721269</v>
      </c>
      <c r="G39" s="68">
        <f t="shared" si="13"/>
        <v>6.02125147579693</v>
      </c>
      <c r="H39" s="68">
        <f t="shared" si="13"/>
        <v>4.602249062890462</v>
      </c>
      <c r="I39" s="68">
        <f t="shared" si="13"/>
        <v>6.775498410863912</v>
      </c>
      <c r="J39" s="68">
        <f t="shared" si="13"/>
        <v>7.317073170731707</v>
      </c>
      <c r="K39" s="68">
        <f t="shared" si="13"/>
        <v>6.632989237865145</v>
      </c>
      <c r="L39" s="68">
        <f t="shared" si="13"/>
        <v>9.253903990746096</v>
      </c>
      <c r="M39" s="68">
        <f t="shared" si="13"/>
        <v>7.393526405451448</v>
      </c>
      <c r="N39" s="68">
        <f t="shared" si="13"/>
        <v>6.982193064667292</v>
      </c>
      <c r="O39" s="67">
        <f t="shared" si="13"/>
        <v>9.224364592462752</v>
      </c>
      <c r="P39" s="68">
        <f t="shared" si="13"/>
        <v>6.585935840237942</v>
      </c>
      <c r="Q39" s="68">
        <f t="shared" si="13"/>
        <v>7.4470046082949315</v>
      </c>
      <c r="R39" s="69">
        <f t="shared" si="13"/>
        <v>6.47636039250669</v>
      </c>
      <c r="S39" s="63">
        <f t="shared" si="13"/>
        <v>7.799385168042555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216" t="s">
        <v>52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7" t="s">
        <v>55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06"/>
    </row>
    <row r="44" spans="2:19" s="4" customFormat="1" ht="42" customHeight="1" thickBot="1" thickTop="1">
      <c r="B44" s="76" t="s">
        <v>20</v>
      </c>
      <c r="C44" s="219" t="s">
        <v>56</v>
      </c>
      <c r="D44" s="220"/>
      <c r="E44" s="58">
        <v>373</v>
      </c>
      <c r="F44" s="58">
        <v>85</v>
      </c>
      <c r="G44" s="58">
        <v>181</v>
      </c>
      <c r="H44" s="58">
        <v>119</v>
      </c>
      <c r="I44" s="58">
        <v>211</v>
      </c>
      <c r="J44" s="58">
        <v>100</v>
      </c>
      <c r="K44" s="58">
        <v>125</v>
      </c>
      <c r="L44" s="58">
        <v>134</v>
      </c>
      <c r="M44" s="58">
        <v>55</v>
      </c>
      <c r="N44" s="58">
        <v>109</v>
      </c>
      <c r="O44" s="58">
        <v>346</v>
      </c>
      <c r="P44" s="58">
        <v>187</v>
      </c>
      <c r="Q44" s="58">
        <v>388</v>
      </c>
      <c r="R44" s="77">
        <v>357</v>
      </c>
      <c r="S44" s="78">
        <f>SUM(E44:R44)</f>
        <v>2770</v>
      </c>
    </row>
    <row r="45" spans="2:19" s="4" customFormat="1" ht="42" customHeight="1" thickBot="1" thickTop="1">
      <c r="B45" s="79"/>
      <c r="C45" s="200" t="s">
        <v>57</v>
      </c>
      <c r="D45" s="201"/>
      <c r="E45" s="80">
        <v>99</v>
      </c>
      <c r="F45" s="51">
        <v>41</v>
      </c>
      <c r="G45" s="51">
        <v>74</v>
      </c>
      <c r="H45" s="51">
        <v>46</v>
      </c>
      <c r="I45" s="51">
        <v>87</v>
      </c>
      <c r="J45" s="51">
        <v>62</v>
      </c>
      <c r="K45" s="51">
        <v>50</v>
      </c>
      <c r="L45" s="51">
        <v>60</v>
      </c>
      <c r="M45" s="52">
        <v>24</v>
      </c>
      <c r="N45" s="52">
        <v>44</v>
      </c>
      <c r="O45" s="52">
        <v>103</v>
      </c>
      <c r="P45" s="52">
        <v>64</v>
      </c>
      <c r="Q45" s="52">
        <v>282</v>
      </c>
      <c r="R45" s="52">
        <v>219</v>
      </c>
      <c r="S45" s="78">
        <f>SUM(E45:R45)</f>
        <v>1255</v>
      </c>
    </row>
    <row r="46" spans="2:22" s="4" customFormat="1" ht="42" customHeight="1" thickBot="1" thickTop="1">
      <c r="B46" s="81" t="s">
        <v>23</v>
      </c>
      <c r="C46" s="202" t="s">
        <v>58</v>
      </c>
      <c r="D46" s="203"/>
      <c r="E46" s="82">
        <f>E44+'[1]Stan i struktura VI 13'!E46</f>
        <v>2408</v>
      </c>
      <c r="F46" s="82">
        <f>F44+'[1]Stan i struktura VI 13'!F46</f>
        <v>919</v>
      </c>
      <c r="G46" s="82">
        <f>G44+'[1]Stan i struktura VI 13'!G46</f>
        <v>1184</v>
      </c>
      <c r="H46" s="82">
        <f>H44+'[1]Stan i struktura VI 13'!H46</f>
        <v>1103</v>
      </c>
      <c r="I46" s="82">
        <f>I44+'[1]Stan i struktura VI 13'!I46</f>
        <v>1453</v>
      </c>
      <c r="J46" s="82">
        <f>J44+'[1]Stan i struktura VI 13'!J46</f>
        <v>776</v>
      </c>
      <c r="K46" s="82">
        <f>K44+'[1]Stan i struktura VI 13'!K46</f>
        <v>1302</v>
      </c>
      <c r="L46" s="82">
        <f>L44+'[1]Stan i struktura VI 13'!L46</f>
        <v>1102</v>
      </c>
      <c r="M46" s="82">
        <f>M44+'[1]Stan i struktura VI 13'!M46</f>
        <v>613</v>
      </c>
      <c r="N46" s="82">
        <f>N44+'[1]Stan i struktura VI 13'!N46</f>
        <v>695</v>
      </c>
      <c r="O46" s="82">
        <f>O44+'[1]Stan i struktura VI 13'!O46</f>
        <v>2482</v>
      </c>
      <c r="P46" s="82">
        <f>P44+'[1]Stan i struktura VI 13'!P46</f>
        <v>1209</v>
      </c>
      <c r="Q46" s="82">
        <f>Q44+'[1]Stan i struktura VI 13'!Q46</f>
        <v>2340</v>
      </c>
      <c r="R46" s="83">
        <f>R44+'[1]Stan i struktura VI 13'!R46</f>
        <v>2338</v>
      </c>
      <c r="S46" s="84">
        <f>S44+'[1]Stan i struktura VI 13'!S46</f>
        <v>19924</v>
      </c>
      <c r="U46" s="4">
        <f>SUM(E46:R46)</f>
        <v>19924</v>
      </c>
      <c r="V46" s="4">
        <f>SUM(E46:R46)</f>
        <v>19924</v>
      </c>
    </row>
    <row r="47" spans="2:19" s="4" customFormat="1" ht="42" customHeight="1" thickBot="1">
      <c r="B47" s="204" t="s">
        <v>59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6"/>
    </row>
    <row r="48" spans="2:19" s="4" customFormat="1" ht="42" customHeight="1" thickBot="1" thickTop="1">
      <c r="B48" s="207" t="s">
        <v>20</v>
      </c>
      <c r="C48" s="208" t="s">
        <v>60</v>
      </c>
      <c r="D48" s="209"/>
      <c r="E48" s="59">
        <v>9</v>
      </c>
      <c r="F48" s="59">
        <v>6</v>
      </c>
      <c r="G48" s="59">
        <v>0</v>
      </c>
      <c r="H48" s="59">
        <v>2</v>
      </c>
      <c r="I48" s="59">
        <v>6</v>
      </c>
      <c r="J48" s="59">
        <v>1</v>
      </c>
      <c r="K48" s="59">
        <v>0</v>
      </c>
      <c r="L48" s="59">
        <v>2</v>
      </c>
      <c r="M48" s="59">
        <v>1</v>
      </c>
      <c r="N48" s="59">
        <v>0</v>
      </c>
      <c r="O48" s="59">
        <v>5</v>
      </c>
      <c r="P48" s="59">
        <v>10</v>
      </c>
      <c r="Q48" s="59">
        <v>25</v>
      </c>
      <c r="R48" s="60">
        <v>23</v>
      </c>
      <c r="S48" s="85">
        <f>SUM(E48:R48)</f>
        <v>90</v>
      </c>
    </row>
    <row r="49" spans="2:22" ht="42" customHeight="1" thickBot="1" thickTop="1">
      <c r="B49" s="188"/>
      <c r="C49" s="198" t="s">
        <v>61</v>
      </c>
      <c r="D49" s="199"/>
      <c r="E49" s="86">
        <f>E48+'[1]Stan i struktura VI 13'!E49</f>
        <v>56</v>
      </c>
      <c r="F49" s="86">
        <f>F48+'[1]Stan i struktura VI 13'!F49</f>
        <v>31</v>
      </c>
      <c r="G49" s="86">
        <f>G48+'[1]Stan i struktura VI 13'!G49</f>
        <v>0</v>
      </c>
      <c r="H49" s="86">
        <f>H48+'[1]Stan i struktura VI 13'!H49</f>
        <v>25</v>
      </c>
      <c r="I49" s="86">
        <f>I48+'[1]Stan i struktura VI 13'!I49</f>
        <v>44</v>
      </c>
      <c r="J49" s="86">
        <f>J48+'[1]Stan i struktura VI 13'!J49</f>
        <v>27</v>
      </c>
      <c r="K49" s="86">
        <f>K48+'[1]Stan i struktura VI 13'!K49</f>
        <v>66</v>
      </c>
      <c r="L49" s="86">
        <f>L48+'[1]Stan i struktura VI 13'!L49</f>
        <v>17</v>
      </c>
      <c r="M49" s="86">
        <f>M48+'[1]Stan i struktura VI 13'!M49</f>
        <v>14</v>
      </c>
      <c r="N49" s="86">
        <f>N48+'[1]Stan i struktura VI 13'!N49</f>
        <v>7</v>
      </c>
      <c r="O49" s="86">
        <f>O48+'[1]Stan i struktura VI 13'!O49</f>
        <v>98</v>
      </c>
      <c r="P49" s="86">
        <f>P48+'[1]Stan i struktura VI 13'!P49</f>
        <v>50</v>
      </c>
      <c r="Q49" s="86">
        <f>Q48+'[1]Stan i struktura VI 13'!Q49</f>
        <v>536</v>
      </c>
      <c r="R49" s="87">
        <f>R48+'[1]Stan i struktura VI 13'!R49</f>
        <v>127</v>
      </c>
      <c r="S49" s="84">
        <f>S48+'[1]Stan i struktura VI 13'!S49</f>
        <v>1098</v>
      </c>
      <c r="U49" s="1">
        <f>SUM(E49:R49)</f>
        <v>1098</v>
      </c>
      <c r="V49" s="4">
        <f>SUM(E49:R49)</f>
        <v>1098</v>
      </c>
    </row>
    <row r="50" spans="2:19" s="4" customFormat="1" ht="42" customHeight="1" thickBot="1" thickTop="1">
      <c r="B50" s="183" t="s">
        <v>23</v>
      </c>
      <c r="C50" s="196" t="s">
        <v>62</v>
      </c>
      <c r="D50" s="197"/>
      <c r="E50" s="88">
        <v>5</v>
      </c>
      <c r="F50" s="88">
        <v>9</v>
      </c>
      <c r="G50" s="88">
        <v>12</v>
      </c>
      <c r="H50" s="88">
        <v>3</v>
      </c>
      <c r="I50" s="88">
        <v>37</v>
      </c>
      <c r="J50" s="88">
        <v>9</v>
      </c>
      <c r="K50" s="88">
        <v>4</v>
      </c>
      <c r="L50" s="88">
        <v>3</v>
      </c>
      <c r="M50" s="88">
        <v>0</v>
      </c>
      <c r="N50" s="88">
        <v>0</v>
      </c>
      <c r="O50" s="88">
        <v>35</v>
      </c>
      <c r="P50" s="88">
        <v>20</v>
      </c>
      <c r="Q50" s="88">
        <v>26</v>
      </c>
      <c r="R50" s="89">
        <v>2</v>
      </c>
      <c r="S50" s="85">
        <f>SUM(E50:R50)</f>
        <v>165</v>
      </c>
    </row>
    <row r="51" spans="2:22" ht="42" customHeight="1" thickBot="1" thickTop="1">
      <c r="B51" s="188"/>
      <c r="C51" s="198" t="s">
        <v>63</v>
      </c>
      <c r="D51" s="199"/>
      <c r="E51" s="86">
        <f>E50+'[1]Stan i struktura VI 13'!E51</f>
        <v>28</v>
      </c>
      <c r="F51" s="86">
        <f>F50+'[1]Stan i struktura VI 13'!F51</f>
        <v>51</v>
      </c>
      <c r="G51" s="86">
        <f>G50+'[1]Stan i struktura VI 13'!G51</f>
        <v>85</v>
      </c>
      <c r="H51" s="86">
        <f>H50+'[1]Stan i struktura VI 13'!H51</f>
        <v>68</v>
      </c>
      <c r="I51" s="86">
        <f>I50+'[1]Stan i struktura VI 13'!I51</f>
        <v>173</v>
      </c>
      <c r="J51" s="86">
        <f>J50+'[1]Stan i struktura VI 13'!J51</f>
        <v>38</v>
      </c>
      <c r="K51" s="86">
        <f>K50+'[1]Stan i struktura VI 13'!K51</f>
        <v>41</v>
      </c>
      <c r="L51" s="86">
        <f>L50+'[1]Stan i struktura VI 13'!L51</f>
        <v>53</v>
      </c>
      <c r="M51" s="86">
        <f>M50+'[1]Stan i struktura VI 13'!M51</f>
        <v>16</v>
      </c>
      <c r="N51" s="86">
        <f>N50+'[1]Stan i struktura VI 13'!N51</f>
        <v>27</v>
      </c>
      <c r="O51" s="86">
        <f>O50+'[1]Stan i struktura VI 13'!O51</f>
        <v>81</v>
      </c>
      <c r="P51" s="86">
        <f>P50+'[1]Stan i struktura VI 13'!P51</f>
        <v>100</v>
      </c>
      <c r="Q51" s="86">
        <f>Q50+'[1]Stan i struktura VI 13'!Q51</f>
        <v>59</v>
      </c>
      <c r="R51" s="87">
        <f>R50+'[1]Stan i struktura VI 13'!R51</f>
        <v>22</v>
      </c>
      <c r="S51" s="84">
        <f>S50+'[1]Stan i struktura VI 13'!S51</f>
        <v>842</v>
      </c>
      <c r="U51" s="1">
        <f>SUM(E51:R51)</f>
        <v>842</v>
      </c>
      <c r="V51" s="4">
        <f>SUM(E51:R51)</f>
        <v>842</v>
      </c>
    </row>
    <row r="52" spans="2:19" s="4" customFormat="1" ht="42" customHeight="1" thickBot="1" thickTop="1">
      <c r="B52" s="182" t="s">
        <v>28</v>
      </c>
      <c r="C52" s="189" t="s">
        <v>64</v>
      </c>
      <c r="D52" s="190"/>
      <c r="E52" s="50">
        <v>7</v>
      </c>
      <c r="F52" s="51">
        <v>2</v>
      </c>
      <c r="G52" s="51">
        <v>7</v>
      </c>
      <c r="H52" s="51">
        <v>20</v>
      </c>
      <c r="I52" s="52">
        <v>18</v>
      </c>
      <c r="J52" s="51">
        <v>5</v>
      </c>
      <c r="K52" s="52">
        <v>4</v>
      </c>
      <c r="L52" s="51">
        <v>5</v>
      </c>
      <c r="M52" s="52">
        <v>2</v>
      </c>
      <c r="N52" s="52">
        <v>3</v>
      </c>
      <c r="O52" s="52">
        <v>4</v>
      </c>
      <c r="P52" s="51">
        <v>3</v>
      </c>
      <c r="Q52" s="90">
        <v>5</v>
      </c>
      <c r="R52" s="52">
        <v>16</v>
      </c>
      <c r="S52" s="85">
        <f>SUM(E52:R52)</f>
        <v>101</v>
      </c>
    </row>
    <row r="53" spans="2:22" ht="42" customHeight="1" thickBot="1" thickTop="1">
      <c r="B53" s="188"/>
      <c r="C53" s="198" t="s">
        <v>65</v>
      </c>
      <c r="D53" s="199"/>
      <c r="E53" s="86">
        <f>E52+'[1]Stan i struktura VI 13'!E53</f>
        <v>37</v>
      </c>
      <c r="F53" s="86">
        <f>F52+'[1]Stan i struktura VI 13'!F53</f>
        <v>24</v>
      </c>
      <c r="G53" s="86">
        <f>G52+'[1]Stan i struktura VI 13'!G53</f>
        <v>65</v>
      </c>
      <c r="H53" s="86">
        <f>H52+'[1]Stan i struktura VI 13'!H53</f>
        <v>91</v>
      </c>
      <c r="I53" s="86">
        <f>I52+'[1]Stan i struktura VI 13'!I53</f>
        <v>87</v>
      </c>
      <c r="J53" s="86">
        <f>J52+'[1]Stan i struktura VI 13'!J53</f>
        <v>64</v>
      </c>
      <c r="K53" s="86">
        <f>K52+'[1]Stan i struktura VI 13'!K53</f>
        <v>79</v>
      </c>
      <c r="L53" s="86">
        <f>L52+'[1]Stan i struktura VI 13'!L53</f>
        <v>29</v>
      </c>
      <c r="M53" s="86">
        <f>M52+'[1]Stan i struktura VI 13'!M53</f>
        <v>40</v>
      </c>
      <c r="N53" s="86">
        <f>N52+'[1]Stan i struktura VI 13'!N53</f>
        <v>57</v>
      </c>
      <c r="O53" s="86">
        <f>O52+'[1]Stan i struktura VI 13'!O53</f>
        <v>29</v>
      </c>
      <c r="P53" s="86">
        <f>P52+'[1]Stan i struktura VI 13'!P53</f>
        <v>29</v>
      </c>
      <c r="Q53" s="86">
        <f>Q52+'[1]Stan i struktura VI 13'!Q53</f>
        <v>38</v>
      </c>
      <c r="R53" s="87">
        <f>R52+'[1]Stan i struktura VI 13'!R53</f>
        <v>95</v>
      </c>
      <c r="S53" s="84">
        <f>S52+'[1]Stan i struktura VI 13'!S53</f>
        <v>764</v>
      </c>
      <c r="U53" s="1">
        <f>SUM(E53:R53)</f>
        <v>764</v>
      </c>
      <c r="V53" s="4">
        <f>SUM(E53:R53)</f>
        <v>764</v>
      </c>
    </row>
    <row r="54" spans="2:19" s="4" customFormat="1" ht="42" customHeight="1" thickBot="1" thickTop="1">
      <c r="B54" s="182" t="s">
        <v>31</v>
      </c>
      <c r="C54" s="189" t="s">
        <v>66</v>
      </c>
      <c r="D54" s="190"/>
      <c r="E54" s="50">
        <v>11</v>
      </c>
      <c r="F54" s="51">
        <v>2</v>
      </c>
      <c r="G54" s="51">
        <v>8</v>
      </c>
      <c r="H54" s="51">
        <v>12</v>
      </c>
      <c r="I54" s="52">
        <v>9</v>
      </c>
      <c r="J54" s="51">
        <v>8</v>
      </c>
      <c r="K54" s="52">
        <v>8</v>
      </c>
      <c r="L54" s="51">
        <v>5</v>
      </c>
      <c r="M54" s="52">
        <v>6</v>
      </c>
      <c r="N54" s="52">
        <v>2</v>
      </c>
      <c r="O54" s="52">
        <v>6</v>
      </c>
      <c r="P54" s="51">
        <v>5</v>
      </c>
      <c r="Q54" s="90">
        <v>14</v>
      </c>
      <c r="R54" s="52">
        <v>15</v>
      </c>
      <c r="S54" s="85">
        <f>SUM(E54:R54)</f>
        <v>111</v>
      </c>
    </row>
    <row r="55" spans="2:22" s="4" customFormat="1" ht="42" customHeight="1" thickBot="1" thickTop="1">
      <c r="B55" s="188"/>
      <c r="C55" s="191" t="s">
        <v>67</v>
      </c>
      <c r="D55" s="192"/>
      <c r="E55" s="86">
        <f>E54+'[1]Stan i struktura VI 13'!E55</f>
        <v>53</v>
      </c>
      <c r="F55" s="86">
        <f>F54+'[1]Stan i struktura VI 13'!F55</f>
        <v>21</v>
      </c>
      <c r="G55" s="86">
        <f>G54+'[1]Stan i struktura VI 13'!G55</f>
        <v>45</v>
      </c>
      <c r="H55" s="86">
        <f>H54+'[1]Stan i struktura VI 13'!H55</f>
        <v>20</v>
      </c>
      <c r="I55" s="86">
        <f>I54+'[1]Stan i struktura VI 13'!I55</f>
        <v>35</v>
      </c>
      <c r="J55" s="86">
        <f>J54+'[1]Stan i struktura VI 13'!J55</f>
        <v>82</v>
      </c>
      <c r="K55" s="86">
        <f>K54+'[1]Stan i struktura VI 13'!K55</f>
        <v>49</v>
      </c>
      <c r="L55" s="86">
        <f>L54+'[1]Stan i struktura VI 13'!L55</f>
        <v>47</v>
      </c>
      <c r="M55" s="86">
        <f>M54+'[1]Stan i struktura VI 13'!M55</f>
        <v>43</v>
      </c>
      <c r="N55" s="86">
        <f>N54+'[1]Stan i struktura VI 13'!N55</f>
        <v>34</v>
      </c>
      <c r="O55" s="86">
        <f>O54+'[1]Stan i struktura VI 13'!O55</f>
        <v>24</v>
      </c>
      <c r="P55" s="86">
        <f>P54+'[1]Stan i struktura VI 13'!P55</f>
        <v>14</v>
      </c>
      <c r="Q55" s="86">
        <f>Q54+'[1]Stan i struktura VI 13'!Q55</f>
        <v>70</v>
      </c>
      <c r="R55" s="87">
        <f>R54+'[1]Stan i struktura VI 13'!R55</f>
        <v>90</v>
      </c>
      <c r="S55" s="84">
        <f>S54+'[1]Stan i struktura VI 13'!S55</f>
        <v>627</v>
      </c>
      <c r="U55" s="4">
        <f>SUM(E55:R55)</f>
        <v>627</v>
      </c>
      <c r="V55" s="4">
        <f>SUM(E55:R55)</f>
        <v>627</v>
      </c>
    </row>
    <row r="56" spans="2:19" s="4" customFormat="1" ht="42" customHeight="1" thickBot="1" thickTop="1">
      <c r="B56" s="182" t="s">
        <v>42</v>
      </c>
      <c r="C56" s="175" t="s">
        <v>68</v>
      </c>
      <c r="D56" s="176"/>
      <c r="E56" s="91">
        <v>7</v>
      </c>
      <c r="F56" s="91">
        <v>2</v>
      </c>
      <c r="G56" s="91">
        <v>0</v>
      </c>
      <c r="H56" s="91">
        <v>0</v>
      </c>
      <c r="I56" s="91">
        <v>1</v>
      </c>
      <c r="J56" s="91">
        <v>1</v>
      </c>
      <c r="K56" s="91">
        <v>0</v>
      </c>
      <c r="L56" s="91">
        <v>1</v>
      </c>
      <c r="M56" s="91">
        <v>0</v>
      </c>
      <c r="N56" s="91">
        <v>0</v>
      </c>
      <c r="O56" s="91">
        <v>0</v>
      </c>
      <c r="P56" s="91">
        <v>0</v>
      </c>
      <c r="Q56" s="91">
        <v>1</v>
      </c>
      <c r="R56" s="92">
        <v>0</v>
      </c>
      <c r="S56" s="85">
        <f>SUM(E56:R56)</f>
        <v>13</v>
      </c>
    </row>
    <row r="57" spans="2:22" s="4" customFormat="1" ht="42" customHeight="1" thickBot="1" thickTop="1">
      <c r="B57" s="193"/>
      <c r="C57" s="194" t="s">
        <v>69</v>
      </c>
      <c r="D57" s="195"/>
      <c r="E57" s="86">
        <f>E56+'[1]Stan i struktura VI 13'!E57</f>
        <v>68</v>
      </c>
      <c r="F57" s="86">
        <f>F56+'[1]Stan i struktura VI 13'!F57</f>
        <v>38</v>
      </c>
      <c r="G57" s="86">
        <f>G56+'[1]Stan i struktura VI 13'!G57</f>
        <v>0</v>
      </c>
      <c r="H57" s="86">
        <f>H56+'[1]Stan i struktura VI 13'!H57</f>
        <v>0</v>
      </c>
      <c r="I57" s="86">
        <f>I56+'[1]Stan i struktura VI 13'!I57</f>
        <v>7</v>
      </c>
      <c r="J57" s="86">
        <f>J56+'[1]Stan i struktura VI 13'!J57</f>
        <v>4</v>
      </c>
      <c r="K57" s="86">
        <f>K56+'[1]Stan i struktura VI 13'!K57</f>
        <v>0</v>
      </c>
      <c r="L57" s="86">
        <f>L56+'[1]Stan i struktura VI 13'!L57</f>
        <v>1</v>
      </c>
      <c r="M57" s="86">
        <f>M56+'[1]Stan i struktura VI 13'!M57</f>
        <v>0</v>
      </c>
      <c r="N57" s="86">
        <f>N56+'[1]Stan i struktura VI 13'!N57</f>
        <v>0</v>
      </c>
      <c r="O57" s="86">
        <f>O56+'[1]Stan i struktura VI 13'!O57</f>
        <v>2</v>
      </c>
      <c r="P57" s="86">
        <f>P56+'[1]Stan i struktura VI 13'!P57</f>
        <v>0</v>
      </c>
      <c r="Q57" s="86">
        <f>Q56+'[1]Stan i struktura VI 13'!Q57</f>
        <v>1</v>
      </c>
      <c r="R57" s="87">
        <f>R56+'[1]Stan i struktura VI 13'!R57</f>
        <v>0</v>
      </c>
      <c r="S57" s="84">
        <f>S56+'[1]Stan i struktura VI 13'!S57</f>
        <v>121</v>
      </c>
      <c r="U57" s="4">
        <f>SUM(E57:R57)</f>
        <v>121</v>
      </c>
      <c r="V57" s="4">
        <f>SUM(E57:R57)</f>
        <v>121</v>
      </c>
    </row>
    <row r="58" spans="2:19" s="4" customFormat="1" ht="42" customHeight="1" thickBot="1" thickTop="1">
      <c r="B58" s="182" t="s">
        <v>50</v>
      </c>
      <c r="C58" s="175" t="s">
        <v>70</v>
      </c>
      <c r="D58" s="176"/>
      <c r="E58" s="91">
        <v>29</v>
      </c>
      <c r="F58" s="91">
        <v>16</v>
      </c>
      <c r="G58" s="91">
        <v>15</v>
      </c>
      <c r="H58" s="91">
        <v>35</v>
      </c>
      <c r="I58" s="91">
        <v>60</v>
      </c>
      <c r="J58" s="91">
        <v>0</v>
      </c>
      <c r="K58" s="91">
        <v>9</v>
      </c>
      <c r="L58" s="91">
        <v>4</v>
      </c>
      <c r="M58" s="91">
        <v>9</v>
      </c>
      <c r="N58" s="91">
        <v>16</v>
      </c>
      <c r="O58" s="91">
        <v>13</v>
      </c>
      <c r="P58" s="91">
        <v>13</v>
      </c>
      <c r="Q58" s="91">
        <v>7</v>
      </c>
      <c r="R58" s="92">
        <v>5</v>
      </c>
      <c r="S58" s="85">
        <f>SUM(E58:R58)</f>
        <v>231</v>
      </c>
    </row>
    <row r="59" spans="2:22" s="4" customFormat="1" ht="42" customHeight="1" thickBot="1" thickTop="1">
      <c r="B59" s="183"/>
      <c r="C59" s="184" t="s">
        <v>71</v>
      </c>
      <c r="D59" s="185"/>
      <c r="E59" s="86">
        <f>E58+'[1]Stan i struktura VI 13'!E59</f>
        <v>76</v>
      </c>
      <c r="F59" s="86">
        <f>F58+'[1]Stan i struktura VI 13'!F59</f>
        <v>31</v>
      </c>
      <c r="G59" s="86">
        <f>G58+'[1]Stan i struktura VI 13'!G59</f>
        <v>131</v>
      </c>
      <c r="H59" s="86">
        <f>H58+'[1]Stan i struktura VI 13'!H59</f>
        <v>218</v>
      </c>
      <c r="I59" s="86">
        <f>I58+'[1]Stan i struktura VI 13'!I59</f>
        <v>226</v>
      </c>
      <c r="J59" s="86">
        <f>J58+'[1]Stan i struktura VI 13'!J59</f>
        <v>5</v>
      </c>
      <c r="K59" s="86">
        <f>K58+'[1]Stan i struktura VI 13'!K59</f>
        <v>83</v>
      </c>
      <c r="L59" s="86">
        <f>L58+'[1]Stan i struktura VI 13'!L59</f>
        <v>67</v>
      </c>
      <c r="M59" s="86">
        <f>M58+'[1]Stan i struktura VI 13'!M59</f>
        <v>75</v>
      </c>
      <c r="N59" s="86">
        <f>N58+'[1]Stan i struktura VI 13'!N59</f>
        <v>128</v>
      </c>
      <c r="O59" s="86">
        <f>O58+'[1]Stan i struktura VI 13'!O59</f>
        <v>78</v>
      </c>
      <c r="P59" s="86">
        <f>P58+'[1]Stan i struktura VI 13'!P59</f>
        <v>73</v>
      </c>
      <c r="Q59" s="86">
        <f>Q58+'[1]Stan i struktura VI 13'!Q59</f>
        <v>111</v>
      </c>
      <c r="R59" s="87">
        <f>R58+'[1]Stan i struktura VI 13'!R59</f>
        <v>62</v>
      </c>
      <c r="S59" s="84">
        <f>S58+'[1]Stan i struktura VI 13'!S59</f>
        <v>1364</v>
      </c>
      <c r="U59" s="4">
        <f>SUM(E59:R59)</f>
        <v>1364</v>
      </c>
      <c r="V59" s="4">
        <f>SUM(E59:R59)</f>
        <v>1364</v>
      </c>
    </row>
    <row r="60" spans="2:19" s="4" customFormat="1" ht="42" customHeight="1" thickBot="1" thickTop="1">
      <c r="B60" s="174" t="s">
        <v>72</v>
      </c>
      <c r="C60" s="175" t="s">
        <v>73</v>
      </c>
      <c r="D60" s="176"/>
      <c r="E60" s="91">
        <v>49</v>
      </c>
      <c r="F60" s="91">
        <v>22</v>
      </c>
      <c r="G60" s="91">
        <v>40</v>
      </c>
      <c r="H60" s="91">
        <v>29</v>
      </c>
      <c r="I60" s="91">
        <v>33</v>
      </c>
      <c r="J60" s="91">
        <v>42</v>
      </c>
      <c r="K60" s="91">
        <v>34</v>
      </c>
      <c r="L60" s="91">
        <v>47</v>
      </c>
      <c r="M60" s="91">
        <v>3</v>
      </c>
      <c r="N60" s="91">
        <v>41</v>
      </c>
      <c r="O60" s="91">
        <v>61</v>
      </c>
      <c r="P60" s="91">
        <v>44</v>
      </c>
      <c r="Q60" s="91">
        <v>55</v>
      </c>
      <c r="R60" s="92">
        <v>50</v>
      </c>
      <c r="S60" s="85">
        <f>SUM(E60:R60)</f>
        <v>550</v>
      </c>
    </row>
    <row r="61" spans="2:22" s="4" customFormat="1" ht="42" customHeight="1" thickBot="1" thickTop="1">
      <c r="B61" s="174"/>
      <c r="C61" s="186" t="s">
        <v>74</v>
      </c>
      <c r="D61" s="187"/>
      <c r="E61" s="93">
        <f>E60+'[1]Stan i struktura VI 13'!E61</f>
        <v>396</v>
      </c>
      <c r="F61" s="93">
        <f>F60+'[1]Stan i struktura VI 13'!F61</f>
        <v>207</v>
      </c>
      <c r="G61" s="93">
        <f>G60+'[1]Stan i struktura VI 13'!G61</f>
        <v>349</v>
      </c>
      <c r="H61" s="93">
        <f>H60+'[1]Stan i struktura VI 13'!H61</f>
        <v>475</v>
      </c>
      <c r="I61" s="93">
        <f>I60+'[1]Stan i struktura VI 13'!I61</f>
        <v>386</v>
      </c>
      <c r="J61" s="93">
        <f>J60+'[1]Stan i struktura VI 13'!J61</f>
        <v>288</v>
      </c>
      <c r="K61" s="93">
        <f>K60+'[1]Stan i struktura VI 13'!K61</f>
        <v>447</v>
      </c>
      <c r="L61" s="93">
        <f>L60+'[1]Stan i struktura VI 13'!L61</f>
        <v>289</v>
      </c>
      <c r="M61" s="93">
        <f>M60+'[1]Stan i struktura VI 13'!M61</f>
        <v>211</v>
      </c>
      <c r="N61" s="93">
        <f>N60+'[1]Stan i struktura VI 13'!N61</f>
        <v>153</v>
      </c>
      <c r="O61" s="93">
        <f>O60+'[1]Stan i struktura VI 13'!O61</f>
        <v>572</v>
      </c>
      <c r="P61" s="93">
        <f>P60+'[1]Stan i struktura VI 13'!P61</f>
        <v>533</v>
      </c>
      <c r="Q61" s="93">
        <f>Q60+'[1]Stan i struktura VI 13'!Q61</f>
        <v>433</v>
      </c>
      <c r="R61" s="94">
        <f>R60+'[1]Stan i struktura VI 13'!R61</f>
        <v>439</v>
      </c>
      <c r="S61" s="84">
        <f>S60+'[1]Stan i struktura VI 13'!S61</f>
        <v>5178</v>
      </c>
      <c r="U61" s="4">
        <f>SUM(E61:R61)</f>
        <v>5178</v>
      </c>
      <c r="V61" s="4">
        <f>SUM(E61:R61)</f>
        <v>5178</v>
      </c>
    </row>
    <row r="62" spans="2:19" s="4" customFormat="1" ht="42" customHeight="1" thickBot="1" thickTop="1">
      <c r="B62" s="174" t="s">
        <v>75</v>
      </c>
      <c r="C62" s="175" t="s">
        <v>76</v>
      </c>
      <c r="D62" s="17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2</v>
      </c>
      <c r="S62" s="85">
        <f>SUM(E62:R62)</f>
        <v>2</v>
      </c>
    </row>
    <row r="63" spans="2:22" s="4" customFormat="1" ht="42" customHeight="1" thickBot="1" thickTop="1">
      <c r="B63" s="174"/>
      <c r="C63" s="177" t="s">
        <v>77</v>
      </c>
      <c r="D63" s="178"/>
      <c r="E63" s="86">
        <f>E62+'[1]Stan i struktura VI 13'!E63</f>
        <v>0</v>
      </c>
      <c r="F63" s="86">
        <f>F62+'[1]Stan i struktura VI 13'!F63</f>
        <v>0</v>
      </c>
      <c r="G63" s="86">
        <f>G62+'[1]Stan i struktura VI 13'!G63</f>
        <v>0</v>
      </c>
      <c r="H63" s="86">
        <f>H62+'[1]Stan i struktura VI 13'!H63</f>
        <v>0</v>
      </c>
      <c r="I63" s="86">
        <f>I62+'[1]Stan i struktura VI 13'!I63</f>
        <v>0</v>
      </c>
      <c r="J63" s="86">
        <f>J62+'[1]Stan i struktura VI 13'!J63</f>
        <v>0</v>
      </c>
      <c r="K63" s="86">
        <f>K62+'[1]Stan i struktura VI 13'!K63</f>
        <v>0</v>
      </c>
      <c r="L63" s="86">
        <f>L62+'[1]Stan i struktura VI 13'!L63</f>
        <v>0</v>
      </c>
      <c r="M63" s="86">
        <f>M62+'[1]Stan i struktura VI 13'!M63</f>
        <v>0</v>
      </c>
      <c r="N63" s="86">
        <f>N62+'[1]Stan i struktura VI 13'!N63</f>
        <v>0</v>
      </c>
      <c r="O63" s="86">
        <f>O62+'[1]Stan i struktura VI 13'!O63</f>
        <v>0</v>
      </c>
      <c r="P63" s="86">
        <f>P62+'[1]Stan i struktura VI 13'!P63</f>
        <v>0</v>
      </c>
      <c r="Q63" s="86">
        <f>Q62+'[1]Stan i struktura VI 13'!Q63</f>
        <v>0</v>
      </c>
      <c r="R63" s="87">
        <f>R62+'[1]Stan i struktura VI 13'!R63</f>
        <v>2</v>
      </c>
      <c r="S63" s="84">
        <f>S62+'[1]Stan i struktura VI 13'!S63</f>
        <v>2</v>
      </c>
      <c r="U63" s="4">
        <f>SUM(E63:R63)</f>
        <v>2</v>
      </c>
      <c r="V63" s="4">
        <f>SUM(E63:R63)</f>
        <v>2</v>
      </c>
    </row>
    <row r="64" spans="2:19" s="4" customFormat="1" ht="42" customHeight="1" thickBot="1" thickTop="1">
      <c r="B64" s="174" t="s">
        <v>78</v>
      </c>
      <c r="C64" s="175" t="s">
        <v>79</v>
      </c>
      <c r="D64" s="176"/>
      <c r="E64" s="91">
        <v>0</v>
      </c>
      <c r="F64" s="91">
        <v>4</v>
      </c>
      <c r="G64" s="91">
        <v>6</v>
      </c>
      <c r="H64" s="91">
        <v>1</v>
      </c>
      <c r="I64" s="91">
        <v>13</v>
      </c>
      <c r="J64" s="91">
        <v>4</v>
      </c>
      <c r="K64" s="91">
        <v>20</v>
      </c>
      <c r="L64" s="91">
        <v>0</v>
      </c>
      <c r="M64" s="91">
        <v>1</v>
      </c>
      <c r="N64" s="91">
        <v>3</v>
      </c>
      <c r="O64" s="91">
        <v>5</v>
      </c>
      <c r="P64" s="91">
        <v>0</v>
      </c>
      <c r="Q64" s="91">
        <v>118</v>
      </c>
      <c r="R64" s="92">
        <v>115</v>
      </c>
      <c r="S64" s="85">
        <f>SUM(E64:R64)</f>
        <v>290</v>
      </c>
    </row>
    <row r="65" spans="2:22" ht="42" customHeight="1" thickBot="1" thickTop="1">
      <c r="B65" s="179"/>
      <c r="C65" s="180" t="s">
        <v>80</v>
      </c>
      <c r="D65" s="181"/>
      <c r="E65" s="86">
        <f>E64+'[1]Stan i struktura VI 13'!E65</f>
        <v>34</v>
      </c>
      <c r="F65" s="86">
        <f>F64+'[1]Stan i struktura VI 13'!F65</f>
        <v>165</v>
      </c>
      <c r="G65" s="86">
        <f>G64+'[1]Stan i struktura VI 13'!G65</f>
        <v>56</v>
      </c>
      <c r="H65" s="86">
        <f>H64+'[1]Stan i struktura VI 13'!H65</f>
        <v>56</v>
      </c>
      <c r="I65" s="86">
        <f>I64+'[1]Stan i struktura VI 13'!I65</f>
        <v>209</v>
      </c>
      <c r="J65" s="86">
        <f>J64+'[1]Stan i struktura VI 13'!J65</f>
        <v>41</v>
      </c>
      <c r="K65" s="86">
        <f>K64+'[1]Stan i struktura VI 13'!K65</f>
        <v>140</v>
      </c>
      <c r="L65" s="86">
        <f>L64+'[1]Stan i struktura VI 13'!L65</f>
        <v>20</v>
      </c>
      <c r="M65" s="86">
        <f>M64+'[1]Stan i struktura VI 13'!M65</f>
        <v>58</v>
      </c>
      <c r="N65" s="86">
        <f>N64+'[1]Stan i struktura VI 13'!N65</f>
        <v>54</v>
      </c>
      <c r="O65" s="86">
        <f>O64+'[1]Stan i struktura VI 13'!O65</f>
        <v>135</v>
      </c>
      <c r="P65" s="86">
        <f>P64+'[1]Stan i struktura VI 13'!P65</f>
        <v>40</v>
      </c>
      <c r="Q65" s="86">
        <f>Q64+'[1]Stan i struktura VI 13'!Q65</f>
        <v>534</v>
      </c>
      <c r="R65" s="87">
        <f>R64+'[1]Stan i struktura VI 13'!R65</f>
        <v>601</v>
      </c>
      <c r="S65" s="84">
        <f>S64+'[1]Stan i struktura VI 13'!S65</f>
        <v>2143</v>
      </c>
      <c r="U65" s="1">
        <f>SUM(E65:R65)</f>
        <v>2143</v>
      </c>
      <c r="V65" s="4">
        <f>SUM(E65:R65)</f>
        <v>2143</v>
      </c>
    </row>
    <row r="66" spans="2:22" ht="45" customHeight="1" thickBot="1" thickTop="1">
      <c r="B66" s="167" t="s">
        <v>81</v>
      </c>
      <c r="C66" s="169" t="s">
        <v>82</v>
      </c>
      <c r="D66" s="170"/>
      <c r="E66" s="95">
        <f aca="true" t="shared" si="14" ref="E66:R67">E48+E50+E52+E54+E56+E58+E60+E62+E64</f>
        <v>117</v>
      </c>
      <c r="F66" s="95">
        <f t="shared" si="14"/>
        <v>63</v>
      </c>
      <c r="G66" s="95">
        <f t="shared" si="14"/>
        <v>88</v>
      </c>
      <c r="H66" s="95">
        <f t="shared" si="14"/>
        <v>102</v>
      </c>
      <c r="I66" s="95">
        <f t="shared" si="14"/>
        <v>177</v>
      </c>
      <c r="J66" s="95">
        <f t="shared" si="14"/>
        <v>70</v>
      </c>
      <c r="K66" s="95">
        <f t="shared" si="14"/>
        <v>79</v>
      </c>
      <c r="L66" s="95">
        <f t="shared" si="14"/>
        <v>67</v>
      </c>
      <c r="M66" s="95">
        <f t="shared" si="14"/>
        <v>22</v>
      </c>
      <c r="N66" s="95">
        <f t="shared" si="14"/>
        <v>65</v>
      </c>
      <c r="O66" s="95">
        <f t="shared" si="14"/>
        <v>129</v>
      </c>
      <c r="P66" s="95">
        <f t="shared" si="14"/>
        <v>95</v>
      </c>
      <c r="Q66" s="95">
        <f t="shared" si="14"/>
        <v>251</v>
      </c>
      <c r="R66" s="96">
        <f t="shared" si="14"/>
        <v>228</v>
      </c>
      <c r="S66" s="97">
        <f>SUM(E66:R66)</f>
        <v>1553</v>
      </c>
      <c r="V66" s="4"/>
    </row>
    <row r="67" spans="2:22" ht="45" customHeight="1" thickBot="1" thickTop="1">
      <c r="B67" s="168"/>
      <c r="C67" s="169" t="s">
        <v>83</v>
      </c>
      <c r="D67" s="170"/>
      <c r="E67" s="98">
        <f t="shared" si="14"/>
        <v>748</v>
      </c>
      <c r="F67" s="98">
        <f>F49+F51+F53+F55+F57+F59+F61+F63+F65</f>
        <v>568</v>
      </c>
      <c r="G67" s="98">
        <f t="shared" si="14"/>
        <v>731</v>
      </c>
      <c r="H67" s="98">
        <f t="shared" si="14"/>
        <v>953</v>
      </c>
      <c r="I67" s="98">
        <f t="shared" si="14"/>
        <v>1167</v>
      </c>
      <c r="J67" s="98">
        <f t="shared" si="14"/>
        <v>549</v>
      </c>
      <c r="K67" s="98">
        <f t="shared" si="14"/>
        <v>905</v>
      </c>
      <c r="L67" s="98">
        <f t="shared" si="14"/>
        <v>523</v>
      </c>
      <c r="M67" s="98">
        <f t="shared" si="14"/>
        <v>457</v>
      </c>
      <c r="N67" s="98">
        <f t="shared" si="14"/>
        <v>460</v>
      </c>
      <c r="O67" s="98">
        <f t="shared" si="14"/>
        <v>1019</v>
      </c>
      <c r="P67" s="98">
        <f t="shared" si="14"/>
        <v>839</v>
      </c>
      <c r="Q67" s="98">
        <f t="shared" si="14"/>
        <v>1782</v>
      </c>
      <c r="R67" s="99">
        <f t="shared" si="14"/>
        <v>1438</v>
      </c>
      <c r="S67" s="97">
        <f>SUM(E67:R67)</f>
        <v>12139</v>
      </c>
      <c r="V67" s="4"/>
    </row>
    <row r="68" spans="2:19" ht="14.25" customHeight="1">
      <c r="B68" s="171" t="s">
        <v>84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2:19" ht="14.2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5" ht="13.5" thickBot="1"/>
    <row r="76" spans="5:19" ht="26.25" customHeight="1" thickBot="1" thickTop="1">
      <c r="E76" s="100">
        <v>165</v>
      </c>
      <c r="F76" s="100">
        <v>96</v>
      </c>
      <c r="G76" s="100">
        <v>100</v>
      </c>
      <c r="H76" s="100">
        <v>84</v>
      </c>
      <c r="I76" s="100">
        <v>108</v>
      </c>
      <c r="J76" s="100">
        <v>46</v>
      </c>
      <c r="K76" s="100">
        <v>94</v>
      </c>
      <c r="L76" s="100">
        <v>52</v>
      </c>
      <c r="M76" s="100">
        <v>81</v>
      </c>
      <c r="N76" s="100">
        <v>59</v>
      </c>
      <c r="O76" s="100">
        <v>150</v>
      </c>
      <c r="P76" s="100">
        <v>134</v>
      </c>
      <c r="Q76" s="100">
        <v>85</v>
      </c>
      <c r="R76" s="100">
        <v>122</v>
      </c>
      <c r="S76" s="78">
        <f>SUM(E76:R76)</f>
        <v>1376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62" t="s">
        <v>85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2:15" ht="24.75" customHeight="1">
      <c r="B2" s="262" t="s">
        <v>86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8.75" thickBot="1">
      <c r="B3" s="1"/>
      <c r="C3" s="101"/>
      <c r="D3" s="101"/>
      <c r="E3" s="101"/>
      <c r="F3" s="101"/>
      <c r="G3" s="10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67" t="s">
        <v>88</v>
      </c>
      <c r="D4" s="269" t="s">
        <v>89</v>
      </c>
      <c r="E4" s="271" t="s">
        <v>90</v>
      </c>
      <c r="F4" s="101"/>
      <c r="G4" s="265" t="s">
        <v>87</v>
      </c>
      <c r="H4" s="273" t="s">
        <v>91</v>
      </c>
      <c r="I4" s="269" t="s">
        <v>89</v>
      </c>
      <c r="J4" s="271" t="s">
        <v>90</v>
      </c>
      <c r="K4" s="34"/>
      <c r="L4" s="265" t="s">
        <v>87</v>
      </c>
      <c r="M4" s="275" t="s">
        <v>88</v>
      </c>
      <c r="N4" s="269" t="s">
        <v>89</v>
      </c>
      <c r="O4" s="277" t="s">
        <v>90</v>
      </c>
    </row>
    <row r="5" spans="2:15" ht="18.75" customHeight="1" thickBot="1" thickTop="1">
      <c r="B5" s="266"/>
      <c r="C5" s="268"/>
      <c r="D5" s="270"/>
      <c r="E5" s="272"/>
      <c r="F5" s="101"/>
      <c r="G5" s="266"/>
      <c r="H5" s="274"/>
      <c r="I5" s="270"/>
      <c r="J5" s="272"/>
      <c r="K5" s="34"/>
      <c r="L5" s="266"/>
      <c r="M5" s="276"/>
      <c r="N5" s="270"/>
      <c r="O5" s="278"/>
    </row>
    <row r="6" spans="2:15" ht="16.5" customHeight="1" thickTop="1">
      <c r="B6" s="279" t="s">
        <v>92</v>
      </c>
      <c r="C6" s="280"/>
      <c r="D6" s="280"/>
      <c r="E6" s="283">
        <f>SUM(E8+E19+E27+E34+E41)</f>
        <v>21375</v>
      </c>
      <c r="F6" s="101"/>
      <c r="G6" s="102">
        <v>4</v>
      </c>
      <c r="H6" s="103" t="s">
        <v>93</v>
      </c>
      <c r="I6" s="104" t="s">
        <v>94</v>
      </c>
      <c r="J6" s="105">
        <v>812</v>
      </c>
      <c r="K6" s="34"/>
      <c r="L6" s="106" t="s">
        <v>95</v>
      </c>
      <c r="M6" s="107" t="s">
        <v>96</v>
      </c>
      <c r="N6" s="107" t="s">
        <v>97</v>
      </c>
      <c r="O6" s="108">
        <f>SUM(O7:O18)</f>
        <v>9271</v>
      </c>
    </row>
    <row r="7" spans="2:15" ht="16.5" customHeight="1" thickBot="1">
      <c r="B7" s="281"/>
      <c r="C7" s="282"/>
      <c r="D7" s="282"/>
      <c r="E7" s="284"/>
      <c r="F7" s="1"/>
      <c r="G7" s="109">
        <v>5</v>
      </c>
      <c r="H7" s="110" t="s">
        <v>98</v>
      </c>
      <c r="I7" s="111" t="s">
        <v>94</v>
      </c>
      <c r="J7" s="112">
        <v>352</v>
      </c>
      <c r="K7" s="1"/>
      <c r="L7" s="109">
        <v>1</v>
      </c>
      <c r="M7" s="110" t="s">
        <v>99</v>
      </c>
      <c r="N7" s="111" t="s">
        <v>94</v>
      </c>
      <c r="O7" s="112">
        <v>240</v>
      </c>
    </row>
    <row r="8" spans="2:15" ht="16.5" customHeight="1" thickBot="1" thickTop="1">
      <c r="B8" s="106" t="s">
        <v>100</v>
      </c>
      <c r="C8" s="107" t="s">
        <v>101</v>
      </c>
      <c r="D8" s="113" t="s">
        <v>97</v>
      </c>
      <c r="E8" s="108">
        <f>SUM(E9:E17)</f>
        <v>8200</v>
      </c>
      <c r="F8" s="1"/>
      <c r="G8" s="114"/>
      <c r="H8" s="115"/>
      <c r="I8" s="116"/>
      <c r="J8" s="117"/>
      <c r="K8" s="1"/>
      <c r="L8" s="109">
        <v>2</v>
      </c>
      <c r="M8" s="110" t="s">
        <v>102</v>
      </c>
      <c r="N8" s="111" t="s">
        <v>103</v>
      </c>
      <c r="O8" s="112">
        <v>229</v>
      </c>
    </row>
    <row r="9" spans="2:15" ht="16.5" customHeight="1" thickBot="1">
      <c r="B9" s="109">
        <v>1</v>
      </c>
      <c r="C9" s="110" t="s">
        <v>104</v>
      </c>
      <c r="D9" s="111" t="s">
        <v>103</v>
      </c>
      <c r="E9" s="112">
        <v>288</v>
      </c>
      <c r="F9" s="1"/>
      <c r="G9" s="118"/>
      <c r="H9" s="119"/>
      <c r="I9" s="120"/>
      <c r="J9" s="120"/>
      <c r="K9" s="1"/>
      <c r="L9" s="109">
        <v>3</v>
      </c>
      <c r="M9" s="110" t="s">
        <v>105</v>
      </c>
      <c r="N9" s="111" t="s">
        <v>94</v>
      </c>
      <c r="O9" s="112">
        <v>510</v>
      </c>
    </row>
    <row r="10" spans="2:15" ht="16.5" customHeight="1">
      <c r="B10" s="109">
        <v>2</v>
      </c>
      <c r="C10" s="110" t="s">
        <v>106</v>
      </c>
      <c r="D10" s="111" t="s">
        <v>103</v>
      </c>
      <c r="E10" s="112">
        <v>389</v>
      </c>
      <c r="F10" s="1"/>
      <c r="G10" s="265" t="s">
        <v>87</v>
      </c>
      <c r="H10" s="273" t="s">
        <v>91</v>
      </c>
      <c r="I10" s="269" t="s">
        <v>89</v>
      </c>
      <c r="J10" s="271" t="s">
        <v>90</v>
      </c>
      <c r="K10" s="1"/>
      <c r="L10" s="109">
        <v>4</v>
      </c>
      <c r="M10" s="110" t="s">
        <v>107</v>
      </c>
      <c r="N10" s="111" t="s">
        <v>94</v>
      </c>
      <c r="O10" s="112">
        <v>263</v>
      </c>
    </row>
    <row r="11" spans="2:15" ht="16.5" customHeight="1" thickBot="1">
      <c r="B11" s="109">
        <v>3</v>
      </c>
      <c r="C11" s="110" t="s">
        <v>108</v>
      </c>
      <c r="D11" s="111" t="s">
        <v>103</v>
      </c>
      <c r="E11" s="112">
        <v>334</v>
      </c>
      <c r="F11" s="1"/>
      <c r="G11" s="266"/>
      <c r="H11" s="274"/>
      <c r="I11" s="270"/>
      <c r="J11" s="272"/>
      <c r="K11" s="1"/>
      <c r="L11" s="109">
        <v>5</v>
      </c>
      <c r="M11" s="110" t="s">
        <v>109</v>
      </c>
      <c r="N11" s="111" t="s">
        <v>94</v>
      </c>
      <c r="O11" s="112">
        <v>522</v>
      </c>
    </row>
    <row r="12" spans="2:15" ht="16.5" customHeight="1" thickTop="1">
      <c r="B12" s="109">
        <v>4</v>
      </c>
      <c r="C12" s="110" t="s">
        <v>110</v>
      </c>
      <c r="D12" s="111" t="s">
        <v>111</v>
      </c>
      <c r="E12" s="112">
        <v>443</v>
      </c>
      <c r="F12" s="1"/>
      <c r="G12" s="279" t="s">
        <v>112</v>
      </c>
      <c r="H12" s="280"/>
      <c r="I12" s="280"/>
      <c r="J12" s="283">
        <f>SUM(J14+J23+J33+J41+O6+O20+O31)</f>
        <v>36527</v>
      </c>
      <c r="K12" s="1"/>
      <c r="L12" s="109" t="s">
        <v>50</v>
      </c>
      <c r="M12" s="110" t="s">
        <v>113</v>
      </c>
      <c r="N12" s="111" t="s">
        <v>94</v>
      </c>
      <c r="O12" s="112">
        <v>1521</v>
      </c>
    </row>
    <row r="13" spans="2:15" ht="16.5" customHeight="1" thickBot="1">
      <c r="B13" s="109">
        <v>5</v>
      </c>
      <c r="C13" s="110" t="s">
        <v>114</v>
      </c>
      <c r="D13" s="111" t="s">
        <v>103</v>
      </c>
      <c r="E13" s="112">
        <v>285</v>
      </c>
      <c r="F13" s="121"/>
      <c r="G13" s="281"/>
      <c r="H13" s="282"/>
      <c r="I13" s="282"/>
      <c r="J13" s="293"/>
      <c r="K13" s="121"/>
      <c r="L13" s="109">
        <v>7</v>
      </c>
      <c r="M13" s="110" t="s">
        <v>115</v>
      </c>
      <c r="N13" s="111" t="s">
        <v>103</v>
      </c>
      <c r="O13" s="112">
        <v>255</v>
      </c>
    </row>
    <row r="14" spans="2:15" ht="16.5" customHeight="1" thickTop="1">
      <c r="B14" s="109">
        <v>6</v>
      </c>
      <c r="C14" s="110" t="s">
        <v>116</v>
      </c>
      <c r="D14" s="111" t="s">
        <v>103</v>
      </c>
      <c r="E14" s="112">
        <v>431</v>
      </c>
      <c r="F14" s="122"/>
      <c r="G14" s="106" t="s">
        <v>100</v>
      </c>
      <c r="H14" s="107" t="s">
        <v>117</v>
      </c>
      <c r="I14" s="123" t="s">
        <v>97</v>
      </c>
      <c r="J14" s="124">
        <f>SUM(J15:J21)</f>
        <v>4235</v>
      </c>
      <c r="K14" s="1"/>
      <c r="L14" s="109">
        <v>8</v>
      </c>
      <c r="M14" s="110" t="s">
        <v>118</v>
      </c>
      <c r="N14" s="111" t="s">
        <v>103</v>
      </c>
      <c r="O14" s="112">
        <v>195</v>
      </c>
    </row>
    <row r="15" spans="2:15" ht="16.5" customHeight="1">
      <c r="B15" s="109">
        <v>7</v>
      </c>
      <c r="C15" s="110" t="s">
        <v>119</v>
      </c>
      <c r="D15" s="111" t="s">
        <v>94</v>
      </c>
      <c r="E15" s="112">
        <v>919</v>
      </c>
      <c r="F15" s="122"/>
      <c r="G15" s="109">
        <v>1</v>
      </c>
      <c r="H15" s="110" t="s">
        <v>120</v>
      </c>
      <c r="I15" s="111" t="s">
        <v>103</v>
      </c>
      <c r="J15" s="112">
        <v>177</v>
      </c>
      <c r="K15" s="1"/>
      <c r="L15" s="109">
        <v>9</v>
      </c>
      <c r="M15" s="110" t="s">
        <v>121</v>
      </c>
      <c r="N15" s="111" t="s">
        <v>103</v>
      </c>
      <c r="O15" s="112">
        <v>202</v>
      </c>
    </row>
    <row r="16" spans="2:15" ht="16.5" customHeight="1" thickBot="1">
      <c r="B16" s="125"/>
      <c r="C16" s="126"/>
      <c r="D16" s="127"/>
      <c r="E16" s="128"/>
      <c r="F16" s="122"/>
      <c r="G16" s="109">
        <v>2</v>
      </c>
      <c r="H16" s="110" t="s">
        <v>122</v>
      </c>
      <c r="I16" s="111" t="s">
        <v>103</v>
      </c>
      <c r="J16" s="112">
        <v>133</v>
      </c>
      <c r="K16" s="1"/>
      <c r="L16" s="109">
        <v>10</v>
      </c>
      <c r="M16" s="110" t="s">
        <v>123</v>
      </c>
      <c r="N16" s="111" t="s">
        <v>103</v>
      </c>
      <c r="O16" s="112">
        <v>770</v>
      </c>
    </row>
    <row r="17" spans="2:15" ht="16.5" customHeight="1" thickBot="1" thickTop="1">
      <c r="B17" s="129">
        <v>8</v>
      </c>
      <c r="C17" s="130" t="s">
        <v>124</v>
      </c>
      <c r="D17" s="131" t="s">
        <v>125</v>
      </c>
      <c r="E17" s="132">
        <v>5111</v>
      </c>
      <c r="F17" s="122"/>
      <c r="G17" s="109">
        <v>3</v>
      </c>
      <c r="H17" s="110" t="s">
        <v>126</v>
      </c>
      <c r="I17" s="111" t="s">
        <v>103</v>
      </c>
      <c r="J17" s="112">
        <v>321</v>
      </c>
      <c r="K17" s="1"/>
      <c r="L17" s="125"/>
      <c r="M17" s="126"/>
      <c r="N17" s="127"/>
      <c r="O17" s="128"/>
    </row>
    <row r="18" spans="2:15" ht="16.5" customHeight="1" thickBot="1" thickTop="1">
      <c r="B18" s="102"/>
      <c r="C18" s="103"/>
      <c r="D18" s="104"/>
      <c r="E18" s="105" t="s">
        <v>22</v>
      </c>
      <c r="F18" s="133"/>
      <c r="G18" s="109">
        <v>4</v>
      </c>
      <c r="H18" s="110" t="s">
        <v>127</v>
      </c>
      <c r="I18" s="111" t="s">
        <v>103</v>
      </c>
      <c r="J18" s="112">
        <v>796</v>
      </c>
      <c r="K18" s="1"/>
      <c r="L18" s="129">
        <v>11</v>
      </c>
      <c r="M18" s="130" t="s">
        <v>123</v>
      </c>
      <c r="N18" s="131" t="s">
        <v>125</v>
      </c>
      <c r="O18" s="132">
        <v>4564</v>
      </c>
    </row>
    <row r="19" spans="2:15" ht="16.5" customHeight="1" thickTop="1">
      <c r="B19" s="134" t="s">
        <v>128</v>
      </c>
      <c r="C19" s="135" t="s">
        <v>7</v>
      </c>
      <c r="D19" s="136" t="s">
        <v>97</v>
      </c>
      <c r="E19" s="137">
        <f>SUM(E20:E25)</f>
        <v>4802</v>
      </c>
      <c r="F19" s="122"/>
      <c r="G19" s="109">
        <v>5</v>
      </c>
      <c r="H19" s="110" t="s">
        <v>127</v>
      </c>
      <c r="I19" s="111" t="s">
        <v>111</v>
      </c>
      <c r="J19" s="112">
        <v>1637</v>
      </c>
      <c r="K19" s="1"/>
      <c r="L19" s="102"/>
      <c r="M19" s="103"/>
      <c r="N19" s="104"/>
      <c r="O19" s="105" t="s">
        <v>22</v>
      </c>
    </row>
    <row r="20" spans="2:15" ht="16.5" customHeight="1">
      <c r="B20" s="109">
        <v>1</v>
      </c>
      <c r="C20" s="110" t="s">
        <v>129</v>
      </c>
      <c r="D20" s="138" t="s">
        <v>103</v>
      </c>
      <c r="E20" s="112">
        <v>459</v>
      </c>
      <c r="F20" s="122"/>
      <c r="G20" s="109">
        <v>6</v>
      </c>
      <c r="H20" s="110" t="s">
        <v>130</v>
      </c>
      <c r="I20" s="111" t="s">
        <v>94</v>
      </c>
      <c r="J20" s="112">
        <v>967</v>
      </c>
      <c r="K20" s="1"/>
      <c r="L20" s="134" t="s">
        <v>131</v>
      </c>
      <c r="M20" s="135" t="s">
        <v>16</v>
      </c>
      <c r="N20" s="136" t="s">
        <v>97</v>
      </c>
      <c r="O20" s="139">
        <f>SUM(O21:O29)</f>
        <v>5425</v>
      </c>
    </row>
    <row r="21" spans="2:15" ht="16.5" customHeight="1">
      <c r="B21" s="109">
        <v>2</v>
      </c>
      <c r="C21" s="110" t="s">
        <v>132</v>
      </c>
      <c r="D21" s="138" t="s">
        <v>94</v>
      </c>
      <c r="E21" s="112">
        <v>1922</v>
      </c>
      <c r="F21" s="122"/>
      <c r="G21" s="109">
        <v>7</v>
      </c>
      <c r="H21" s="110" t="s">
        <v>133</v>
      </c>
      <c r="I21" s="111" t="s">
        <v>103</v>
      </c>
      <c r="J21" s="112">
        <v>204</v>
      </c>
      <c r="K21" s="1"/>
      <c r="L21" s="109">
        <v>1</v>
      </c>
      <c r="M21" s="110" t="s">
        <v>134</v>
      </c>
      <c r="N21" s="111" t="s">
        <v>103</v>
      </c>
      <c r="O21" s="112">
        <v>288</v>
      </c>
    </row>
    <row r="22" spans="2:15" ht="16.5" customHeight="1">
      <c r="B22" s="109">
        <v>3</v>
      </c>
      <c r="C22" s="110" t="s">
        <v>135</v>
      </c>
      <c r="D22" s="138" t="s">
        <v>103</v>
      </c>
      <c r="E22" s="112">
        <v>483</v>
      </c>
      <c r="F22" s="122"/>
      <c r="G22" s="109"/>
      <c r="H22" s="110"/>
      <c r="I22" s="111"/>
      <c r="J22" s="112" t="s">
        <v>136</v>
      </c>
      <c r="K22" s="1"/>
      <c r="L22" s="109">
        <v>2</v>
      </c>
      <c r="M22" s="110" t="s">
        <v>137</v>
      </c>
      <c r="N22" s="111" t="s">
        <v>111</v>
      </c>
      <c r="O22" s="112">
        <v>269</v>
      </c>
    </row>
    <row r="23" spans="2:15" ht="16.5" customHeight="1">
      <c r="B23" s="109">
        <v>4</v>
      </c>
      <c r="C23" s="110" t="s">
        <v>138</v>
      </c>
      <c r="D23" s="138" t="s">
        <v>103</v>
      </c>
      <c r="E23" s="112">
        <v>369</v>
      </c>
      <c r="F23" s="122"/>
      <c r="G23" s="134" t="s">
        <v>128</v>
      </c>
      <c r="H23" s="135" t="s">
        <v>139</v>
      </c>
      <c r="I23" s="136" t="s">
        <v>97</v>
      </c>
      <c r="J23" s="139">
        <f>SUM(J24:J31)</f>
        <v>6922</v>
      </c>
      <c r="K23" s="1"/>
      <c r="L23" s="109">
        <v>3</v>
      </c>
      <c r="M23" s="110" t="s">
        <v>140</v>
      </c>
      <c r="N23" s="111" t="s">
        <v>94</v>
      </c>
      <c r="O23" s="112">
        <v>464</v>
      </c>
    </row>
    <row r="24" spans="2:15" ht="16.5" customHeight="1">
      <c r="B24" s="109">
        <v>5</v>
      </c>
      <c r="C24" s="110" t="s">
        <v>141</v>
      </c>
      <c r="D24" s="138" t="s">
        <v>94</v>
      </c>
      <c r="E24" s="112">
        <v>1064</v>
      </c>
      <c r="F24" s="122"/>
      <c r="G24" s="109">
        <v>1</v>
      </c>
      <c r="H24" s="110" t="s">
        <v>142</v>
      </c>
      <c r="I24" s="111" t="s">
        <v>94</v>
      </c>
      <c r="J24" s="112">
        <v>353</v>
      </c>
      <c r="K24" s="1"/>
      <c r="L24" s="109">
        <v>4</v>
      </c>
      <c r="M24" s="110" t="s">
        <v>143</v>
      </c>
      <c r="N24" s="111" t="s">
        <v>94</v>
      </c>
      <c r="O24" s="112">
        <v>362</v>
      </c>
    </row>
    <row r="25" spans="2:15" ht="16.5" customHeight="1">
      <c r="B25" s="109">
        <v>6</v>
      </c>
      <c r="C25" s="110" t="s">
        <v>144</v>
      </c>
      <c r="D25" s="138" t="s">
        <v>94</v>
      </c>
      <c r="E25" s="112">
        <v>505</v>
      </c>
      <c r="F25" s="122"/>
      <c r="G25" s="109">
        <v>2</v>
      </c>
      <c r="H25" s="110" t="s">
        <v>145</v>
      </c>
      <c r="I25" s="111" t="s">
        <v>103</v>
      </c>
      <c r="J25" s="112">
        <v>246</v>
      </c>
      <c r="K25" s="1"/>
      <c r="L25" s="109">
        <v>5</v>
      </c>
      <c r="M25" s="110" t="s">
        <v>146</v>
      </c>
      <c r="N25" s="111" t="s">
        <v>103</v>
      </c>
      <c r="O25" s="112">
        <v>425</v>
      </c>
    </row>
    <row r="26" spans="2:15" ht="16.5" customHeight="1">
      <c r="B26" s="109"/>
      <c r="C26" s="110"/>
      <c r="D26" s="111"/>
      <c r="E26" s="105"/>
      <c r="F26" s="133"/>
      <c r="G26" s="109" t="s">
        <v>28</v>
      </c>
      <c r="H26" s="110" t="s">
        <v>147</v>
      </c>
      <c r="I26" s="111" t="s">
        <v>94</v>
      </c>
      <c r="J26" s="112">
        <v>1729</v>
      </c>
      <c r="K26" s="1"/>
      <c r="L26" s="109">
        <v>6</v>
      </c>
      <c r="M26" s="110" t="s">
        <v>148</v>
      </c>
      <c r="N26" s="111" t="s">
        <v>94</v>
      </c>
      <c r="O26" s="112">
        <v>1509</v>
      </c>
    </row>
    <row r="27" spans="2:15" ht="16.5" customHeight="1">
      <c r="B27" s="134" t="s">
        <v>149</v>
      </c>
      <c r="C27" s="135" t="s">
        <v>9</v>
      </c>
      <c r="D27" s="136" t="s">
        <v>97</v>
      </c>
      <c r="E27" s="139">
        <f>SUM(E28:E32)</f>
        <v>2091</v>
      </c>
      <c r="F27" s="122"/>
      <c r="G27" s="109">
        <v>4</v>
      </c>
      <c r="H27" s="110" t="s">
        <v>150</v>
      </c>
      <c r="I27" s="111" t="s">
        <v>103</v>
      </c>
      <c r="J27" s="112">
        <v>592</v>
      </c>
      <c r="K27" s="1"/>
      <c r="L27" s="109">
        <v>7</v>
      </c>
      <c r="M27" s="110" t="s">
        <v>151</v>
      </c>
      <c r="N27" s="111" t="s">
        <v>103</v>
      </c>
      <c r="O27" s="112">
        <v>162</v>
      </c>
    </row>
    <row r="28" spans="2:15" ht="16.5" customHeight="1">
      <c r="B28" s="109">
        <v>1</v>
      </c>
      <c r="C28" s="110" t="s">
        <v>152</v>
      </c>
      <c r="D28" s="111" t="s">
        <v>94</v>
      </c>
      <c r="E28" s="112">
        <v>333</v>
      </c>
      <c r="F28" s="122"/>
      <c r="G28" s="109">
        <v>5</v>
      </c>
      <c r="H28" s="110" t="s">
        <v>150</v>
      </c>
      <c r="I28" s="111" t="s">
        <v>111</v>
      </c>
      <c r="J28" s="112">
        <v>2723</v>
      </c>
      <c r="K28" s="1"/>
      <c r="L28" s="109">
        <v>8</v>
      </c>
      <c r="M28" s="110" t="s">
        <v>153</v>
      </c>
      <c r="N28" s="111" t="s">
        <v>103</v>
      </c>
      <c r="O28" s="112">
        <v>477</v>
      </c>
    </row>
    <row r="29" spans="2:15" ht="16.5" customHeight="1">
      <c r="B29" s="109">
        <v>2</v>
      </c>
      <c r="C29" s="110" t="s">
        <v>154</v>
      </c>
      <c r="D29" s="111" t="s">
        <v>103</v>
      </c>
      <c r="E29" s="112">
        <v>170</v>
      </c>
      <c r="F29" s="122"/>
      <c r="G29" s="109">
        <v>6</v>
      </c>
      <c r="H29" s="110" t="s">
        <v>155</v>
      </c>
      <c r="I29" s="111" t="s">
        <v>94</v>
      </c>
      <c r="J29" s="112">
        <v>448</v>
      </c>
      <c r="K29" s="1"/>
      <c r="L29" s="109">
        <v>9</v>
      </c>
      <c r="M29" s="110" t="s">
        <v>153</v>
      </c>
      <c r="N29" s="111" t="s">
        <v>111</v>
      </c>
      <c r="O29" s="112">
        <v>1469</v>
      </c>
    </row>
    <row r="30" spans="2:15" ht="16.5" customHeight="1">
      <c r="B30" s="109">
        <v>3</v>
      </c>
      <c r="C30" s="110" t="s">
        <v>156</v>
      </c>
      <c r="D30" s="111" t="s">
        <v>94</v>
      </c>
      <c r="E30" s="112">
        <v>244</v>
      </c>
      <c r="F30" s="122"/>
      <c r="G30" s="109">
        <v>7</v>
      </c>
      <c r="H30" s="110" t="s">
        <v>157</v>
      </c>
      <c r="I30" s="111" t="s">
        <v>103</v>
      </c>
      <c r="J30" s="112">
        <v>513</v>
      </c>
      <c r="K30" s="1"/>
      <c r="L30" s="109"/>
      <c r="M30" s="110"/>
      <c r="N30" s="111"/>
      <c r="O30" s="112"/>
    </row>
    <row r="31" spans="2:15" ht="16.5" customHeight="1">
      <c r="B31" s="109">
        <v>4</v>
      </c>
      <c r="C31" s="110" t="s">
        <v>158</v>
      </c>
      <c r="D31" s="111" t="s">
        <v>94</v>
      </c>
      <c r="E31" s="112">
        <v>403</v>
      </c>
      <c r="F31" s="122"/>
      <c r="G31" s="109">
        <v>8</v>
      </c>
      <c r="H31" s="110" t="s">
        <v>159</v>
      </c>
      <c r="I31" s="111" t="s">
        <v>103</v>
      </c>
      <c r="J31" s="112">
        <v>318</v>
      </c>
      <c r="K31" s="1"/>
      <c r="L31" s="134" t="s">
        <v>160</v>
      </c>
      <c r="M31" s="135" t="s">
        <v>17</v>
      </c>
      <c r="N31" s="136" t="s">
        <v>97</v>
      </c>
      <c r="O31" s="139">
        <f>SUM(O32:O41)</f>
        <v>5605</v>
      </c>
    </row>
    <row r="32" spans="2:15" ht="16.5" customHeight="1">
      <c r="B32" s="109">
        <v>5</v>
      </c>
      <c r="C32" s="110" t="s">
        <v>161</v>
      </c>
      <c r="D32" s="111" t="s">
        <v>94</v>
      </c>
      <c r="E32" s="112">
        <v>941</v>
      </c>
      <c r="F32" s="133"/>
      <c r="G32" s="109"/>
      <c r="H32" s="110"/>
      <c r="I32" s="111"/>
      <c r="J32" s="112"/>
      <c r="K32" s="1"/>
      <c r="L32" s="109">
        <v>1</v>
      </c>
      <c r="M32" s="110" t="s">
        <v>162</v>
      </c>
      <c r="N32" s="111" t="s">
        <v>103</v>
      </c>
      <c r="O32" s="112">
        <v>293</v>
      </c>
    </row>
    <row r="33" spans="2:15" ht="16.5" customHeight="1">
      <c r="B33" s="109"/>
      <c r="C33" s="110"/>
      <c r="D33" s="111"/>
      <c r="E33" s="112"/>
      <c r="F33" s="122"/>
      <c r="G33" s="134" t="s">
        <v>149</v>
      </c>
      <c r="H33" s="135" t="s">
        <v>12</v>
      </c>
      <c r="I33" s="136" t="s">
        <v>97</v>
      </c>
      <c r="J33" s="139">
        <f>SUM(J34:J39)</f>
        <v>2935</v>
      </c>
      <c r="K33" s="1"/>
      <c r="L33" s="109">
        <v>2</v>
      </c>
      <c r="M33" s="110" t="s">
        <v>163</v>
      </c>
      <c r="N33" s="111" t="s">
        <v>94</v>
      </c>
      <c r="O33" s="112">
        <v>558</v>
      </c>
    </row>
    <row r="34" spans="2:15" ht="16.5" customHeight="1">
      <c r="B34" s="134" t="s">
        <v>164</v>
      </c>
      <c r="C34" s="135" t="s">
        <v>165</v>
      </c>
      <c r="D34" s="136" t="s">
        <v>97</v>
      </c>
      <c r="E34" s="139">
        <f>SUM(E35:E39)</f>
        <v>4553</v>
      </c>
      <c r="F34" s="122"/>
      <c r="G34" s="109">
        <v>1</v>
      </c>
      <c r="H34" s="110" t="s">
        <v>166</v>
      </c>
      <c r="I34" s="111" t="s">
        <v>103</v>
      </c>
      <c r="J34" s="112">
        <v>227</v>
      </c>
      <c r="K34" s="1"/>
      <c r="L34" s="109">
        <v>3</v>
      </c>
      <c r="M34" s="110" t="s">
        <v>167</v>
      </c>
      <c r="N34" s="111" t="s">
        <v>103</v>
      </c>
      <c r="O34" s="112">
        <v>168</v>
      </c>
    </row>
    <row r="35" spans="2:15" ht="16.5" customHeight="1">
      <c r="B35" s="109">
        <v>1</v>
      </c>
      <c r="C35" s="110" t="s">
        <v>168</v>
      </c>
      <c r="D35" s="111" t="s">
        <v>94</v>
      </c>
      <c r="E35" s="111">
        <v>798</v>
      </c>
      <c r="F35" s="122"/>
      <c r="G35" s="109">
        <v>2</v>
      </c>
      <c r="H35" s="110" t="s">
        <v>169</v>
      </c>
      <c r="I35" s="111" t="s">
        <v>103</v>
      </c>
      <c r="J35" s="112">
        <v>340</v>
      </c>
      <c r="K35" s="1"/>
      <c r="L35" s="109">
        <v>4</v>
      </c>
      <c r="M35" s="110" t="s">
        <v>170</v>
      </c>
      <c r="N35" s="111" t="s">
        <v>94</v>
      </c>
      <c r="O35" s="112">
        <v>1608</v>
      </c>
    </row>
    <row r="36" spans="2:15" ht="16.5" customHeight="1">
      <c r="B36" s="109">
        <v>2</v>
      </c>
      <c r="C36" s="110" t="s">
        <v>171</v>
      </c>
      <c r="D36" s="111" t="s">
        <v>94</v>
      </c>
      <c r="E36" s="111">
        <v>1464</v>
      </c>
      <c r="F36" s="122"/>
      <c r="G36" s="109">
        <v>3</v>
      </c>
      <c r="H36" s="110" t="s">
        <v>172</v>
      </c>
      <c r="I36" s="111" t="s">
        <v>103</v>
      </c>
      <c r="J36" s="112">
        <v>288</v>
      </c>
      <c r="K36" s="1"/>
      <c r="L36" s="109">
        <v>5</v>
      </c>
      <c r="M36" s="110" t="s">
        <v>173</v>
      </c>
      <c r="N36" s="111" t="s">
        <v>111</v>
      </c>
      <c r="O36" s="112">
        <v>113</v>
      </c>
    </row>
    <row r="37" spans="2:15" ht="16.5" customHeight="1">
      <c r="B37" s="109">
        <v>3</v>
      </c>
      <c r="C37" s="110" t="s">
        <v>174</v>
      </c>
      <c r="D37" s="111" t="s">
        <v>103</v>
      </c>
      <c r="E37" s="111">
        <v>326</v>
      </c>
      <c r="F37" s="122"/>
      <c r="G37" s="109">
        <v>4</v>
      </c>
      <c r="H37" s="110" t="s">
        <v>175</v>
      </c>
      <c r="I37" s="111" t="s">
        <v>103</v>
      </c>
      <c r="J37" s="112">
        <v>207</v>
      </c>
      <c r="K37" s="1"/>
      <c r="L37" s="109">
        <v>6</v>
      </c>
      <c r="M37" s="110" t="s">
        <v>176</v>
      </c>
      <c r="N37" s="111" t="s">
        <v>103</v>
      </c>
      <c r="O37" s="112">
        <v>197</v>
      </c>
    </row>
    <row r="38" spans="2:15" ht="16.5" customHeight="1">
      <c r="B38" s="109">
        <v>4</v>
      </c>
      <c r="C38" s="110" t="s">
        <v>177</v>
      </c>
      <c r="D38" s="111" t="s">
        <v>94</v>
      </c>
      <c r="E38" s="111">
        <v>1598</v>
      </c>
      <c r="F38" s="122"/>
      <c r="G38" s="109">
        <v>5</v>
      </c>
      <c r="H38" s="110" t="s">
        <v>178</v>
      </c>
      <c r="I38" s="111" t="s">
        <v>94</v>
      </c>
      <c r="J38" s="112">
        <v>1618</v>
      </c>
      <c r="K38" s="1"/>
      <c r="L38" s="109">
        <v>7</v>
      </c>
      <c r="M38" s="110" t="s">
        <v>179</v>
      </c>
      <c r="N38" s="111" t="s">
        <v>103</v>
      </c>
      <c r="O38" s="112">
        <v>327</v>
      </c>
    </row>
    <row r="39" spans="2:15" ht="16.5" customHeight="1">
      <c r="B39" s="109">
        <v>5</v>
      </c>
      <c r="C39" s="110" t="s">
        <v>180</v>
      </c>
      <c r="D39" s="111" t="s">
        <v>103</v>
      </c>
      <c r="E39" s="111">
        <v>367</v>
      </c>
      <c r="F39" s="122"/>
      <c r="G39" s="109">
        <v>6</v>
      </c>
      <c r="H39" s="110" t="s">
        <v>181</v>
      </c>
      <c r="I39" s="111" t="s">
        <v>94</v>
      </c>
      <c r="J39" s="112">
        <v>255</v>
      </c>
      <c r="K39" s="1"/>
      <c r="L39" s="109">
        <v>8</v>
      </c>
      <c r="M39" s="110" t="s">
        <v>182</v>
      </c>
      <c r="N39" s="111" t="s">
        <v>103</v>
      </c>
      <c r="O39" s="112">
        <v>294</v>
      </c>
    </row>
    <row r="40" spans="2:15" ht="16.5" customHeight="1">
      <c r="B40" s="109"/>
      <c r="C40" s="110"/>
      <c r="D40" s="111"/>
      <c r="E40" s="112"/>
      <c r="F40" s="122"/>
      <c r="G40" s="109"/>
      <c r="H40" s="110"/>
      <c r="I40" s="111"/>
      <c r="J40" s="112"/>
      <c r="K40" s="1"/>
      <c r="L40" s="109">
        <v>9</v>
      </c>
      <c r="M40" s="110" t="s">
        <v>183</v>
      </c>
      <c r="N40" s="111" t="s">
        <v>103</v>
      </c>
      <c r="O40" s="112">
        <v>514</v>
      </c>
    </row>
    <row r="41" spans="2:15" ht="16.5" customHeight="1">
      <c r="B41" s="134" t="s">
        <v>95</v>
      </c>
      <c r="C41" s="135" t="s">
        <v>11</v>
      </c>
      <c r="D41" s="136" t="s">
        <v>97</v>
      </c>
      <c r="E41" s="139">
        <f>SUM(E42+E43+E44+J6+J7)</f>
        <v>1729</v>
      </c>
      <c r="F41" s="122"/>
      <c r="G41" s="106" t="s">
        <v>164</v>
      </c>
      <c r="H41" s="107" t="s">
        <v>13</v>
      </c>
      <c r="I41" s="123" t="s">
        <v>97</v>
      </c>
      <c r="J41" s="139">
        <f>SUM(J42:J44)</f>
        <v>2134</v>
      </c>
      <c r="K41" s="1"/>
      <c r="L41" s="140">
        <v>10</v>
      </c>
      <c r="M41" s="127" t="s">
        <v>183</v>
      </c>
      <c r="N41" s="141" t="s">
        <v>111</v>
      </c>
      <c r="O41" s="112">
        <v>1533</v>
      </c>
    </row>
    <row r="42" spans="2:15" ht="16.5" customHeight="1" thickBot="1">
      <c r="B42" s="109">
        <v>1</v>
      </c>
      <c r="C42" s="110" t="s">
        <v>184</v>
      </c>
      <c r="D42" s="111" t="s">
        <v>103</v>
      </c>
      <c r="E42" s="112">
        <v>196</v>
      </c>
      <c r="F42" s="122"/>
      <c r="G42" s="109">
        <v>1</v>
      </c>
      <c r="H42" s="110" t="s">
        <v>185</v>
      </c>
      <c r="I42" s="111" t="s">
        <v>94</v>
      </c>
      <c r="J42" s="112">
        <v>488</v>
      </c>
      <c r="K42" s="1"/>
      <c r="L42" s="142"/>
      <c r="M42" s="143"/>
      <c r="N42" s="144"/>
      <c r="O42" s="145"/>
    </row>
    <row r="43" spans="2:15" ht="16.5" customHeight="1" thickBot="1" thickTop="1">
      <c r="B43" s="109">
        <v>2</v>
      </c>
      <c r="C43" s="110" t="s">
        <v>186</v>
      </c>
      <c r="D43" s="111" t="s">
        <v>94</v>
      </c>
      <c r="E43" s="112">
        <v>170</v>
      </c>
      <c r="F43" s="122"/>
      <c r="G43" s="109">
        <v>2</v>
      </c>
      <c r="H43" s="110" t="s">
        <v>187</v>
      </c>
      <c r="I43" s="111" t="s">
        <v>94</v>
      </c>
      <c r="J43" s="112">
        <v>356</v>
      </c>
      <c r="K43" s="1"/>
      <c r="L43" s="285" t="s">
        <v>188</v>
      </c>
      <c r="M43" s="286"/>
      <c r="N43" s="289" t="s">
        <v>189</v>
      </c>
      <c r="O43" s="291">
        <f>SUM(E8+E19+E27+E34+E41+J14+J23+J33+J41+O6+O20+O31)</f>
        <v>57902</v>
      </c>
    </row>
    <row r="44" spans="2:15" ht="16.5" customHeight="1" thickBot="1" thickTop="1">
      <c r="B44" s="114">
        <v>3</v>
      </c>
      <c r="C44" s="115" t="s">
        <v>190</v>
      </c>
      <c r="D44" s="116" t="s">
        <v>103</v>
      </c>
      <c r="E44" s="117">
        <v>199</v>
      </c>
      <c r="F44" s="122"/>
      <c r="G44" s="146">
        <v>3</v>
      </c>
      <c r="H44" s="147" t="s">
        <v>191</v>
      </c>
      <c r="I44" s="148" t="s">
        <v>94</v>
      </c>
      <c r="J44" s="117">
        <v>1290</v>
      </c>
      <c r="K44" s="1"/>
      <c r="L44" s="287"/>
      <c r="M44" s="288"/>
      <c r="N44" s="290"/>
      <c r="O44" s="292"/>
    </row>
    <row r="45" spans="2:15" ht="15" customHeight="1">
      <c r="B45" s="122"/>
      <c r="C45" s="149"/>
      <c r="D45" s="150"/>
      <c r="E45" s="151"/>
      <c r="F45" s="152"/>
      <c r="G45" s="149"/>
      <c r="H45" s="152"/>
      <c r="I45" s="153"/>
      <c r="J45" s="1"/>
      <c r="K45" s="1"/>
      <c r="L45" s="154"/>
      <c r="M45" s="154"/>
      <c r="N45" s="154"/>
      <c r="O45" s="154"/>
    </row>
    <row r="46" spans="2:15" ht="15" customHeight="1">
      <c r="B46" s="122"/>
      <c r="C46" s="149" t="s">
        <v>192</v>
      </c>
      <c r="D46" s="150"/>
      <c r="E46" s="151"/>
      <c r="F46" s="152"/>
      <c r="G46" s="149"/>
      <c r="H46" s="152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157"/>
      <c r="N50" s="158"/>
      <c r="O50" s="158"/>
    </row>
    <row r="51" spans="2:15" ht="1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  <c r="M51" s="157"/>
      <c r="N51" s="158"/>
      <c r="O51" s="15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M1">
      <selection activeCell="T21" sqref="T21"/>
    </sheetView>
  </sheetViews>
  <sheetFormatPr defaultColWidth="9.00390625" defaultRowHeight="12.75"/>
  <cols>
    <col min="1" max="8" width="9.125" style="159" customWidth="1"/>
    <col min="9" max="9" width="15.75390625" style="159" customWidth="1"/>
    <col min="10" max="10" width="11.25390625" style="159" customWidth="1"/>
    <col min="11" max="11" width="10.875" style="159" customWidth="1"/>
    <col min="12" max="27" width="9.125" style="159" customWidth="1"/>
    <col min="28" max="16384" width="9.125" style="166" customWidth="1"/>
  </cols>
  <sheetData>
    <row r="1" spans="1:28" s="161" customFormat="1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0"/>
    </row>
    <row r="2" spans="1:27" s="161" customFormat="1" ht="12.75">
      <c r="A2" s="159"/>
      <c r="B2" s="159" t="s">
        <v>193</v>
      </c>
      <c r="C2" s="159" t="s">
        <v>194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s="161" customFormat="1" ht="12.75">
      <c r="A3" s="159"/>
      <c r="B3" s="159" t="s">
        <v>195</v>
      </c>
      <c r="C3" s="159">
        <v>57238</v>
      </c>
      <c r="D3" s="159"/>
      <c r="F3" s="159"/>
      <c r="G3" s="159"/>
      <c r="H3" s="159"/>
      <c r="I3" s="159"/>
      <c r="J3" s="159" t="s">
        <v>196</v>
      </c>
      <c r="K3" s="159" t="s">
        <v>197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s="161" customFormat="1" ht="12.75">
      <c r="A4" s="159"/>
      <c r="B4" s="159" t="s">
        <v>198</v>
      </c>
      <c r="C4" s="159">
        <v>57318</v>
      </c>
      <c r="D4" s="159"/>
      <c r="I4" s="159" t="s">
        <v>199</v>
      </c>
      <c r="J4" s="159">
        <v>8771</v>
      </c>
      <c r="K4" s="159">
        <v>8196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s="161" customFormat="1" ht="12.75">
      <c r="A5" s="159"/>
      <c r="B5" s="159" t="s">
        <v>200</v>
      </c>
      <c r="C5" s="159">
        <v>57802</v>
      </c>
      <c r="D5" s="159"/>
      <c r="F5" s="159"/>
      <c r="G5" s="159" t="s">
        <v>201</v>
      </c>
      <c r="I5" s="159" t="s">
        <v>202</v>
      </c>
      <c r="J5" s="159">
        <v>8105</v>
      </c>
      <c r="K5" s="159">
        <v>6425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s="161" customFormat="1" ht="12.75">
      <c r="A6" s="159"/>
      <c r="B6" s="159" t="s">
        <v>203</v>
      </c>
      <c r="C6" s="159">
        <v>56749</v>
      </c>
      <c r="D6" s="159"/>
      <c r="F6" s="159" t="s">
        <v>204</v>
      </c>
      <c r="G6" s="159">
        <v>3295</v>
      </c>
      <c r="I6" s="159" t="s">
        <v>205</v>
      </c>
      <c r="J6" s="159">
        <v>9008</v>
      </c>
      <c r="K6" s="159">
        <v>6249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s="161" customFormat="1" ht="12.75">
      <c r="A7" s="159"/>
      <c r="B7" s="159" t="s">
        <v>206</v>
      </c>
      <c r="C7" s="159">
        <v>57803</v>
      </c>
      <c r="D7" s="159"/>
      <c r="F7" s="159" t="s">
        <v>207</v>
      </c>
      <c r="G7" s="159">
        <v>3100</v>
      </c>
      <c r="I7" s="159" t="s">
        <v>208</v>
      </c>
      <c r="J7" s="159">
        <v>9183</v>
      </c>
      <c r="K7" s="159">
        <v>6794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s="161" customFormat="1" ht="12.75">
      <c r="A8" s="159"/>
      <c r="B8" s="159" t="s">
        <v>209</v>
      </c>
      <c r="C8" s="159">
        <v>60614</v>
      </c>
      <c r="D8" s="159"/>
      <c r="F8" s="159" t="s">
        <v>210</v>
      </c>
      <c r="G8" s="159">
        <v>2595</v>
      </c>
      <c r="I8" s="159" t="s">
        <v>211</v>
      </c>
      <c r="J8" s="159">
        <v>8546</v>
      </c>
      <c r="K8" s="159">
        <v>7248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s="161" customFormat="1" ht="12.75">
      <c r="A9" s="159"/>
      <c r="B9" s="159" t="s">
        <v>212</v>
      </c>
      <c r="C9" s="159">
        <v>66194</v>
      </c>
      <c r="D9" s="159"/>
      <c r="F9" s="159" t="s">
        <v>213</v>
      </c>
      <c r="G9" s="159">
        <v>2551</v>
      </c>
      <c r="I9" s="159" t="s">
        <v>214</v>
      </c>
      <c r="J9" s="159">
        <v>6936</v>
      </c>
      <c r="K9" s="159">
        <v>7345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s="161" customFormat="1" ht="12.75">
      <c r="A10" s="159"/>
      <c r="B10" s="159" t="s">
        <v>215</v>
      </c>
      <c r="C10" s="159">
        <v>66603</v>
      </c>
      <c r="D10" s="159"/>
      <c r="F10" s="159" t="s">
        <v>216</v>
      </c>
      <c r="G10" s="159">
        <v>2299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s="161" customFormat="1" ht="12.75">
      <c r="A11" s="159"/>
      <c r="B11" s="159" t="s">
        <v>217</v>
      </c>
      <c r="C11" s="159">
        <v>65305</v>
      </c>
      <c r="D11" s="159"/>
      <c r="F11" s="159" t="s">
        <v>195</v>
      </c>
      <c r="G11" s="159">
        <v>2565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s="161" customFormat="1" ht="12.75">
      <c r="A12" s="159"/>
      <c r="B12" s="159" t="s">
        <v>218</v>
      </c>
      <c r="C12" s="159">
        <v>62916</v>
      </c>
      <c r="D12" s="159"/>
      <c r="F12" s="159"/>
      <c r="G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s="161" customFormat="1" ht="12.75">
      <c r="A13" s="159"/>
      <c r="B13" s="159" t="s">
        <v>219</v>
      </c>
      <c r="C13" s="159">
        <v>60157</v>
      </c>
      <c r="D13" s="159"/>
      <c r="F13" s="159" t="s">
        <v>215</v>
      </c>
      <c r="G13" s="159">
        <v>2949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161" customFormat="1" ht="12.75">
      <c r="A14" s="159"/>
      <c r="B14" s="159" t="s">
        <v>220</v>
      </c>
      <c r="C14" s="159">
        <v>58477</v>
      </c>
      <c r="D14" s="159"/>
      <c r="F14" s="159" t="s">
        <v>217</v>
      </c>
      <c r="G14" s="159">
        <v>3163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s="161" customFormat="1" ht="12.75">
      <c r="A15" s="159"/>
      <c r="B15" s="159" t="s">
        <v>221</v>
      </c>
      <c r="C15" s="159">
        <v>57902</v>
      </c>
      <c r="D15" s="159"/>
      <c r="F15" s="159" t="s">
        <v>218</v>
      </c>
      <c r="G15" s="159">
        <v>3193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161" customFormat="1" ht="12.75">
      <c r="A16" s="159"/>
      <c r="B16" s="159"/>
      <c r="F16" s="159" t="s">
        <v>219</v>
      </c>
      <c r="G16" s="159">
        <v>2512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161" customFormat="1" ht="12.75">
      <c r="A17" s="159"/>
      <c r="B17" s="159"/>
      <c r="C17" s="159"/>
      <c r="D17" s="159"/>
      <c r="F17" s="159" t="s">
        <v>220</v>
      </c>
      <c r="G17" s="159">
        <v>2885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61" customFormat="1" ht="12.75">
      <c r="A18" s="159"/>
      <c r="B18" s="159"/>
      <c r="C18" s="159"/>
      <c r="D18" s="159"/>
      <c r="F18" s="159" t="s">
        <v>221</v>
      </c>
      <c r="G18" s="159">
        <v>2770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61" customFormat="1" ht="12.75">
      <c r="A19" s="159"/>
      <c r="B19" s="159"/>
      <c r="C19" s="159"/>
      <c r="D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s="161" customFormat="1" ht="12.75">
      <c r="A20" s="159"/>
      <c r="B20" s="159"/>
      <c r="C20" s="159"/>
      <c r="D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61" customFormat="1" ht="12.75">
      <c r="A21" s="159"/>
      <c r="B21" s="159"/>
      <c r="C21" s="159"/>
      <c r="D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s="161" customFormat="1" ht="12.75">
      <c r="A22" s="159"/>
      <c r="B22" s="159">
        <v>3016</v>
      </c>
      <c r="C22" s="159"/>
      <c r="D22" s="159"/>
      <c r="E22" s="159"/>
      <c r="F22" s="159"/>
      <c r="G22" s="159"/>
      <c r="H22" s="159"/>
      <c r="I22" s="159"/>
      <c r="J22" s="162" t="s">
        <v>222</v>
      </c>
      <c r="K22" s="163">
        <f aca="true" t="shared" si="0" ref="K22:K34">B22/B$35</f>
        <v>0.343860449207616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s="161" customFormat="1" ht="12.75">
      <c r="A23" s="159"/>
      <c r="B23" s="159">
        <v>114</v>
      </c>
      <c r="C23" s="159"/>
      <c r="D23" s="159"/>
      <c r="E23" s="159"/>
      <c r="F23" s="159"/>
      <c r="G23" s="159"/>
      <c r="H23" s="159"/>
      <c r="I23" s="159"/>
      <c r="J23" s="162" t="s">
        <v>223</v>
      </c>
      <c r="K23" s="163">
        <f t="shared" si="0"/>
        <v>0.012997377722038536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s="161" customFormat="1" ht="12.75">
      <c r="A24" s="159"/>
      <c r="B24" s="159">
        <v>111</v>
      </c>
      <c r="C24" s="159"/>
      <c r="D24" s="159"/>
      <c r="E24" s="159"/>
      <c r="F24" s="159"/>
      <c r="G24" s="159"/>
      <c r="H24" s="159"/>
      <c r="I24" s="159"/>
      <c r="J24" s="162" t="s">
        <v>224</v>
      </c>
      <c r="K24" s="163">
        <f t="shared" si="0"/>
        <v>0.012655341466195416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s="161" customFormat="1" ht="12.75">
      <c r="A25" s="159"/>
      <c r="B25" s="159">
        <v>90</v>
      </c>
      <c r="C25" s="159"/>
      <c r="D25" s="159"/>
      <c r="E25" s="159"/>
      <c r="F25" s="159"/>
      <c r="G25" s="159"/>
      <c r="H25" s="159"/>
      <c r="I25" s="159"/>
      <c r="J25" s="164" t="s">
        <v>225</v>
      </c>
      <c r="K25" s="163">
        <f t="shared" si="0"/>
        <v>0.010261087675293582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s="161" customFormat="1" ht="12.75">
      <c r="A26" s="159"/>
      <c r="B26" s="159">
        <v>165</v>
      </c>
      <c r="C26" s="159"/>
      <c r="D26" s="159"/>
      <c r="E26" s="159"/>
      <c r="F26" s="159"/>
      <c r="G26" s="159"/>
      <c r="H26" s="159"/>
      <c r="I26" s="159"/>
      <c r="J26" s="162" t="s">
        <v>226</v>
      </c>
      <c r="K26" s="163">
        <f t="shared" si="0"/>
        <v>0.018811994071371567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s="161" customFormat="1" ht="12.75">
      <c r="A27" s="159"/>
      <c r="B27" s="159">
        <v>231</v>
      </c>
      <c r="C27" s="159"/>
      <c r="D27" s="159"/>
      <c r="E27" s="159"/>
      <c r="F27" s="159"/>
      <c r="G27" s="159"/>
      <c r="H27" s="159"/>
      <c r="I27" s="159"/>
      <c r="J27" s="164" t="s">
        <v>227</v>
      </c>
      <c r="K27" s="163">
        <f t="shared" si="0"/>
        <v>0.026336791699920193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s="161" customFormat="1" ht="12.75">
      <c r="A28" s="159"/>
      <c r="B28" s="159">
        <v>550</v>
      </c>
      <c r="C28" s="159"/>
      <c r="D28" s="159"/>
      <c r="E28" s="159"/>
      <c r="F28" s="159"/>
      <c r="G28" s="159"/>
      <c r="H28" s="159"/>
      <c r="I28" s="159"/>
      <c r="J28" s="164" t="s">
        <v>228</v>
      </c>
      <c r="K28" s="163">
        <f t="shared" si="0"/>
        <v>0.06270664690457188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161" customFormat="1" ht="12.75">
      <c r="A29" s="159"/>
      <c r="B29" s="159">
        <v>290</v>
      </c>
      <c r="C29" s="159"/>
      <c r="D29" s="159"/>
      <c r="E29" s="159"/>
      <c r="F29" s="159"/>
      <c r="G29" s="159"/>
      <c r="H29" s="159"/>
      <c r="I29" s="159"/>
      <c r="J29" s="164" t="s">
        <v>229</v>
      </c>
      <c r="K29" s="163">
        <f t="shared" si="0"/>
        <v>0.03306350473150154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s="161" customFormat="1" ht="12.75">
      <c r="A30" s="159"/>
      <c r="B30" s="159">
        <v>260</v>
      </c>
      <c r="C30" s="159"/>
      <c r="D30" s="159"/>
      <c r="E30" s="159"/>
      <c r="F30" s="159"/>
      <c r="G30" s="159"/>
      <c r="H30" s="159"/>
      <c r="I30" s="159"/>
      <c r="J30" s="164" t="s">
        <v>230</v>
      </c>
      <c r="K30" s="163">
        <f t="shared" si="0"/>
        <v>0.029643142173070347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61" customFormat="1" ht="12.75">
      <c r="A31" s="159"/>
      <c r="B31" s="159">
        <v>2832</v>
      </c>
      <c r="C31" s="159"/>
      <c r="D31" s="159"/>
      <c r="E31" s="159"/>
      <c r="F31" s="159"/>
      <c r="G31" s="159"/>
      <c r="H31" s="159"/>
      <c r="I31" s="159"/>
      <c r="J31" s="164" t="s">
        <v>231</v>
      </c>
      <c r="K31" s="163">
        <f t="shared" si="0"/>
        <v>0.3228822255159047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s="161" customFormat="1" ht="12.75">
      <c r="A32" s="159"/>
      <c r="B32" s="159">
        <v>666</v>
      </c>
      <c r="C32" s="159"/>
      <c r="D32" s="159"/>
      <c r="E32" s="159"/>
      <c r="F32" s="159"/>
      <c r="G32" s="159"/>
      <c r="H32" s="159"/>
      <c r="I32" s="159"/>
      <c r="J32" s="164" t="s">
        <v>232</v>
      </c>
      <c r="K32" s="163">
        <f t="shared" si="0"/>
        <v>0.0759320487971725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161" customFormat="1" ht="12.75">
      <c r="A33" s="159">
        <f>B22+B23+B24+B25+B26+B27+B28+B29+B30+B31+B32+B33</f>
        <v>8375</v>
      </c>
      <c r="B33" s="159">
        <v>50</v>
      </c>
      <c r="C33" s="159"/>
      <c r="D33" s="159"/>
      <c r="E33" s="159"/>
      <c r="F33" s="159"/>
      <c r="G33" s="159"/>
      <c r="H33" s="159"/>
      <c r="I33" s="159"/>
      <c r="J33" s="164" t="s">
        <v>233</v>
      </c>
      <c r="K33" s="163">
        <f t="shared" si="0"/>
        <v>0.005700604264051989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s="161" customFormat="1" ht="12.75">
      <c r="A34" s="159"/>
      <c r="B34" s="159">
        <v>396</v>
      </c>
      <c r="C34" s="159"/>
      <c r="D34" s="159"/>
      <c r="E34" s="159"/>
      <c r="F34" s="159"/>
      <c r="G34" s="159"/>
      <c r="H34" s="159"/>
      <c r="I34" s="159"/>
      <c r="J34" s="164" t="s">
        <v>234</v>
      </c>
      <c r="K34" s="163">
        <f t="shared" si="0"/>
        <v>0.045148785771291756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161" customFormat="1" ht="12.75">
      <c r="A35" s="159"/>
      <c r="B35" s="159">
        <v>8771</v>
      </c>
      <c r="C35" s="159"/>
      <c r="D35" s="159"/>
      <c r="E35" s="159"/>
      <c r="F35" s="159"/>
      <c r="G35" s="159"/>
      <c r="H35" s="159"/>
      <c r="I35" s="159"/>
      <c r="J35" s="164"/>
      <c r="K35" s="16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161" customFormat="1" ht="12.75">
      <c r="A36" s="159"/>
      <c r="B36" s="159"/>
      <c r="C36" s="159"/>
      <c r="D36" s="159"/>
      <c r="E36" s="159"/>
      <c r="F36" s="159"/>
      <c r="G36" s="159"/>
      <c r="H36" s="159"/>
      <c r="I36" s="159"/>
      <c r="J36" s="164"/>
      <c r="K36" s="16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s="161" customFormat="1" ht="12.75">
      <c r="A37" s="159"/>
      <c r="B37" s="159">
        <f>SUM(B22:B34)</f>
        <v>8771</v>
      </c>
      <c r="C37" s="159"/>
      <c r="D37" s="159"/>
      <c r="E37" s="159"/>
      <c r="F37" s="159"/>
      <c r="G37" s="159"/>
      <c r="H37" s="159"/>
      <c r="I37" s="159"/>
      <c r="J37" s="159"/>
      <c r="K37" s="165">
        <f>SUM(K22:K35)</f>
        <v>1</v>
      </c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s="161" customFormat="1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3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61" customFormat="1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63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61" customFormat="1" ht="12.75" customHeight="1">
      <c r="A40" s="159"/>
      <c r="B40" s="159">
        <v>7852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63"/>
      <c r="M40" s="294" t="s">
        <v>235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</row>
    <row r="41" spans="12:27" s="161" customFormat="1" ht="12.75" customHeight="1">
      <c r="L41" s="163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</row>
    <row r="42" spans="12:27" s="161" customFormat="1" ht="12.75">
      <c r="L42" s="163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2:27" s="161" customFormat="1" ht="12.75">
      <c r="L43" s="163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2:27" s="161" customFormat="1" ht="12.75">
      <c r="L44" s="163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2:27" s="161" customFormat="1" ht="12.75">
      <c r="L45" s="163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2:27" s="161" customFormat="1" ht="12.75">
      <c r="L46" s="163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2:27" s="161" customFormat="1" ht="12.75">
      <c r="L47" s="163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2:27" s="161" customFormat="1" ht="12.75">
      <c r="L48" s="163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2:27" s="161" customFormat="1" ht="12.75">
      <c r="L49" s="163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2:27" s="161" customFormat="1" ht="12.75">
      <c r="L50" s="163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2:27" s="161" customFormat="1" ht="12.75">
      <c r="L51" s="163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2:27" s="161" customFormat="1" ht="12.75">
      <c r="L52" s="163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2:27" s="161" customFormat="1" ht="12.75">
      <c r="L53" s="165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2:27" s="161" customFormat="1" ht="12.75"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2:27" s="161" customFormat="1" ht="12.75"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2:27" s="161" customFormat="1" ht="12.75"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s="161" customFormat="1" ht="12.7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s="161" customFormat="1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s="161" customFormat="1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s="161" customFormat="1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s="161" customFormat="1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cp:lastPrinted>2013-08-07T12:26:35Z</cp:lastPrinted>
  <dcterms:created xsi:type="dcterms:W3CDTF">2013-08-07T11:38:59Z</dcterms:created>
  <dcterms:modified xsi:type="dcterms:W3CDTF">2013-08-09T06:55:46Z</dcterms:modified>
  <cp:category/>
  <cp:version/>
  <cp:contentType/>
  <cp:contentStatus/>
</cp:coreProperties>
</file>