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7425" activeTab="0"/>
  </bookViews>
  <sheets>
    <sheet name="Stan i struktura III 13" sheetId="1" r:id="rId1"/>
    <sheet name="Gminy III.13" sheetId="2" r:id="rId2"/>
    <sheet name="Wykresy III 13" sheetId="3" r:id="rId3"/>
    <sheet name="Zał. I kw. 13" sheetId="4" r:id="rId4"/>
  </sheets>
  <externalReferences>
    <externalReference r:id="rId7"/>
  </externalReferences>
  <definedNames>
    <definedName name="_xlnm.Print_Area" localSheetId="1">'Gminy III.13'!$B$1:$O$46</definedName>
    <definedName name="_xlnm.Print_Area" localSheetId="0">'Stan i struktura III 13'!$B$2:$S$68</definedName>
    <definedName name="_xlnm.Print_Area" localSheetId="2">'Wykresy III 13'!$M$1:$AA$41</definedName>
    <definedName name="_xlnm.Print_Area" localSheetId="3">'Zał. I kw. 13'!$B$2:$S$39</definedName>
  </definedNames>
  <calcPr fullCalcOnLoad="1"/>
</workbook>
</file>

<file path=xl/sharedStrings.xml><?xml version="1.0" encoding="utf-8"?>
<sst xmlns="http://schemas.openxmlformats.org/spreadsheetml/2006/main" count="470" uniqueCount="275">
  <si>
    <t xml:space="preserve">INFORMACJA O STANIE I STRUKTURZE BEZROBOCIA W WOJ. LUBUSKIM W MARCU 2013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</si>
  <si>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</si>
  <si>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</si>
  <si>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</si>
  <si>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(grodzki)</t>
    </r>
  </si>
  <si>
    <r>
      <t xml:space="preserve"> GORZÓW WIELKOPOLSKI</t>
    </r>
    <r>
      <rPr>
        <b/>
        <sz val="8"/>
        <rFont val="Verdana"/>
        <family val="2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</si>
  <si>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</si>
  <si>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</si>
  <si>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</si>
  <si>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</si>
  <si>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</si>
  <si>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</si>
  <si>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</si>
  <si>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</si>
  <si>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</si>
  <si>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</si>
  <si>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</si>
  <si>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</si>
  <si>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</si>
  <si>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</si>
  <si>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</si>
  <si>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luty 2013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</si>
  <si>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</si>
  <si>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</si>
  <si>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</si>
  <si>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</si>
  <si>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</si>
  <si>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</si>
  <si>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</si>
  <si>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</si>
  <si>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</si>
  <si>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</si>
  <si>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</si>
  <si>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</si>
  <si>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</si>
  <si>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</si>
  <si>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</si>
  <si>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</si>
  <si>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</si>
  <si>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</si>
  <si>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</si>
  <si>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</si>
  <si>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</si>
  <si>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</si>
  <si>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</si>
  <si>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</si>
  <si>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</si>
  <si>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</si>
  <si>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</si>
  <si>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</si>
  <si>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</si>
  <si>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</si>
  <si>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</si>
  <si>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</rPr>
      <t xml:space="preserve"> (grodzki)</t>
    </r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</si>
  <si>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</si>
  <si>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</si>
  <si>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</si>
  <si>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</si>
  <si>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</si>
  <si>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</si>
  <si>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</si>
  <si>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</si>
  <si>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</si>
  <si>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</si>
  <si>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</si>
  <si>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</si>
  <si>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</si>
  <si>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</si>
  <si>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</si>
  <si>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</si>
  <si>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</si>
  <si>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</si>
  <si>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</si>
  <si>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</si>
  <si>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</si>
  <si>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</si>
  <si>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</si>
  <si>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</si>
  <si>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</si>
  <si>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</si>
  <si>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</si>
  <si>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</si>
  <si>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</si>
  <si>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</si>
  <si>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marzec 2013 r. jest podawany przez GUS z miesięcznym opóżnieniem</t>
  </si>
  <si>
    <t>lata</t>
  </si>
  <si>
    <t>liczba bezrobotnych</t>
  </si>
  <si>
    <t>III 2012r.</t>
  </si>
  <si>
    <t>wyłączenia</t>
  </si>
  <si>
    <t>rejestracje</t>
  </si>
  <si>
    <t>IV 2012r.</t>
  </si>
  <si>
    <t>marzec 2013r.</t>
  </si>
  <si>
    <t>V 2012r.</t>
  </si>
  <si>
    <t>oferty pracy</t>
  </si>
  <si>
    <t>luty 2013r.</t>
  </si>
  <si>
    <t>VI 2012r.</t>
  </si>
  <si>
    <t>X 2011r.</t>
  </si>
  <si>
    <t>styczeń 2013r.</t>
  </si>
  <si>
    <t>VII 2012r.</t>
  </si>
  <si>
    <t>XI 2011r.</t>
  </si>
  <si>
    <t>grudzień 2012r.</t>
  </si>
  <si>
    <t>VIII 2012r.</t>
  </si>
  <si>
    <t>XII 2011r.</t>
  </si>
  <si>
    <t>listopad 2012r.</t>
  </si>
  <si>
    <t>IX 2012r.</t>
  </si>
  <si>
    <t>I 2012r.</t>
  </si>
  <si>
    <t>październik 2012r.</t>
  </si>
  <si>
    <t>X 2012r.</t>
  </si>
  <si>
    <t>II 2012r.</t>
  </si>
  <si>
    <t>XI 2012r.</t>
  </si>
  <si>
    <t>XII 2012r.</t>
  </si>
  <si>
    <t>I 2013r.</t>
  </si>
  <si>
    <t>II 2013r.</t>
  </si>
  <si>
    <t>III 2013r.</t>
  </si>
  <si>
    <t>Praca niesubsydiowana</t>
  </si>
  <si>
    <t>Podjęcie działalności gospodarczej i inna praca</t>
  </si>
  <si>
    <t>Podjęcie pracy w ramach refund. kosztów w zatrud. bezrobotnego</t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</si>
  <si>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</si>
  <si>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</si>
  <si>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</si>
  <si>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</si>
  <si>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</si>
  <si>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</si>
  <si>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</si>
  <si>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</si>
  <si>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</si>
  <si>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</si>
  <si>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</rPr>
      <t>Obserwatorium Rynku Pracy - tel: (68) 456 76 91, (68) 456 76 92</t>
    </r>
  </si>
  <si>
    <t>Liczba  bezrobotnych w układzie powiatowych urzędów pracy i gmin woj. lubuskiego zarejestrowanych</t>
  </si>
  <si>
    <t>na koniec marca 2013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</si>
  <si>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</si>
  <si>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</si>
  <si>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</si>
  <si>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</si>
  <si>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</si>
  <si>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</si>
  <si>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</si>
  <si>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</si>
  <si>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</si>
  <si>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</si>
  <si>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</si>
  <si>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</si>
  <si>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</si>
  <si>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</si>
  <si>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</si>
  <si>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</si>
  <si>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</si>
  <si>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</si>
  <si>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</si>
  <si>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</si>
  <si>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</si>
  <si>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</si>
  <si>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</si>
  <si>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</si>
  <si>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</si>
  <si>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</si>
  <si>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</si>
  <si>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</si>
  <si>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</si>
  <si>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</si>
  <si>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</si>
  <si>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</si>
  <si>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</si>
  <si>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</si>
  <si>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</si>
  <si>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</si>
  <si>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</si>
  <si>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</si>
  <si>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</si>
  <si>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</si>
  <si>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</si>
  <si>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</si>
  <si>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</si>
  <si>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</si>
  <si>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</si>
  <si>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</si>
  <si>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</si>
  <si>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</si>
  <si>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</si>
  <si>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</si>
  <si>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</si>
  <si>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</si>
  <si>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</si>
  <si>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</si>
  <si>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</si>
  <si>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</si>
  <si>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</si>
  <si>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</si>
  <si>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</si>
  <si>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</si>
  <si>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</si>
  <si>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</si>
  <si>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</si>
  <si>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</si>
  <si>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</si>
  <si>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</si>
  <si>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</si>
  <si>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</si>
  <si>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</si>
  <si>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</si>
  <si>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</si>
  <si>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</si>
  <si>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</si>
  <si>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</si>
  <si>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</si>
  <si>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</si>
  <si>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</si>
  <si>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</si>
  <si>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</si>
  <si>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</si>
  <si>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</si>
  <si>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</si>
  <si>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</si>
  <si>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</si>
  <si>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</si>
  <si>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</si>
  <si>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</si>
  <si>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</si>
  <si>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</si>
  <si>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</si>
  <si>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</si>
  <si>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</si>
  <si>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</si>
  <si>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</si>
  <si>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</si>
  <si>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</si>
  <si>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</si>
  <si>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</si>
  <si>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</si>
  <si>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</si>
  <si>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</si>
  <si>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</si>
  <si>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</si>
  <si>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</si>
  <si>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</si>
  <si>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</si>
  <si>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Wojewódzki Urząd Pracy w Zielonej Górze</t>
  </si>
  <si>
    <t>INFORMACJA KWARTALNA O STRUKTURZE BEZROBOTNYCH</t>
  </si>
  <si>
    <t xml:space="preserve"> WG WIEKU, WYKSZTAŁCENIA, STAŻU PRACY I CZASU POZOSTAWANIA BEZ PRACY [stan na 31.03.2013 r.]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</si>
  <si>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</si>
  <si>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</si>
  <si>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</si>
  <si>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</si>
  <si>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</si>
  <si>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</si>
  <si>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</si>
  <si>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</si>
  <si>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</si>
  <si>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</si>
  <si>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</si>
  <si>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</si>
  <si>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</si>
  <si>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</si>
  <si>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policealane i średnie zawodowe</t>
  </si>
  <si>
    <t>średnie ogólnokształcące</t>
  </si>
  <si>
    <t>zasadnicze zawodowe</t>
  </si>
  <si>
    <t>gimnazjalne i ponizej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</si>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</sst>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107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b/>
      <sz val="13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13"/>
      <color indexed="10"/>
      <name val="Verdana"/>
      <family val="2"/>
    </font>
    <font>
      <b/>
      <i/>
      <sz val="16"/>
      <color indexed="10"/>
      <name val="Verdana"/>
      <family val="2"/>
    </font>
    <font>
      <b/>
      <sz val="16"/>
      <name val="Verdana"/>
      <family val="2"/>
    </font>
    <font>
      <sz val="15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15"/>
      <color indexed="10"/>
      <name val="Verdana"/>
      <family val="2"/>
    </font>
    <font>
      <sz val="16"/>
      <color indexed="10"/>
      <name val="Verdana"/>
      <family val="2"/>
    </font>
    <font>
      <sz val="15"/>
      <color indexed="12"/>
      <name val="Verdana"/>
      <family val="2"/>
    </font>
    <font>
      <sz val="16"/>
      <color indexed="12"/>
      <name val="Verdana"/>
      <family val="2"/>
    </font>
    <font>
      <b/>
      <sz val="16"/>
      <color indexed="12"/>
      <name val="Verdana"/>
      <family val="2"/>
    </font>
    <font>
      <sz val="14"/>
      <color indexed="12"/>
      <name val="Verdana"/>
      <family val="2"/>
    </font>
    <font>
      <b/>
      <sz val="15"/>
      <name val="Verdana"/>
      <family val="2"/>
    </font>
    <font>
      <i/>
      <sz val="16"/>
      <color indexed="12"/>
      <name val="Verdana"/>
      <family val="2"/>
    </font>
    <font>
      <sz val="10"/>
      <color indexed="12"/>
      <name val="Verdana"/>
      <family val="2"/>
    </font>
    <font>
      <i/>
      <sz val="16"/>
      <name val="Verdana"/>
      <family val="2"/>
    </font>
    <font>
      <b/>
      <i/>
      <sz val="16"/>
      <name val="Verdana"/>
      <family val="2"/>
    </font>
    <font>
      <b/>
      <sz val="17"/>
      <name val="Verdana"/>
      <family val="2"/>
    </font>
    <font>
      <b/>
      <i/>
      <sz val="17"/>
      <name val="Verdana"/>
      <family val="2"/>
    </font>
    <font>
      <b/>
      <i/>
      <sz val="11"/>
      <color indexed="12"/>
      <name val="Verdana"/>
      <family val="2"/>
    </font>
    <font>
      <b/>
      <sz val="10"/>
      <color indexed="17"/>
      <name val="Arial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sz val="9"/>
      <name val="Verdana"/>
      <family val="2"/>
    </font>
    <font>
      <b/>
      <i/>
      <sz val="14"/>
      <name val="Verdana"/>
      <family val="2"/>
    </font>
    <font>
      <b/>
      <sz val="10"/>
      <name val="Verdana"/>
      <family val="2"/>
    </font>
    <font>
      <sz val="12"/>
      <name val="Arial CE"/>
      <family val="2"/>
    </font>
    <font>
      <sz val="10"/>
      <name val="Times New Roman CE"/>
      <family val="1"/>
    </font>
    <font>
      <b/>
      <sz val="12"/>
      <name val="Arial CE"/>
      <family val="2"/>
    </font>
    <font>
      <b/>
      <sz val="12"/>
      <name val="Times New Roman CE"/>
      <family val="1"/>
    </font>
    <font>
      <b/>
      <sz val="20"/>
      <name val="Arial CE"/>
      <family val="2"/>
    </font>
    <font>
      <sz val="20"/>
      <name val="Arial CE"/>
      <family val="2"/>
    </font>
    <font>
      <b/>
      <sz val="2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b/>
      <sz val="16"/>
      <name val="Arial Black"/>
      <family val="2"/>
    </font>
    <font>
      <sz val="16"/>
      <name val="Arial Black"/>
      <family val="2"/>
    </font>
    <font>
      <b/>
      <sz val="12"/>
      <name val="Arial"/>
      <family val="2"/>
    </font>
    <font>
      <sz val="16"/>
      <name val="Times New Roman CE"/>
      <family val="1"/>
    </font>
    <font>
      <sz val="16"/>
      <name val="Arial"/>
      <family val="2"/>
    </font>
    <font>
      <b/>
      <sz val="16"/>
      <name val="Arial"/>
      <family val="2"/>
    </font>
    <font>
      <sz val="16"/>
      <name val="Arial CE"/>
      <family val="0"/>
    </font>
    <font>
      <sz val="14"/>
      <name val="Arial CE"/>
      <family val="2"/>
    </font>
    <font>
      <b/>
      <sz val="15"/>
      <name val="Arial"/>
      <family val="2"/>
    </font>
    <font>
      <b/>
      <i/>
      <sz val="12"/>
      <name val="Arial CE"/>
      <family val="2"/>
    </font>
    <font>
      <sz val="12"/>
      <name val="Times New Roman CE"/>
      <family val="1"/>
    </font>
    <font>
      <b/>
      <i/>
      <sz val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zcionka tekstu podstawowego"/>
      <family val="2"/>
    </font>
    <font>
      <b/>
      <sz val="10"/>
      <color indexed="8"/>
      <name val="Arial"/>
      <family val="0"/>
    </font>
    <font>
      <b/>
      <sz val="9.7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1" applyNumberFormat="0" applyAlignment="0" applyProtection="0"/>
    <xf numFmtId="0" fontId="90" fillId="27" borderId="2" applyNumberFormat="0" applyAlignment="0" applyProtection="0"/>
    <xf numFmtId="0" fontId="91" fillId="28" borderId="0" applyNumberFormat="0" applyBorder="0" applyAlignment="0" applyProtection="0"/>
    <xf numFmtId="43" fontId="87" fillId="0" borderId="0" applyFont="0" applyFill="0" applyBorder="0" applyAlignment="0" applyProtection="0"/>
    <xf numFmtId="41" fontId="87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29" borderId="4" applyNumberFormat="0" applyAlignment="0" applyProtection="0"/>
    <xf numFmtId="0" fontId="94" fillId="0" borderId="5" applyNumberFormat="0" applyFill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97" fillId="30" borderId="0" applyNumberFormat="0" applyBorder="0" applyAlignment="0" applyProtection="0"/>
    <xf numFmtId="0" fontId="87" fillId="0" borderId="0">
      <alignment/>
      <protection/>
    </xf>
    <xf numFmtId="0" fontId="98" fillId="27" borderId="1" applyNumberFormat="0" applyAlignment="0" applyProtection="0"/>
    <xf numFmtId="9" fontId="8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9" fillId="0" borderId="8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87" fillId="31" borderId="9" applyNumberFormat="0" applyFont="0" applyAlignment="0" applyProtection="0"/>
    <xf numFmtId="44" fontId="87" fillId="0" borderId="0" applyFont="0" applyFill="0" applyBorder="0" applyAlignment="0" applyProtection="0"/>
    <xf numFmtId="42" fontId="87" fillId="0" borderId="0" applyFont="0" applyFill="0" applyBorder="0" applyAlignment="0" applyProtection="0"/>
    <xf numFmtId="0" fontId="103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 vertical="center" wrapText="1"/>
    </xf>
    <xf numFmtId="1" fontId="14" fillId="33" borderId="21" xfId="0" applyNumberFormat="1" applyFont="1" applyFill="1" applyBorder="1" applyAlignment="1">
      <alignment horizontal="center" vertical="center"/>
    </xf>
    <xf numFmtId="1" fontId="14" fillId="33" borderId="22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14" fillId="34" borderId="23" xfId="0" applyFont="1" applyFill="1" applyBorder="1" applyAlignment="1">
      <alignment horizontal="center" vertical="center" wrapText="1"/>
    </xf>
    <xf numFmtId="1" fontId="14" fillId="34" borderId="23" xfId="0" applyNumberFormat="1" applyFont="1" applyFill="1" applyBorder="1" applyAlignment="1">
      <alignment horizontal="center" vertical="center" wrapText="1"/>
    </xf>
    <xf numFmtId="1" fontId="14" fillId="34" borderId="24" xfId="0" applyNumberFormat="1" applyFont="1" applyFill="1" applyBorder="1" applyAlignment="1">
      <alignment horizontal="center" vertical="center" wrapText="1"/>
    </xf>
    <xf numFmtId="1" fontId="14" fillId="34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9" xfId="0" applyFont="1" applyBorder="1" applyAlignment="1">
      <alignment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27" xfId="0" applyFont="1" applyBorder="1" applyAlignment="1">
      <alignment/>
    </xf>
    <xf numFmtId="164" fontId="19" fillId="0" borderId="28" xfId="0" applyNumberFormat="1" applyFont="1" applyFill="1" applyBorder="1" applyAlignment="1">
      <alignment horizontal="center" vertical="center" wrapText="1"/>
    </xf>
    <xf numFmtId="164" fontId="19" fillId="0" borderId="29" xfId="0" applyNumberFormat="1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1" fontId="21" fillId="0" borderId="28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164" fontId="17" fillId="0" borderId="28" xfId="0" applyNumberFormat="1" applyFont="1" applyFill="1" applyBorder="1" applyAlignment="1">
      <alignment horizontal="center" vertical="center" wrapText="1"/>
    </xf>
    <xf numFmtId="164" fontId="17" fillId="0" borderId="29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164" fontId="25" fillId="0" borderId="28" xfId="0" applyNumberFormat="1" applyFont="1" applyFill="1" applyBorder="1" applyAlignment="1">
      <alignment horizontal="center" vertical="center" wrapText="1"/>
    </xf>
    <xf numFmtId="164" fontId="25" fillId="0" borderId="29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64" fontId="25" fillId="0" borderId="36" xfId="0" applyNumberFormat="1" applyFont="1" applyFill="1" applyBorder="1" applyAlignment="1">
      <alignment horizontal="center" vertical="center" wrapText="1"/>
    </xf>
    <xf numFmtId="164" fontId="25" fillId="0" borderId="35" xfId="0" applyNumberFormat="1" applyFont="1" applyFill="1" applyBorder="1" applyAlignment="1">
      <alignment horizontal="center" vertical="center" wrapText="1"/>
    </xf>
    <xf numFmtId="164" fontId="25" fillId="0" borderId="4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104" fillId="0" borderId="0" xfId="51" applyFont="1">
      <alignment/>
      <protection/>
    </xf>
    <xf numFmtId="0" fontId="105" fillId="0" borderId="0" xfId="51" applyFont="1">
      <alignment/>
      <protection/>
    </xf>
    <xf numFmtId="0" fontId="106" fillId="0" borderId="0" xfId="51" applyFont="1">
      <alignment/>
      <protection/>
    </xf>
    <xf numFmtId="0" fontId="104" fillId="0" borderId="0" xfId="51" applyFont="1" applyBorder="1" applyAlignment="1">
      <alignment horizontal="right"/>
      <protection/>
    </xf>
    <xf numFmtId="10" fontId="104" fillId="0" borderId="0" xfId="51" applyNumberFormat="1" applyFont="1" applyBorder="1" applyAlignment="1">
      <alignment horizontal="right"/>
      <protection/>
    </xf>
    <xf numFmtId="0" fontId="104" fillId="0" borderId="0" xfId="51" applyFont="1" applyFill="1" applyBorder="1" applyAlignment="1">
      <alignment horizontal="right"/>
      <protection/>
    </xf>
    <xf numFmtId="10" fontId="104" fillId="0" borderId="0" xfId="51" applyNumberFormat="1" applyFont="1">
      <alignment/>
      <protection/>
    </xf>
    <xf numFmtId="0" fontId="87" fillId="0" borderId="0" xfId="51">
      <alignment/>
      <protection/>
    </xf>
    <xf numFmtId="0" fontId="9" fillId="0" borderId="0" xfId="0" applyFont="1" applyAlignment="1">
      <alignment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 applyProtection="1">
      <alignment horizontal="left"/>
      <protection/>
    </xf>
    <xf numFmtId="165" fontId="4" fillId="0" borderId="49" xfId="0" applyNumberFormat="1" applyFont="1" applyBorder="1" applyAlignment="1" applyProtection="1">
      <alignment/>
      <protection/>
    </xf>
    <xf numFmtId="165" fontId="4" fillId="0" borderId="53" xfId="0" applyNumberFormat="1" applyFont="1" applyBorder="1" applyAlignment="1" applyProtection="1">
      <alignment/>
      <protection/>
    </xf>
    <xf numFmtId="0" fontId="3" fillId="35" borderId="46" xfId="0" applyFont="1" applyFill="1" applyBorder="1" applyAlignment="1">
      <alignment horizontal="center"/>
    </xf>
    <xf numFmtId="0" fontId="3" fillId="35" borderId="49" xfId="0" applyFont="1" applyFill="1" applyBorder="1" applyAlignment="1" applyProtection="1">
      <alignment horizontal="left"/>
      <protection/>
    </xf>
    <xf numFmtId="165" fontId="3" fillId="35" borderId="5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 horizontal="center"/>
    </xf>
    <xf numFmtId="0" fontId="4" fillId="0" borderId="31" xfId="0" applyFont="1" applyBorder="1" applyAlignment="1" applyProtection="1">
      <alignment horizontal="left"/>
      <protection/>
    </xf>
    <xf numFmtId="165" fontId="4" fillId="0" borderId="31" xfId="0" applyNumberFormat="1" applyFont="1" applyBorder="1" applyAlignment="1" applyProtection="1">
      <alignment/>
      <protection/>
    </xf>
    <xf numFmtId="165" fontId="4" fillId="0" borderId="55" xfId="0" applyNumberFormat="1" applyFont="1" applyBorder="1" applyAlignment="1" applyProtection="1">
      <alignment/>
      <protection/>
    </xf>
    <xf numFmtId="0" fontId="3" fillId="35" borderId="49" xfId="0" applyFont="1" applyFill="1" applyBorder="1" applyAlignment="1" applyProtection="1">
      <alignment horizontal="center"/>
      <protection/>
    </xf>
    <xf numFmtId="0" fontId="4" fillId="0" borderId="47" xfId="0" applyFont="1" applyBorder="1" applyAlignment="1">
      <alignment horizontal="center"/>
    </xf>
    <xf numFmtId="0" fontId="4" fillId="0" borderId="36" xfId="0" applyFont="1" applyBorder="1" applyAlignment="1" applyProtection="1">
      <alignment horizontal="left"/>
      <protection/>
    </xf>
    <xf numFmtId="165" fontId="4" fillId="0" borderId="36" xfId="0" applyNumberFormat="1" applyFont="1" applyBorder="1" applyAlignment="1" applyProtection="1">
      <alignment/>
      <protection/>
    </xf>
    <xf numFmtId="165" fontId="4" fillId="0" borderId="56" xfId="0" applyNumberFormat="1" applyFont="1" applyBorder="1" applyAlignment="1" applyProtection="1">
      <alignment/>
      <protection/>
    </xf>
    <xf numFmtId="0" fontId="4" fillId="0" borderId="57" xfId="0" applyFont="1" applyBorder="1" applyAlignment="1">
      <alignment horizontal="center"/>
    </xf>
    <xf numFmtId="0" fontId="4" fillId="0" borderId="57" xfId="0" applyFont="1" applyBorder="1" applyAlignment="1" applyProtection="1">
      <alignment horizontal="left"/>
      <protection/>
    </xf>
    <xf numFmtId="165" fontId="4" fillId="0" borderId="57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3" fillId="35" borderId="49" xfId="0" applyNumberFormat="1" applyFont="1" applyFill="1" applyBorder="1" applyAlignment="1" applyProtection="1">
      <alignment/>
      <protection/>
    </xf>
    <xf numFmtId="165" fontId="3" fillId="35" borderId="53" xfId="0" applyNumberFormat="1" applyFont="1" applyFill="1" applyBorder="1" applyAlignment="1" applyProtection="1">
      <alignment/>
      <protection/>
    </xf>
    <xf numFmtId="0" fontId="4" fillId="0" borderId="58" xfId="0" applyFont="1" applyBorder="1" applyAlignment="1">
      <alignment horizontal="center"/>
    </xf>
    <xf numFmtId="0" fontId="4" fillId="0" borderId="51" xfId="0" applyFont="1" applyBorder="1" applyAlignment="1" applyProtection="1">
      <alignment horizontal="left"/>
      <protection/>
    </xf>
    <xf numFmtId="165" fontId="4" fillId="0" borderId="51" xfId="0" applyNumberFormat="1" applyFont="1" applyBorder="1" applyAlignment="1" applyProtection="1">
      <alignment/>
      <protection/>
    </xf>
    <xf numFmtId="165" fontId="4" fillId="0" borderId="59" xfId="0" applyNumberFormat="1" applyFont="1" applyBorder="1" applyAlignment="1" applyProtection="1">
      <alignment/>
      <protection/>
    </xf>
    <xf numFmtId="0" fontId="4" fillId="36" borderId="60" xfId="0" applyFont="1" applyFill="1" applyBorder="1" applyAlignment="1">
      <alignment horizontal="center"/>
    </xf>
    <xf numFmtId="0" fontId="4" fillId="36" borderId="15" xfId="0" applyFont="1" applyFill="1" applyBorder="1" applyAlignment="1" applyProtection="1">
      <alignment horizontal="left"/>
      <protection/>
    </xf>
    <xf numFmtId="165" fontId="4" fillId="36" borderId="15" xfId="0" applyNumberFormat="1" applyFont="1" applyFill="1" applyBorder="1" applyAlignment="1" applyProtection="1">
      <alignment/>
      <protection/>
    </xf>
    <xf numFmtId="165" fontId="4" fillId="36" borderId="61" xfId="0" applyNumberFormat="1" applyFont="1" applyFill="1" applyBorder="1" applyAlignment="1" applyProtection="1">
      <alignment/>
      <protection/>
    </xf>
    <xf numFmtId="0" fontId="40" fillId="0" borderId="0" xfId="0" applyFont="1" applyBorder="1" applyAlignment="1">
      <alignment horizontal="center"/>
    </xf>
    <xf numFmtId="0" fontId="3" fillId="35" borderId="54" xfId="0" applyFont="1" applyFill="1" applyBorder="1" applyAlignment="1">
      <alignment horizontal="center"/>
    </xf>
    <xf numFmtId="0" fontId="3" fillId="35" borderId="31" xfId="0" applyFont="1" applyFill="1" applyBorder="1" applyAlignment="1" applyProtection="1">
      <alignment horizontal="left"/>
      <protection/>
    </xf>
    <xf numFmtId="165" fontId="3" fillId="35" borderId="31" xfId="0" applyNumberFormat="1" applyFont="1" applyFill="1" applyBorder="1" applyAlignment="1" applyProtection="1">
      <alignment/>
      <protection/>
    </xf>
    <xf numFmtId="165" fontId="3" fillId="35" borderId="59" xfId="0" applyNumberFormat="1" applyFont="1" applyFill="1" applyBorder="1" applyAlignment="1" applyProtection="1">
      <alignment/>
      <protection/>
    </xf>
    <xf numFmtId="165" fontId="4" fillId="0" borderId="32" xfId="0" applyNumberFormat="1" applyFont="1" applyBorder="1" applyAlignment="1" applyProtection="1">
      <alignment/>
      <protection/>
    </xf>
    <xf numFmtId="165" fontId="3" fillId="35" borderId="55" xfId="0" applyNumberFormat="1" applyFont="1" applyFill="1" applyBorder="1" applyAlignment="1" applyProtection="1">
      <alignment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4" fillId="0" borderId="62" xfId="0" applyNumberFormat="1" applyFont="1" applyBorder="1" applyAlignment="1" applyProtection="1">
      <alignment/>
      <protection/>
    </xf>
    <xf numFmtId="0" fontId="4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65" fontId="4" fillId="0" borderId="64" xfId="0" applyNumberFormat="1" applyFont="1" applyBorder="1" applyAlignment="1" applyProtection="1">
      <alignment/>
      <protection/>
    </xf>
    <xf numFmtId="165" fontId="4" fillId="0" borderId="65" xfId="0" applyNumberFormat="1" applyFont="1" applyBorder="1" applyAlignment="1" applyProtection="1">
      <alignment/>
      <protection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 applyProtection="1">
      <alignment horizontal="left"/>
      <protection/>
    </xf>
    <xf numFmtId="165" fontId="4" fillId="0" borderId="67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5" fontId="4" fillId="0" borderId="0" xfId="0" applyNumberFormat="1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Alignment="1" applyProtection="1">
      <alignment/>
      <protection/>
    </xf>
    <xf numFmtId="0" fontId="2" fillId="0" borderId="5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 applyProtection="1">
      <alignment horizontal="left"/>
      <protection/>
    </xf>
    <xf numFmtId="165" fontId="41" fillId="0" borderId="0" xfId="0" applyNumberFormat="1" applyFont="1" applyBorder="1" applyAlignment="1" applyProtection="1">
      <alignment/>
      <protection/>
    </xf>
    <xf numFmtId="0" fontId="42" fillId="37" borderId="0" xfId="0" applyFont="1" applyFill="1" applyAlignment="1">
      <alignment/>
    </xf>
    <xf numFmtId="0" fontId="43" fillId="37" borderId="0" xfId="0" applyFont="1" applyFill="1" applyAlignment="1">
      <alignment/>
    </xf>
    <xf numFmtId="0" fontId="44" fillId="37" borderId="0" xfId="0" applyFont="1" applyFill="1" applyAlignment="1">
      <alignment/>
    </xf>
    <xf numFmtId="0" fontId="42" fillId="37" borderId="0" xfId="0" applyFont="1" applyFill="1" applyAlignment="1">
      <alignment horizontal="left" vertical="center"/>
    </xf>
    <xf numFmtId="0" fontId="0" fillId="37" borderId="0" xfId="0" applyFill="1" applyAlignment="1">
      <alignment/>
    </xf>
    <xf numFmtId="0" fontId="48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 horizontal="right" vertical="top" wrapText="1"/>
    </xf>
    <xf numFmtId="0" fontId="50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2" fillId="0" borderId="68" xfId="0" applyFont="1" applyFill="1" applyBorder="1" applyAlignment="1">
      <alignment horizontal="center" vertical="center" wrapText="1"/>
    </xf>
    <xf numFmtId="0" fontId="53" fillId="38" borderId="0" xfId="0" applyFont="1" applyFill="1" applyBorder="1" applyAlignment="1">
      <alignment horizontal="center" vertical="center"/>
    </xf>
    <xf numFmtId="0" fontId="54" fillId="0" borderId="44" xfId="0" applyFont="1" applyBorder="1" applyAlignment="1">
      <alignment horizontal="center"/>
    </xf>
    <xf numFmtId="0" fontId="56" fillId="0" borderId="69" xfId="0" applyFont="1" applyBorder="1" applyAlignment="1">
      <alignment/>
    </xf>
    <xf numFmtId="0" fontId="58" fillId="0" borderId="31" xfId="0" applyFont="1" applyFill="1" applyBorder="1" applyAlignment="1">
      <alignment horizontal="center" vertical="center" wrapText="1"/>
    </xf>
    <xf numFmtId="1" fontId="58" fillId="0" borderId="31" xfId="0" applyNumberFormat="1" applyFont="1" applyFill="1" applyBorder="1" applyAlignment="1">
      <alignment horizontal="center" vertical="center"/>
    </xf>
    <xf numFmtId="1" fontId="58" fillId="0" borderId="32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60" fillId="0" borderId="49" xfId="0" applyFont="1" applyFill="1" applyBorder="1" applyAlignment="1">
      <alignment horizontal="center"/>
    </xf>
    <xf numFmtId="0" fontId="60" fillId="0" borderId="50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58" fillId="0" borderId="28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1" fontId="58" fillId="0" borderId="28" xfId="0" applyNumberFormat="1" applyFont="1" applyFill="1" applyBorder="1" applyAlignment="1">
      <alignment horizontal="center" vertical="center" wrapText="1"/>
    </xf>
    <xf numFmtId="1" fontId="58" fillId="0" borderId="29" xfId="0" applyNumberFormat="1" applyFont="1" applyFill="1" applyBorder="1" applyAlignment="1">
      <alignment horizontal="center" vertical="center" wrapText="1"/>
    </xf>
    <xf numFmtId="0" fontId="56" fillId="0" borderId="69" xfId="0" applyFont="1" applyBorder="1" applyAlignment="1">
      <alignment horizontal="center"/>
    </xf>
    <xf numFmtId="0" fontId="58" fillId="0" borderId="70" xfId="0" applyFont="1" applyFill="1" applyBorder="1" applyAlignment="1">
      <alignment horizontal="center" vertical="center" wrapText="1"/>
    </xf>
    <xf numFmtId="0" fontId="58" fillId="0" borderId="51" xfId="0" applyFont="1" applyFill="1" applyBorder="1" applyAlignment="1">
      <alignment horizontal="center" vertical="center"/>
    </xf>
    <xf numFmtId="0" fontId="58" fillId="0" borderId="52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/>
    </xf>
    <xf numFmtId="0" fontId="56" fillId="0" borderId="69" xfId="0" applyFont="1" applyFill="1" applyBorder="1" applyAlignment="1">
      <alignment horizontal="center"/>
    </xf>
    <xf numFmtId="0" fontId="61" fillId="0" borderId="0" xfId="0" applyFont="1" applyFill="1" applyAlignment="1">
      <alignment/>
    </xf>
    <xf numFmtId="0" fontId="0" fillId="0" borderId="0" xfId="0" applyFill="1" applyAlignment="1">
      <alignment/>
    </xf>
    <xf numFmtId="0" fontId="56" fillId="0" borderId="66" xfId="0" applyFont="1" applyFill="1" applyBorder="1" applyAlignment="1">
      <alignment horizontal="center"/>
    </xf>
    <xf numFmtId="0" fontId="58" fillId="0" borderId="35" xfId="0" applyFont="1" applyFill="1" applyBorder="1" applyAlignment="1">
      <alignment horizontal="center" vertical="center" wrapText="1"/>
    </xf>
    <xf numFmtId="0" fontId="58" fillId="0" borderId="36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0" fontId="62" fillId="0" borderId="69" xfId="0" applyFont="1" applyBorder="1" applyAlignment="1">
      <alignment/>
    </xf>
    <xf numFmtId="1" fontId="59" fillId="0" borderId="10" xfId="0" applyNumberFormat="1" applyFont="1" applyFill="1" applyBorder="1" applyAlignment="1">
      <alignment horizontal="center" vertical="center" wrapText="1"/>
    </xf>
    <xf numFmtId="0" fontId="62" fillId="0" borderId="69" xfId="0" applyFont="1" applyBorder="1" applyAlignment="1">
      <alignment horizontal="center"/>
    </xf>
    <xf numFmtId="0" fontId="62" fillId="0" borderId="69" xfId="0" applyFont="1" applyFill="1" applyBorder="1" applyAlignment="1">
      <alignment horizontal="center"/>
    </xf>
    <xf numFmtId="0" fontId="62" fillId="0" borderId="66" xfId="0" applyFont="1" applyBorder="1" applyAlignment="1">
      <alignment/>
    </xf>
    <xf numFmtId="1" fontId="58" fillId="0" borderId="35" xfId="0" applyNumberFormat="1" applyFont="1" applyFill="1" applyBorder="1" applyAlignment="1">
      <alignment horizontal="center" vertical="center" wrapText="1"/>
    </xf>
    <xf numFmtId="1" fontId="58" fillId="0" borderId="48" xfId="0" applyNumberFormat="1" applyFont="1" applyFill="1" applyBorder="1" applyAlignment="1">
      <alignment horizontal="center" vertical="center" wrapText="1"/>
    </xf>
    <xf numFmtId="0" fontId="54" fillId="0" borderId="44" xfId="0" applyFont="1" applyFill="1" applyBorder="1" applyAlignment="1">
      <alignment horizontal="center"/>
    </xf>
    <xf numFmtId="1" fontId="58" fillId="0" borderId="31" xfId="0" applyNumberFormat="1" applyFont="1" applyFill="1" applyBorder="1" applyAlignment="1">
      <alignment horizontal="center" vertical="center" wrapText="1"/>
    </xf>
    <xf numFmtId="1" fontId="58" fillId="0" borderId="32" xfId="0" applyNumberFormat="1" applyFont="1" applyFill="1" applyBorder="1" applyAlignment="1">
      <alignment horizontal="center" vertical="center" wrapText="1"/>
    </xf>
    <xf numFmtId="1" fontId="58" fillId="0" borderId="70" xfId="0" applyNumberFormat="1" applyFont="1" applyFill="1" applyBorder="1" applyAlignment="1">
      <alignment horizontal="center" vertical="center" wrapText="1"/>
    </xf>
    <xf numFmtId="1" fontId="58" fillId="0" borderId="62" xfId="0" applyNumberFormat="1" applyFont="1" applyFill="1" applyBorder="1" applyAlignment="1">
      <alignment horizontal="center" vertical="center" wrapText="1"/>
    </xf>
    <xf numFmtId="1" fontId="58" fillId="0" borderId="31" xfId="0" applyNumberFormat="1" applyFont="1" applyFill="1" applyBorder="1" applyAlignment="1">
      <alignment horizontal="center" vertical="center" wrapText="1"/>
    </xf>
    <xf numFmtId="1" fontId="58" fillId="0" borderId="32" xfId="0" applyNumberFormat="1" applyFont="1" applyFill="1" applyBorder="1" applyAlignment="1">
      <alignment horizontal="center" vertical="center" wrapText="1"/>
    </xf>
    <xf numFmtId="0" fontId="58" fillId="0" borderId="51" xfId="0" applyFont="1" applyFill="1" applyBorder="1" applyAlignment="1">
      <alignment horizontal="center" vertical="center" wrapText="1"/>
    </xf>
    <xf numFmtId="1" fontId="58" fillId="0" borderId="51" xfId="0" applyNumberFormat="1" applyFont="1" applyFill="1" applyBorder="1" applyAlignment="1">
      <alignment horizontal="center" vertical="center" wrapText="1"/>
    </xf>
    <xf numFmtId="1" fontId="58" fillId="0" borderId="52" xfId="0" applyNumberFormat="1" applyFont="1" applyFill="1" applyBorder="1" applyAlignment="1">
      <alignment horizontal="center" vertical="center" wrapText="1"/>
    </xf>
    <xf numFmtId="0" fontId="62" fillId="0" borderId="66" xfId="0" applyFont="1" applyBorder="1" applyAlignment="1">
      <alignment horizontal="center"/>
    </xf>
    <xf numFmtId="0" fontId="58" fillId="0" borderId="36" xfId="0" applyFont="1" applyFill="1" applyBorder="1" applyAlignment="1">
      <alignment horizontal="center" vertical="center" wrapText="1"/>
    </xf>
    <xf numFmtId="1" fontId="58" fillId="0" borderId="36" xfId="0" applyNumberFormat="1" applyFont="1" applyFill="1" applyBorder="1" applyAlignment="1">
      <alignment horizontal="center" vertical="center" wrapText="1"/>
    </xf>
    <xf numFmtId="1" fontId="58" fillId="0" borderId="37" xfId="0" applyNumberFormat="1" applyFont="1" applyFill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63" fillId="0" borderId="0" xfId="0" applyFont="1" applyAlignment="1">
      <alignment/>
    </xf>
    <xf numFmtId="0" fontId="64" fillId="0" borderId="0" xfId="0" applyFont="1" applyFill="1" applyBorder="1" applyAlignment="1">
      <alignment horizontal="right" vertical="center"/>
    </xf>
    <xf numFmtId="0" fontId="42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64" fillId="0" borderId="0" xfId="0" applyFont="1" applyBorder="1" applyAlignment="1">
      <alignment/>
    </xf>
    <xf numFmtId="1" fontId="64" fillId="0" borderId="0" xfId="0" applyNumberFormat="1" applyFont="1" applyFill="1" applyBorder="1" applyAlignment="1">
      <alignment/>
    </xf>
    <xf numFmtId="0" fontId="44" fillId="0" borderId="0" xfId="0" applyFont="1" applyBorder="1" applyAlignment="1">
      <alignment/>
    </xf>
    <xf numFmtId="0" fontId="64" fillId="0" borderId="0" xfId="0" applyFont="1" applyBorder="1" applyAlignment="1">
      <alignment/>
    </xf>
    <xf numFmtId="1" fontId="64" fillId="0" borderId="0" xfId="0" applyNumberFormat="1" applyFont="1" applyFill="1" applyBorder="1" applyAlignment="1">
      <alignment horizontal="right" vertical="center"/>
    </xf>
    <xf numFmtId="0" fontId="65" fillId="0" borderId="0" xfId="0" applyFont="1" applyAlignment="1">
      <alignment/>
    </xf>
    <xf numFmtId="0" fontId="0" fillId="0" borderId="0" xfId="0" applyFont="1" applyFill="1" applyAlignment="1">
      <alignment/>
    </xf>
    <xf numFmtId="0" fontId="42" fillId="0" borderId="0" xfId="0" applyFont="1" applyFill="1" applyBorder="1" applyAlignment="1">
      <alignment horizontal="right" vertical="center"/>
    </xf>
    <xf numFmtId="1" fontId="42" fillId="0" borderId="0" xfId="0" applyNumberFormat="1" applyFont="1" applyFill="1" applyBorder="1" applyAlignment="1">
      <alignment/>
    </xf>
    <xf numFmtId="1" fontId="42" fillId="0" borderId="0" xfId="0" applyNumberFormat="1" applyFont="1" applyFill="1" applyBorder="1" applyAlignment="1">
      <alignment horizontal="right" vertical="center"/>
    </xf>
    <xf numFmtId="0" fontId="5" fillId="37" borderId="71" xfId="0" applyFont="1" applyFill="1" applyBorder="1" applyAlignment="1">
      <alignment horizontal="center" vertical="center"/>
    </xf>
    <xf numFmtId="0" fontId="2" fillId="37" borderId="71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0" xfId="0" applyFont="1" applyFill="1" applyBorder="1" applyAlignment="1">
      <alignment horizontal="center" vertical="center"/>
    </xf>
    <xf numFmtId="0" fontId="12" fillId="0" borderId="72" xfId="0" applyFont="1" applyBorder="1" applyAlignment="1">
      <alignment vertical="center" wrapText="1"/>
    </xf>
    <xf numFmtId="0" fontId="12" fillId="0" borderId="73" xfId="0" applyFont="1" applyBorder="1" applyAlignment="1">
      <alignment vertical="center" wrapText="1"/>
    </xf>
    <xf numFmtId="0" fontId="14" fillId="33" borderId="74" xfId="0" applyFont="1" applyFill="1" applyBorder="1" applyAlignment="1">
      <alignment vertical="center" wrapText="1"/>
    </xf>
    <xf numFmtId="0" fontId="14" fillId="33" borderId="75" xfId="0" applyFont="1" applyFill="1" applyBorder="1" applyAlignment="1">
      <alignment vertical="center" wrapText="1"/>
    </xf>
    <xf numFmtId="0" fontId="15" fillId="0" borderId="76" xfId="0" applyFont="1" applyFill="1" applyBorder="1" applyAlignment="1">
      <alignment vertical="center" wrapText="1"/>
    </xf>
    <xf numFmtId="0" fontId="15" fillId="0" borderId="77" xfId="0" applyFont="1" applyFill="1" applyBorder="1" applyAlignment="1">
      <alignment vertical="center" wrapText="1"/>
    </xf>
    <xf numFmtId="0" fontId="15" fillId="0" borderId="78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8" fillId="0" borderId="78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20" fillId="0" borderId="78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23" fillId="0" borderId="78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15" fillId="0" borderId="78" xfId="0" applyFont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vertical="center" wrapText="1" indent="1"/>
    </xf>
    <xf numFmtId="0" fontId="15" fillId="0" borderId="78" xfId="0" applyFont="1" applyFill="1" applyBorder="1" applyAlignment="1">
      <alignment horizontal="left" vertical="center" wrapText="1" indent="1"/>
    </xf>
    <xf numFmtId="0" fontId="15" fillId="0" borderId="28" xfId="0" applyFont="1" applyFill="1" applyBorder="1" applyAlignment="1">
      <alignment horizontal="left" vertical="center" wrapText="1" indent="1"/>
    </xf>
    <xf numFmtId="0" fontId="15" fillId="0" borderId="79" xfId="0" applyFont="1" applyFill="1" applyBorder="1" applyAlignment="1">
      <alignment horizontal="left" vertical="center" wrapText="1" indent="1"/>
    </xf>
    <xf numFmtId="0" fontId="15" fillId="0" borderId="35" xfId="0" applyFont="1" applyFill="1" applyBorder="1" applyAlignment="1">
      <alignment horizontal="left" vertical="center" wrapText="1" indent="1"/>
    </xf>
    <xf numFmtId="0" fontId="11" fillId="38" borderId="57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5" fillId="0" borderId="40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4" fillId="0" borderId="58" xfId="0" applyFont="1" applyBorder="1" applyAlignment="1">
      <alignment horizontal="center" vertical="center"/>
    </xf>
    <xf numFmtId="0" fontId="15" fillId="0" borderId="32" xfId="0" applyFont="1" applyBorder="1" applyAlignment="1">
      <alignment vertical="center" wrapText="1"/>
    </xf>
    <xf numFmtId="0" fontId="24" fillId="0" borderId="58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16" fillId="0" borderId="3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0" fillId="38" borderId="0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24" fillId="0" borderId="66" xfId="0" applyFont="1" applyBorder="1" applyAlignment="1">
      <alignment horizontal="center" vertical="center"/>
    </xf>
    <xf numFmtId="0" fontId="15" fillId="0" borderId="32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20" fillId="0" borderId="37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37" borderId="0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16" fillId="0" borderId="40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16" fillId="0" borderId="32" xfId="0" applyFont="1" applyFill="1" applyBorder="1" applyAlignment="1">
      <alignment horizontal="left" vertical="center" wrapText="1" indent="2"/>
    </xf>
    <xf numFmtId="0" fontId="16" fillId="0" borderId="28" xfId="0" applyFont="1" applyFill="1" applyBorder="1" applyAlignment="1">
      <alignment horizontal="left" vertical="center" wrapText="1" indent="2"/>
    </xf>
    <xf numFmtId="0" fontId="9" fillId="0" borderId="37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10" fillId="38" borderId="57" xfId="0" applyFont="1" applyFill="1" applyBorder="1" applyAlignment="1">
      <alignment horizontal="center" vertical="center"/>
    </xf>
    <xf numFmtId="0" fontId="2" fillId="38" borderId="57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69" xfId="0" applyFont="1" applyFill="1" applyBorder="1" applyAlignment="1">
      <alignment horizontal="center" vertical="center"/>
    </xf>
    <xf numFmtId="0" fontId="4" fillId="0" borderId="5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5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center" wrapText="1"/>
    </xf>
    <xf numFmtId="0" fontId="3" fillId="0" borderId="70" xfId="0" applyFont="1" applyFill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52" xfId="0" applyFont="1" applyBorder="1" applyAlignment="1">
      <alignment vertical="center" wrapText="1"/>
    </xf>
    <xf numFmtId="0" fontId="3" fillId="0" borderId="70" xfId="0" applyFont="1" applyBorder="1" applyAlignment="1">
      <alignment vertical="center" wrapText="1"/>
    </xf>
    <xf numFmtId="0" fontId="3" fillId="0" borderId="4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44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38" fillId="0" borderId="82" xfId="0" applyFont="1" applyBorder="1" applyAlignment="1">
      <alignment horizontal="center" vertical="center" wrapText="1"/>
    </xf>
    <xf numFmtId="0" fontId="38" fillId="0" borderId="83" xfId="0" applyFont="1" applyBorder="1" applyAlignment="1">
      <alignment horizontal="center" vertical="center" wrapText="1"/>
    </xf>
    <xf numFmtId="0" fontId="38" fillId="0" borderId="84" xfId="0" applyFont="1" applyBorder="1" applyAlignment="1">
      <alignment horizontal="center" vertical="center" wrapText="1"/>
    </xf>
    <xf numFmtId="0" fontId="38" fillId="0" borderId="85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wrapText="1"/>
    </xf>
    <xf numFmtId="0" fontId="2" fillId="0" borderId="3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38" fillId="0" borderId="86" xfId="0" applyFont="1" applyBorder="1" applyAlignment="1">
      <alignment horizontal="center" vertical="center" wrapText="1"/>
    </xf>
    <xf numFmtId="0" fontId="38" fillId="0" borderId="65" xfId="0" applyFont="1" applyBorder="1" applyAlignment="1">
      <alignment horizontal="center" vertical="center" wrapText="1"/>
    </xf>
    <xf numFmtId="0" fontId="39" fillId="0" borderId="87" xfId="0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90" xfId="0" applyFont="1" applyBorder="1" applyAlignment="1">
      <alignment horizontal="center" vertical="center" wrapText="1"/>
    </xf>
    <xf numFmtId="165" fontId="28" fillId="0" borderId="91" xfId="0" applyNumberFormat="1" applyFont="1" applyBorder="1" applyAlignment="1">
      <alignment horizontal="center" vertical="center" wrapText="1"/>
    </xf>
    <xf numFmtId="0" fontId="28" fillId="0" borderId="92" xfId="0" applyFont="1" applyBorder="1" applyAlignment="1">
      <alignment horizontal="center" vertical="center" wrapText="1"/>
    </xf>
    <xf numFmtId="0" fontId="14" fillId="33" borderId="74" xfId="0" applyFont="1" applyFill="1" applyBorder="1" applyAlignment="1">
      <alignment horizontal="center" vertical="center" wrapText="1"/>
    </xf>
    <xf numFmtId="0" fontId="14" fillId="33" borderId="75" xfId="0" applyFont="1" applyFill="1" applyBorder="1" applyAlignment="1">
      <alignment horizontal="center" vertical="center" wrapText="1"/>
    </xf>
    <xf numFmtId="0" fontId="14" fillId="33" borderId="93" xfId="0" applyFont="1" applyFill="1" applyBorder="1" applyAlignment="1">
      <alignment horizontal="center" vertical="center" wrapText="1"/>
    </xf>
    <xf numFmtId="0" fontId="14" fillId="33" borderId="94" xfId="0" applyFont="1" applyFill="1" applyBorder="1" applyAlignment="1">
      <alignment horizontal="center" vertical="center" wrapText="1"/>
    </xf>
    <xf numFmtId="165" fontId="4" fillId="33" borderId="88" xfId="0" applyNumberFormat="1" applyFont="1" applyFill="1" applyBorder="1" applyAlignment="1" applyProtection="1">
      <alignment horizontal="center" vertical="center" wrapText="1"/>
      <protection/>
    </xf>
    <xf numFmtId="0" fontId="2" fillId="33" borderId="95" xfId="0" applyFont="1" applyFill="1" applyBorder="1" applyAlignment="1">
      <alignment horizontal="center" vertical="center" wrapText="1"/>
    </xf>
    <xf numFmtId="165" fontId="30" fillId="33" borderId="91" xfId="0" applyNumberFormat="1" applyFont="1" applyFill="1" applyBorder="1" applyAlignment="1" applyProtection="1">
      <alignment horizontal="center" vertical="center" wrapText="1"/>
      <protection locked="0"/>
    </xf>
    <xf numFmtId="0" fontId="30" fillId="33" borderId="96" xfId="0" applyFont="1" applyFill="1" applyBorder="1" applyAlignment="1" applyProtection="1">
      <alignment horizontal="center" vertical="center" wrapText="1"/>
      <protection locked="0"/>
    </xf>
    <xf numFmtId="0" fontId="27" fillId="0" borderId="92" xfId="0" applyFont="1" applyBorder="1" applyAlignment="1">
      <alignment horizontal="center" vertical="center" wrapText="1"/>
    </xf>
    <xf numFmtId="0" fontId="104" fillId="39" borderId="0" xfId="51" applyFont="1" applyFill="1" applyAlignment="1">
      <alignment vertical="center"/>
      <protection/>
    </xf>
    <xf numFmtId="0" fontId="87" fillId="0" borderId="0" xfId="51" applyAlignment="1">
      <alignment/>
      <protection/>
    </xf>
    <xf numFmtId="0" fontId="57" fillId="0" borderId="62" xfId="0" applyFont="1" applyBorder="1" applyAlignment="1">
      <alignment vertical="center" wrapText="1"/>
    </xf>
    <xf numFmtId="0" fontId="57" fillId="0" borderId="70" xfId="0" applyFont="1" applyBorder="1" applyAlignment="1">
      <alignment vertical="center" wrapText="1"/>
    </xf>
    <xf numFmtId="0" fontId="57" fillId="0" borderId="29" xfId="0" applyFont="1" applyFill="1" applyBorder="1" applyAlignment="1">
      <alignment vertical="center" wrapText="1"/>
    </xf>
    <xf numFmtId="0" fontId="57" fillId="0" borderId="28" xfId="0" applyFont="1" applyFill="1" applyBorder="1" applyAlignment="1">
      <alignment vertical="center" wrapText="1"/>
    </xf>
    <xf numFmtId="0" fontId="57" fillId="0" borderId="32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57" fillId="0" borderId="37" xfId="0" applyFont="1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62" fillId="38" borderId="0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54" fillId="0" borderId="42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7" fillId="0" borderId="48" xfId="0" applyFont="1" applyBorder="1" applyAlignment="1">
      <alignment vertical="center" wrapText="1"/>
    </xf>
    <xf numFmtId="0" fontId="57" fillId="0" borderId="35" xfId="0" applyFont="1" applyBorder="1" applyAlignment="1">
      <alignment vertical="center" wrapText="1"/>
    </xf>
    <xf numFmtId="0" fontId="54" fillId="38" borderId="11" xfId="0" applyFont="1" applyFill="1" applyBorder="1" applyAlignment="1">
      <alignment horizontal="center"/>
    </xf>
    <xf numFmtId="0" fontId="54" fillId="38" borderId="71" xfId="0" applyFont="1" applyFill="1" applyBorder="1" applyAlignment="1">
      <alignment horizontal="center"/>
    </xf>
    <xf numFmtId="0" fontId="54" fillId="0" borderId="97" xfId="0" applyFont="1" applyFill="1" applyBorder="1" applyAlignment="1">
      <alignment horizontal="left"/>
    </xf>
    <xf numFmtId="0" fontId="54" fillId="0" borderId="57" xfId="0" applyFont="1" applyFill="1" applyBorder="1" applyAlignment="1">
      <alignment horizontal="left"/>
    </xf>
    <xf numFmtId="0" fontId="54" fillId="0" borderId="98" xfId="0" applyFont="1" applyFill="1" applyBorder="1" applyAlignment="1">
      <alignment horizontal="left"/>
    </xf>
    <xf numFmtId="0" fontId="57" fillId="0" borderId="29" xfId="0" applyFont="1" applyBorder="1" applyAlignment="1">
      <alignment vertical="center" wrapText="1"/>
    </xf>
    <xf numFmtId="0" fontId="57" fillId="0" borderId="28" xfId="0" applyFont="1" applyBorder="1" applyAlignment="1">
      <alignment vertical="center" wrapText="1"/>
    </xf>
    <xf numFmtId="0" fontId="54" fillId="0" borderId="97" xfId="0" applyFont="1" applyBorder="1" applyAlignment="1">
      <alignment horizontal="left" vertical="center" wrapText="1"/>
    </xf>
    <xf numFmtId="0" fontId="54" fillId="0" borderId="57" xfId="0" applyFont="1" applyBorder="1" applyAlignment="1">
      <alignment horizontal="left" vertical="center" wrapText="1"/>
    </xf>
    <xf numFmtId="0" fontId="54" fillId="0" borderId="98" xfId="0" applyFont="1" applyBorder="1" applyAlignment="1">
      <alignment horizontal="left" vertical="center" wrapText="1"/>
    </xf>
    <xf numFmtId="0" fontId="57" fillId="0" borderId="29" xfId="0" applyFont="1" applyFill="1" applyBorder="1" applyAlignment="1">
      <alignment horizontal="left" vertical="center" wrapText="1"/>
    </xf>
    <xf numFmtId="0" fontId="57" fillId="0" borderId="28" xfId="0" applyFont="1" applyFill="1" applyBorder="1" applyAlignment="1">
      <alignment horizontal="left" vertical="center" wrapText="1"/>
    </xf>
    <xf numFmtId="0" fontId="57" fillId="0" borderId="62" xfId="0" applyFont="1" applyFill="1" applyBorder="1" applyAlignment="1">
      <alignment horizontal="left" vertical="center" wrapText="1"/>
    </xf>
    <xf numFmtId="0" fontId="57" fillId="0" borderId="70" xfId="0" applyFont="1" applyFill="1" applyBorder="1" applyAlignment="1">
      <alignment horizontal="left" vertical="center" wrapText="1"/>
    </xf>
    <xf numFmtId="0" fontId="57" fillId="0" borderId="37" xfId="0" applyFont="1" applyFill="1" applyBorder="1" applyAlignment="1">
      <alignment horizontal="left" vertical="center" wrapText="1"/>
    </xf>
    <xf numFmtId="0" fontId="57" fillId="0" borderId="35" xfId="0" applyFont="1" applyFill="1" applyBorder="1" applyAlignment="1">
      <alignment horizontal="left" vertical="center" wrapText="1"/>
    </xf>
    <xf numFmtId="0" fontId="54" fillId="38" borderId="0" xfId="0" applyFont="1" applyFill="1" applyBorder="1" applyAlignment="1">
      <alignment horizontal="center" vertical="center"/>
    </xf>
    <xf numFmtId="0" fontId="55" fillId="38" borderId="0" xfId="0" applyFont="1" applyFill="1" applyBorder="1" applyAlignment="1">
      <alignment horizontal="center" vertical="center"/>
    </xf>
    <xf numFmtId="0" fontId="57" fillId="0" borderId="26" xfId="0" applyFont="1" applyBorder="1" applyAlignment="1">
      <alignment vertical="center" wrapText="1"/>
    </xf>
    <xf numFmtId="0" fontId="57" fillId="0" borderId="25" xfId="0" applyFont="1" applyBorder="1" applyAlignment="1">
      <alignment vertical="center" wrapText="1"/>
    </xf>
    <xf numFmtId="0" fontId="55" fillId="0" borderId="97" xfId="0" applyFont="1" applyBorder="1" applyAlignment="1">
      <alignment horizontal="left" vertical="center" wrapText="1"/>
    </xf>
    <xf numFmtId="0" fontId="55" fillId="0" borderId="57" xfId="0" applyFont="1" applyBorder="1" applyAlignment="1">
      <alignment horizontal="left" vertical="center" wrapText="1"/>
    </xf>
    <xf numFmtId="0" fontId="55" fillId="0" borderId="98" xfId="0" applyFont="1" applyBorder="1" applyAlignment="1">
      <alignment horizontal="left" vertical="center" wrapText="1"/>
    </xf>
    <xf numFmtId="0" fontId="45" fillId="37" borderId="0" xfId="0" applyFont="1" applyFill="1" applyAlignment="1">
      <alignment horizontal="center" wrapText="1"/>
    </xf>
    <xf numFmtId="0" fontId="46" fillId="0" borderId="0" xfId="0" applyFont="1" applyAlignment="1">
      <alignment horizontal="center" wrapText="1"/>
    </xf>
    <xf numFmtId="0" fontId="47" fillId="37" borderId="0" xfId="0" applyFont="1" applyFill="1" applyAlignment="1">
      <alignment horizontal="center"/>
    </xf>
    <xf numFmtId="0" fontId="47" fillId="37" borderId="71" xfId="0" applyFont="1" applyFill="1" applyBorder="1" applyAlignment="1">
      <alignment horizontal="center" vertical="center" wrapText="1"/>
    </xf>
    <xf numFmtId="0" fontId="0" fillId="37" borderId="71" xfId="0" applyFill="1" applyBorder="1" applyAlignment="1">
      <alignment/>
    </xf>
    <xf numFmtId="0" fontId="54" fillId="38" borderId="57" xfId="0" applyFont="1" applyFill="1" applyBorder="1" applyAlignment="1">
      <alignment horizontal="center" vertical="center"/>
    </xf>
    <xf numFmtId="0" fontId="57" fillId="0" borderId="31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Liczba zarejestrowanych bezrobotnych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województwie lubuskim od III 2012r. do III 2013r.</a:t>
            </a:r>
          </a:p>
        </c:rich>
      </c:tx>
      <c:layout>
        <c:manualLayout>
          <c:xMode val="factor"/>
          <c:yMode val="factor"/>
          <c:x val="-0.004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45"/>
          <c:w val="0.9752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III 13'!$B$3:$B$15</c:f>
              <c:strCache/>
            </c:strRef>
          </c:cat>
          <c:val>
            <c:numRef>
              <c:f>'Wykresy III 13'!$C$3:$C$15</c:f>
              <c:numCache/>
            </c:numRef>
          </c:val>
        </c:ser>
        <c:gapWidth val="89"/>
        <c:axId val="39515750"/>
        <c:axId val="20097431"/>
      </c:barChart>
      <c:catAx>
        <c:axId val="395157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097431"/>
        <c:crosses val="autoZero"/>
        <c:auto val="1"/>
        <c:lblOffset val="100"/>
        <c:tickLblSkip val="1"/>
        <c:noMultiLvlLbl val="0"/>
      </c:catAx>
      <c:valAx>
        <c:axId val="200974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5157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Bezrobotni zarejestrowani i wyłączeni z ewidencji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okresie od października 2012r. do marca 2013r.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view3D>
      <c:rotX val="15"/>
      <c:hPercent val="156"/>
      <c:rotY val="20"/>
      <c:depthPercent val="190"/>
      <c:rAngAx val="1"/>
    </c:view3D>
    <c:plotArea>
      <c:layout>
        <c:manualLayout>
          <c:xMode val="edge"/>
          <c:yMode val="edge"/>
          <c:x val="0"/>
          <c:y val="0.15"/>
          <c:w val="0.9815"/>
          <c:h val="0.749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'Wykresy III 13'!$J$3</c:f>
              <c:strCache>
                <c:ptCount val="1"/>
                <c:pt idx="0">
                  <c:v>wyłączenia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III 13'!$I$4:$I$9</c:f>
              <c:strCache/>
            </c:strRef>
          </c:cat>
          <c:val>
            <c:numRef>
              <c:f>'Wykresy III 13'!$J$4:$J$9</c:f>
              <c:numCache/>
            </c:numRef>
          </c:val>
          <c:shape val="box"/>
        </c:ser>
        <c:ser>
          <c:idx val="1"/>
          <c:order val="1"/>
          <c:tx>
            <c:strRef>
              <c:f>'Wykresy III 13'!$K$3</c:f>
              <c:strCache>
                <c:ptCount val="1"/>
                <c:pt idx="0">
                  <c:v>rejestracje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III 13'!$I$4:$I$9</c:f>
              <c:strCache/>
            </c:strRef>
          </c:cat>
          <c:val>
            <c:numRef>
              <c:f>'Wykresy III 13'!$K$4:$K$9</c:f>
              <c:numCache/>
            </c:numRef>
          </c:val>
          <c:shape val="box"/>
        </c:ser>
        <c:gapWidth val="100"/>
        <c:shape val="box"/>
        <c:axId val="46659152"/>
        <c:axId val="17279185"/>
      </c:bar3DChart>
      <c:catAx>
        <c:axId val="466591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279185"/>
        <c:crosses val="autoZero"/>
        <c:auto val="1"/>
        <c:lblOffset val="100"/>
        <c:tickLblSkip val="1"/>
        <c:noMultiLvlLbl val="0"/>
      </c:catAx>
      <c:valAx>
        <c:axId val="17279185"/>
        <c:scaling>
          <c:orientation val="minMax"/>
        </c:scaling>
        <c:axPos val="b"/>
        <c:delete val="1"/>
        <c:majorTickMark val="out"/>
        <c:minorTickMark val="none"/>
        <c:tickLblPos val="none"/>
        <c:crossAx val="466591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25"/>
          <c:y val="0.91925"/>
          <c:w val="0.323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0" b="1" i="0" u="none" baseline="0">
                <a:solidFill>
                  <a:srgbClr val="000000"/>
                </a:solidFill>
              </a:rPr>
              <a:t>Wolne miejsca pracy i miejsca aktywizacji zawodowej
</a:t>
            </a:r>
            <a:r>
              <a:rPr lang="en-US" cap="none" sz="970" b="1" i="0" u="none" baseline="0">
                <a:solidFill>
                  <a:srgbClr val="000000"/>
                </a:solidFill>
              </a:rPr>
              <a:t>zgłoszone do PUP w województwie lubuskim w okresach
</a:t>
            </a:r>
            <a:r>
              <a:rPr lang="en-US" cap="none" sz="970" b="1" i="0" u="none" baseline="0">
                <a:solidFill>
                  <a:srgbClr val="000000"/>
                </a:solidFill>
              </a:rPr>
              <a:t>od X 2011r. do III 2012r. oraz od X 2012r. do III 2013r.</a:t>
            </a:r>
          </a:p>
        </c:rich>
      </c:tx>
      <c:layout>
        <c:manualLayout>
          <c:xMode val="factor"/>
          <c:yMode val="factor"/>
          <c:x val="-0.0045"/>
          <c:y val="-0.01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"/>
          <c:y val="0.1895"/>
          <c:w val="0.97775"/>
          <c:h val="0.776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III 13'!$F$6:$F$18</c:f>
              <c:strCache/>
            </c:strRef>
          </c:cat>
          <c:val>
            <c:numRef>
              <c:f>'Wykresy III 13'!$G$6:$G$18</c:f>
              <c:numCache/>
            </c:numRef>
          </c:val>
          <c:shape val="box"/>
        </c:ser>
        <c:gapWidth val="99"/>
        <c:shape val="box"/>
        <c:axId val="21294938"/>
        <c:axId val="57436715"/>
      </c:bar3DChart>
      <c:catAx>
        <c:axId val="212949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436715"/>
        <c:crosses val="autoZero"/>
        <c:auto val="1"/>
        <c:lblOffset val="100"/>
        <c:tickLblSkip val="1"/>
        <c:noMultiLvlLbl val="0"/>
      </c:catAx>
      <c:valAx>
        <c:axId val="574367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29493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odpływu z ewidencji bezrobotnych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marcu 2013r.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view3D>
      <c:rotX val="2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171"/>
          <c:y val="0.3115"/>
          <c:w val="0.65175"/>
          <c:h val="0.55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Podjęcie działalności gospodarczej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 inna praca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1,86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Prace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interwencyjne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2,27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Roboty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publiczne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1,01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Praca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społecznie użyteczna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5,42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Niepotwierdzenie gotowości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do pracy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25,73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'Wykresy III 13'!$J$22:$J$34</c:f>
              <c:strCache/>
            </c:strRef>
          </c:cat>
          <c:val>
            <c:numRef>
              <c:f>'Wykresy III 13'!$K$22:$K$34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8101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534025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7192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38100</xdr:rowOff>
    </xdr:from>
    <xdr:to>
      <xdr:col>19</xdr:col>
      <xdr:colOff>209550</xdr:colOff>
      <xdr:row>18</xdr:row>
      <xdr:rowOff>38100</xdr:rowOff>
    </xdr:to>
    <xdr:graphicFrame>
      <xdr:nvGraphicFramePr>
        <xdr:cNvPr id="1" name="Wykres 1"/>
        <xdr:cNvGraphicFramePr/>
      </xdr:nvGraphicFramePr>
      <xdr:xfrm>
        <a:off x="8391525" y="38100"/>
        <a:ext cx="50292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476250</xdr:colOff>
      <xdr:row>0</xdr:row>
      <xdr:rowOff>38100</xdr:rowOff>
    </xdr:from>
    <xdr:to>
      <xdr:col>26</xdr:col>
      <xdr:colOff>647700</xdr:colOff>
      <xdr:row>18</xdr:row>
      <xdr:rowOff>38100</xdr:rowOff>
    </xdr:to>
    <xdr:graphicFrame>
      <xdr:nvGraphicFramePr>
        <xdr:cNvPr id="2" name="Wykres 4"/>
        <xdr:cNvGraphicFramePr/>
      </xdr:nvGraphicFramePr>
      <xdr:xfrm>
        <a:off x="13687425" y="38100"/>
        <a:ext cx="50387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47625</xdr:colOff>
      <xdr:row>19</xdr:row>
      <xdr:rowOff>0</xdr:rowOff>
    </xdr:from>
    <xdr:to>
      <xdr:col>19</xdr:col>
      <xdr:colOff>180975</xdr:colOff>
      <xdr:row>37</xdr:row>
      <xdr:rowOff>57150</xdr:rowOff>
    </xdr:to>
    <xdr:graphicFrame>
      <xdr:nvGraphicFramePr>
        <xdr:cNvPr id="3" name="Wykres 5"/>
        <xdr:cNvGraphicFramePr/>
      </xdr:nvGraphicFramePr>
      <xdr:xfrm>
        <a:off x="8391525" y="3076575"/>
        <a:ext cx="5000625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476250</xdr:colOff>
      <xdr:row>19</xdr:row>
      <xdr:rowOff>0</xdr:rowOff>
    </xdr:from>
    <xdr:to>
      <xdr:col>26</xdr:col>
      <xdr:colOff>647700</xdr:colOff>
      <xdr:row>37</xdr:row>
      <xdr:rowOff>57150</xdr:rowOff>
    </xdr:to>
    <xdr:graphicFrame>
      <xdr:nvGraphicFramePr>
        <xdr:cNvPr id="4" name="Wykres 7"/>
        <xdr:cNvGraphicFramePr/>
      </xdr:nvGraphicFramePr>
      <xdr:xfrm>
        <a:off x="13687425" y="3076575"/>
        <a:ext cx="50387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13r\Arkusz%20roboczy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13"/>
      <sheetName val="Stan i struktura II 13"/>
      <sheetName val="Stan i struktura III 13"/>
    </sheetNames>
    <sheetDataSet>
      <sheetData sheetId="1">
        <row r="6">
          <cell r="E6">
            <v>6111</v>
          </cell>
          <cell r="F6">
            <v>3521</v>
          </cell>
          <cell r="G6">
            <v>4836</v>
          </cell>
          <cell r="H6">
            <v>5240</v>
          </cell>
          <cell r="I6">
            <v>7882</v>
          </cell>
          <cell r="J6">
            <v>2465</v>
          </cell>
          <cell r="K6">
            <v>5370</v>
          </cell>
          <cell r="L6">
            <v>2124</v>
          </cell>
          <cell r="M6">
            <v>3330</v>
          </cell>
          <cell r="N6">
            <v>2684</v>
          </cell>
          <cell r="O6">
            <v>5120</v>
          </cell>
          <cell r="P6">
            <v>5504</v>
          </cell>
          <cell r="Q6">
            <v>6099</v>
          </cell>
          <cell r="R6">
            <v>6317</v>
          </cell>
          <cell r="S6">
            <v>66603</v>
          </cell>
        </row>
        <row r="46">
          <cell r="E46">
            <v>463</v>
          </cell>
          <cell r="F46">
            <v>318</v>
          </cell>
          <cell r="G46">
            <v>369</v>
          </cell>
          <cell r="H46">
            <v>264</v>
          </cell>
          <cell r="I46">
            <v>262</v>
          </cell>
          <cell r="J46">
            <v>314</v>
          </cell>
          <cell r="K46">
            <v>398</v>
          </cell>
          <cell r="L46">
            <v>234</v>
          </cell>
          <cell r="M46">
            <v>243</v>
          </cell>
          <cell r="N46">
            <v>145</v>
          </cell>
          <cell r="O46">
            <v>601</v>
          </cell>
          <cell r="P46">
            <v>259</v>
          </cell>
          <cell r="Q46">
            <v>873</v>
          </cell>
          <cell r="R46">
            <v>658</v>
          </cell>
          <cell r="S46">
            <v>5401</v>
          </cell>
        </row>
        <row r="49">
          <cell r="E49">
            <v>11</v>
          </cell>
          <cell r="F49">
            <v>7</v>
          </cell>
          <cell r="G49">
            <v>0</v>
          </cell>
          <cell r="H49">
            <v>0</v>
          </cell>
          <cell r="I49">
            <v>1</v>
          </cell>
          <cell r="J49">
            <v>7</v>
          </cell>
          <cell r="K49">
            <v>2</v>
          </cell>
          <cell r="L49">
            <v>5</v>
          </cell>
          <cell r="M49">
            <v>1</v>
          </cell>
          <cell r="N49">
            <v>2</v>
          </cell>
          <cell r="O49">
            <v>67</v>
          </cell>
          <cell r="P49">
            <v>11</v>
          </cell>
          <cell r="Q49">
            <v>276</v>
          </cell>
          <cell r="R49">
            <v>40</v>
          </cell>
          <cell r="S49">
            <v>430</v>
          </cell>
        </row>
        <row r="51">
          <cell r="E51">
            <v>6</v>
          </cell>
          <cell r="F51">
            <v>29</v>
          </cell>
          <cell r="G51">
            <v>2</v>
          </cell>
          <cell r="H51">
            <v>26</v>
          </cell>
          <cell r="I51">
            <v>2</v>
          </cell>
          <cell r="J51">
            <v>13</v>
          </cell>
          <cell r="K51">
            <v>1</v>
          </cell>
          <cell r="L51">
            <v>6</v>
          </cell>
          <cell r="M51">
            <v>0</v>
          </cell>
          <cell r="N51">
            <v>3</v>
          </cell>
          <cell r="O51">
            <v>22</v>
          </cell>
          <cell r="P51">
            <v>38</v>
          </cell>
          <cell r="Q51">
            <v>0</v>
          </cell>
          <cell r="R51">
            <v>0</v>
          </cell>
          <cell r="S51">
            <v>148</v>
          </cell>
        </row>
        <row r="53">
          <cell r="E53">
            <v>0</v>
          </cell>
          <cell r="F53">
            <v>0</v>
          </cell>
          <cell r="G53">
            <v>1</v>
          </cell>
          <cell r="H53">
            <v>3</v>
          </cell>
          <cell r="I53">
            <v>2</v>
          </cell>
          <cell r="J53">
            <v>15</v>
          </cell>
          <cell r="K53">
            <v>8</v>
          </cell>
          <cell r="L53">
            <v>4</v>
          </cell>
          <cell r="M53">
            <v>5</v>
          </cell>
          <cell r="N53">
            <v>21</v>
          </cell>
          <cell r="O53">
            <v>1</v>
          </cell>
          <cell r="P53">
            <v>2</v>
          </cell>
          <cell r="Q53">
            <v>0</v>
          </cell>
          <cell r="R53">
            <v>15</v>
          </cell>
          <cell r="S53">
            <v>77</v>
          </cell>
        </row>
        <row r="55">
          <cell r="E55">
            <v>14</v>
          </cell>
          <cell r="F55">
            <v>5</v>
          </cell>
          <cell r="G55">
            <v>0</v>
          </cell>
          <cell r="H55">
            <v>2</v>
          </cell>
          <cell r="I55">
            <v>0</v>
          </cell>
          <cell r="J55">
            <v>12</v>
          </cell>
          <cell r="K55">
            <v>2</v>
          </cell>
          <cell r="L55">
            <v>14</v>
          </cell>
          <cell r="M55">
            <v>2</v>
          </cell>
          <cell r="N55">
            <v>3</v>
          </cell>
          <cell r="O55">
            <v>4</v>
          </cell>
          <cell r="P55">
            <v>1</v>
          </cell>
          <cell r="Q55">
            <v>5</v>
          </cell>
          <cell r="R55">
            <v>8</v>
          </cell>
          <cell r="S55">
            <v>72</v>
          </cell>
        </row>
        <row r="57"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1</v>
          </cell>
        </row>
        <row r="59">
          <cell r="E59">
            <v>7</v>
          </cell>
          <cell r="F59">
            <v>0</v>
          </cell>
          <cell r="G59">
            <v>18</v>
          </cell>
          <cell r="H59">
            <v>12</v>
          </cell>
          <cell r="I59">
            <v>5</v>
          </cell>
          <cell r="J59">
            <v>0</v>
          </cell>
          <cell r="K59">
            <v>0</v>
          </cell>
          <cell r="L59">
            <v>7</v>
          </cell>
          <cell r="M59">
            <v>12</v>
          </cell>
          <cell r="N59">
            <v>20</v>
          </cell>
          <cell r="O59">
            <v>10</v>
          </cell>
          <cell r="P59">
            <v>14</v>
          </cell>
          <cell r="Q59">
            <v>0</v>
          </cell>
          <cell r="R59">
            <v>6</v>
          </cell>
          <cell r="S59">
            <v>111</v>
          </cell>
        </row>
        <row r="61">
          <cell r="E61">
            <v>58</v>
          </cell>
          <cell r="F61">
            <v>32</v>
          </cell>
          <cell r="G61">
            <v>102</v>
          </cell>
          <cell r="H61">
            <v>111</v>
          </cell>
          <cell r="I61">
            <v>7</v>
          </cell>
          <cell r="J61">
            <v>114</v>
          </cell>
          <cell r="K61">
            <v>26</v>
          </cell>
          <cell r="L61">
            <v>59</v>
          </cell>
          <cell r="M61">
            <v>67</v>
          </cell>
          <cell r="N61">
            <v>25</v>
          </cell>
          <cell r="O61">
            <v>97</v>
          </cell>
          <cell r="P61">
            <v>75</v>
          </cell>
          <cell r="Q61">
            <v>139</v>
          </cell>
          <cell r="R61">
            <v>82</v>
          </cell>
          <cell r="S61">
            <v>994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5">
          <cell r="E65">
            <v>17</v>
          </cell>
          <cell r="F65">
            <v>51</v>
          </cell>
          <cell r="G65">
            <v>0</v>
          </cell>
          <cell r="H65">
            <v>0</v>
          </cell>
          <cell r="I65">
            <v>0</v>
          </cell>
          <cell r="J65">
            <v>21</v>
          </cell>
          <cell r="K65">
            <v>26</v>
          </cell>
          <cell r="L65">
            <v>0</v>
          </cell>
          <cell r="M65">
            <v>0</v>
          </cell>
          <cell r="N65">
            <v>16</v>
          </cell>
          <cell r="O65">
            <v>59</v>
          </cell>
          <cell r="P65">
            <v>0</v>
          </cell>
          <cell r="Q65">
            <v>176</v>
          </cell>
          <cell r="R65">
            <v>169</v>
          </cell>
          <cell r="S65">
            <v>535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4.75390625" style="1" customWidth="1"/>
    <col min="3" max="3" width="29.375" style="1" customWidth="1"/>
    <col min="4" max="4" width="59.25390625" style="1" customWidth="1"/>
    <col min="5" max="11" width="13.375" style="4" customWidth="1"/>
    <col min="12" max="12" width="12.625" style="4" customWidth="1"/>
    <col min="13" max="13" width="13.375" style="4" customWidth="1"/>
    <col min="14" max="14" width="12.625" style="4" customWidth="1"/>
    <col min="15" max="19" width="13.375" style="4" customWidth="1"/>
    <col min="20" max="20" width="10.75390625" style="1" bestFit="1" customWidth="1"/>
    <col min="21" max="16384" width="9.125" style="1" customWidth="1"/>
  </cols>
  <sheetData>
    <row r="1" spans="4:18" ht="15">
      <c r="D1" s="2"/>
      <c r="E1" s="3"/>
      <c r="R1" s="5"/>
    </row>
    <row r="2" spans="2:19" ht="51" customHeight="1" thickBot="1">
      <c r="B2" s="247" t="s">
        <v>0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9"/>
    </row>
    <row r="3" spans="2:19" ht="45" customHeight="1" thickBot="1" thickTop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19" ht="28.5" customHeight="1" thickBot="1">
      <c r="B4" s="250" t="s">
        <v>19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2"/>
    </row>
    <row r="5" spans="2:20" ht="28.5" customHeight="1" thickBot="1" thickTop="1">
      <c r="B5" s="14" t="s">
        <v>20</v>
      </c>
      <c r="C5" s="253" t="s">
        <v>21</v>
      </c>
      <c r="D5" s="254"/>
      <c r="E5" s="15">
        <v>10.6</v>
      </c>
      <c r="F5" s="15">
        <v>14.5</v>
      </c>
      <c r="G5" s="15">
        <v>25.9</v>
      </c>
      <c r="H5" s="15">
        <v>23.1</v>
      </c>
      <c r="I5" s="15">
        <v>26.3</v>
      </c>
      <c r="J5" s="15">
        <v>13.6</v>
      </c>
      <c r="K5" s="15">
        <v>27.3</v>
      </c>
      <c r="L5" s="15">
        <v>17.5</v>
      </c>
      <c r="M5" s="15">
        <v>13.4</v>
      </c>
      <c r="N5" s="15">
        <v>19.2</v>
      </c>
      <c r="O5" s="15">
        <v>8.7</v>
      </c>
      <c r="P5" s="15">
        <v>17.2</v>
      </c>
      <c r="Q5" s="15">
        <v>26</v>
      </c>
      <c r="R5" s="16">
        <v>18.1</v>
      </c>
      <c r="S5" s="17">
        <v>17</v>
      </c>
      <c r="T5" s="1" t="s">
        <v>22</v>
      </c>
    </row>
    <row r="6" spans="2:19" s="4" customFormat="1" ht="28.5" customHeight="1" thickBot="1" thickTop="1">
      <c r="B6" s="18" t="s">
        <v>23</v>
      </c>
      <c r="C6" s="255" t="s">
        <v>24</v>
      </c>
      <c r="D6" s="256"/>
      <c r="E6" s="19">
        <v>5932</v>
      </c>
      <c r="F6" s="20">
        <v>3399</v>
      </c>
      <c r="G6" s="20">
        <v>4748</v>
      </c>
      <c r="H6" s="20">
        <v>5109</v>
      </c>
      <c r="I6" s="20">
        <v>7947</v>
      </c>
      <c r="J6" s="20">
        <v>2425</v>
      </c>
      <c r="K6" s="20">
        <v>5068</v>
      </c>
      <c r="L6" s="20">
        <v>2094</v>
      </c>
      <c r="M6" s="20">
        <v>3216</v>
      </c>
      <c r="N6" s="20">
        <v>2640</v>
      </c>
      <c r="O6" s="20">
        <v>5082</v>
      </c>
      <c r="P6" s="20">
        <v>5370</v>
      </c>
      <c r="Q6" s="20">
        <v>5948</v>
      </c>
      <c r="R6" s="21">
        <v>6327</v>
      </c>
      <c r="S6" s="22">
        <f>SUM(E6:R6)</f>
        <v>65305</v>
      </c>
    </row>
    <row r="7" spans="2:21" s="4" customFormat="1" ht="28.5" customHeight="1" thickBot="1" thickTop="1">
      <c r="B7" s="23"/>
      <c r="C7" s="257" t="s">
        <v>25</v>
      </c>
      <c r="D7" s="258"/>
      <c r="E7" s="24">
        <f>'[1]Stan i struktura II 13'!E6</f>
        <v>6111</v>
      </c>
      <c r="F7" s="25">
        <f>'[1]Stan i struktura II 13'!F6</f>
        <v>3521</v>
      </c>
      <c r="G7" s="25">
        <f>'[1]Stan i struktura II 13'!G6</f>
        <v>4836</v>
      </c>
      <c r="H7" s="25">
        <f>'[1]Stan i struktura II 13'!H6</f>
        <v>5240</v>
      </c>
      <c r="I7" s="25">
        <f>'[1]Stan i struktura II 13'!I6</f>
        <v>7882</v>
      </c>
      <c r="J7" s="25">
        <f>'[1]Stan i struktura II 13'!J6</f>
        <v>2465</v>
      </c>
      <c r="K7" s="25">
        <f>'[1]Stan i struktura II 13'!K6</f>
        <v>5370</v>
      </c>
      <c r="L7" s="25">
        <f>'[1]Stan i struktura II 13'!L6</f>
        <v>2124</v>
      </c>
      <c r="M7" s="25">
        <f>'[1]Stan i struktura II 13'!M6</f>
        <v>3330</v>
      </c>
      <c r="N7" s="25">
        <f>'[1]Stan i struktura II 13'!N6</f>
        <v>2684</v>
      </c>
      <c r="O7" s="25">
        <f>'[1]Stan i struktura II 13'!O6</f>
        <v>5120</v>
      </c>
      <c r="P7" s="25">
        <f>'[1]Stan i struktura II 13'!P6</f>
        <v>5504</v>
      </c>
      <c r="Q7" s="25">
        <f>'[1]Stan i struktura II 13'!Q6</f>
        <v>6099</v>
      </c>
      <c r="R7" s="26">
        <f>'[1]Stan i struktura II 13'!R6</f>
        <v>6317</v>
      </c>
      <c r="S7" s="27">
        <f>'[1]Stan i struktura II 13'!S6</f>
        <v>66603</v>
      </c>
      <c r="T7" s="28"/>
      <c r="U7" s="29">
        <f>SUM(E7:R7)</f>
        <v>66603</v>
      </c>
    </row>
    <row r="8" spans="2:20" ht="28.5" customHeight="1" thickBot="1" thickTop="1">
      <c r="B8" s="30"/>
      <c r="C8" s="259" t="s">
        <v>26</v>
      </c>
      <c r="D8" s="260"/>
      <c r="E8" s="31">
        <f aca="true" t="shared" si="0" ref="E8:S8">E6-E7</f>
        <v>-179</v>
      </c>
      <c r="F8" s="31">
        <f t="shared" si="0"/>
        <v>-122</v>
      </c>
      <c r="G8" s="31">
        <f t="shared" si="0"/>
        <v>-88</v>
      </c>
      <c r="H8" s="31">
        <f t="shared" si="0"/>
        <v>-131</v>
      </c>
      <c r="I8" s="31">
        <f t="shared" si="0"/>
        <v>65</v>
      </c>
      <c r="J8" s="31">
        <f t="shared" si="0"/>
        <v>-40</v>
      </c>
      <c r="K8" s="31">
        <f t="shared" si="0"/>
        <v>-302</v>
      </c>
      <c r="L8" s="31">
        <f t="shared" si="0"/>
        <v>-30</v>
      </c>
      <c r="M8" s="31">
        <f t="shared" si="0"/>
        <v>-114</v>
      </c>
      <c r="N8" s="31">
        <f t="shared" si="0"/>
        <v>-44</v>
      </c>
      <c r="O8" s="31">
        <f t="shared" si="0"/>
        <v>-38</v>
      </c>
      <c r="P8" s="31">
        <f t="shared" si="0"/>
        <v>-134</v>
      </c>
      <c r="Q8" s="31">
        <f t="shared" si="0"/>
        <v>-151</v>
      </c>
      <c r="R8" s="32">
        <f t="shared" si="0"/>
        <v>10</v>
      </c>
      <c r="S8" s="33">
        <f t="shared" si="0"/>
        <v>-1298</v>
      </c>
      <c r="T8" s="34"/>
    </row>
    <row r="9" spans="2:20" ht="28.5" customHeight="1" thickBot="1" thickTop="1">
      <c r="B9" s="35"/>
      <c r="C9" s="261" t="s">
        <v>27</v>
      </c>
      <c r="D9" s="262"/>
      <c r="E9" s="36">
        <f aca="true" t="shared" si="1" ref="E9:S9">E6/E7*100</f>
        <v>97.07085583374243</v>
      </c>
      <c r="F9" s="36">
        <f t="shared" si="1"/>
        <v>96.53507526270946</v>
      </c>
      <c r="G9" s="36">
        <f t="shared" si="1"/>
        <v>98.18031430934657</v>
      </c>
      <c r="H9" s="36">
        <f t="shared" si="1"/>
        <v>97.5</v>
      </c>
      <c r="I9" s="36">
        <f t="shared" si="1"/>
        <v>100.82466379091602</v>
      </c>
      <c r="J9" s="36">
        <f t="shared" si="1"/>
        <v>98.37728194726166</v>
      </c>
      <c r="K9" s="36">
        <f t="shared" si="1"/>
        <v>94.37616387337057</v>
      </c>
      <c r="L9" s="36">
        <f t="shared" si="1"/>
        <v>98.58757062146893</v>
      </c>
      <c r="M9" s="36">
        <f t="shared" si="1"/>
        <v>96.57657657657658</v>
      </c>
      <c r="N9" s="36">
        <f t="shared" si="1"/>
        <v>98.36065573770492</v>
      </c>
      <c r="O9" s="36">
        <f t="shared" si="1"/>
        <v>99.2578125</v>
      </c>
      <c r="P9" s="36">
        <f t="shared" si="1"/>
        <v>97.56540697674419</v>
      </c>
      <c r="Q9" s="36">
        <f t="shared" si="1"/>
        <v>97.52418429250696</v>
      </c>
      <c r="R9" s="37">
        <f t="shared" si="1"/>
        <v>100.15830299192655</v>
      </c>
      <c r="S9" s="38">
        <f t="shared" si="1"/>
        <v>98.0511388375899</v>
      </c>
      <c r="T9" s="34"/>
    </row>
    <row r="10" spans="2:20" s="4" customFormat="1" ht="28.5" customHeight="1" thickBot="1" thickTop="1">
      <c r="B10" s="39" t="s">
        <v>28</v>
      </c>
      <c r="C10" s="263" t="s">
        <v>29</v>
      </c>
      <c r="D10" s="264"/>
      <c r="E10" s="40">
        <v>758</v>
      </c>
      <c r="F10" s="41">
        <v>443</v>
      </c>
      <c r="G10" s="42">
        <v>493</v>
      </c>
      <c r="H10" s="42">
        <v>470</v>
      </c>
      <c r="I10" s="42">
        <v>777</v>
      </c>
      <c r="J10" s="42">
        <v>306</v>
      </c>
      <c r="K10" s="42">
        <v>403</v>
      </c>
      <c r="L10" s="42">
        <v>263</v>
      </c>
      <c r="M10" s="43">
        <v>327</v>
      </c>
      <c r="N10" s="43">
        <v>329</v>
      </c>
      <c r="O10" s="43">
        <v>646</v>
      </c>
      <c r="P10" s="43">
        <v>563</v>
      </c>
      <c r="Q10" s="43">
        <v>664</v>
      </c>
      <c r="R10" s="43">
        <v>806</v>
      </c>
      <c r="S10" s="44">
        <f>SUM(E10:R10)</f>
        <v>7248</v>
      </c>
      <c r="T10" s="28"/>
    </row>
    <row r="11" spans="2:20" ht="28.5" customHeight="1" thickBot="1" thickTop="1">
      <c r="B11" s="45"/>
      <c r="C11" s="259" t="s">
        <v>30</v>
      </c>
      <c r="D11" s="260"/>
      <c r="E11" s="46">
        <f aca="true" t="shared" si="2" ref="E11:S11">E76/E10*100</f>
        <v>21.372031662269126</v>
      </c>
      <c r="F11" s="46">
        <f t="shared" si="2"/>
        <v>20.993227990970656</v>
      </c>
      <c r="G11" s="46">
        <f t="shared" si="2"/>
        <v>12.778904665314403</v>
      </c>
      <c r="H11" s="46">
        <f t="shared" si="2"/>
        <v>14.468085106382977</v>
      </c>
      <c r="I11" s="46">
        <f t="shared" si="2"/>
        <v>12.612612612612612</v>
      </c>
      <c r="J11" s="46">
        <f t="shared" si="2"/>
        <v>17.973856209150327</v>
      </c>
      <c r="K11" s="46">
        <f t="shared" si="2"/>
        <v>12.903225806451612</v>
      </c>
      <c r="L11" s="46">
        <f t="shared" si="2"/>
        <v>13.688212927756654</v>
      </c>
      <c r="M11" s="46">
        <f t="shared" si="2"/>
        <v>21.712538226299692</v>
      </c>
      <c r="N11" s="46">
        <f t="shared" si="2"/>
        <v>11.854103343465045</v>
      </c>
      <c r="O11" s="46">
        <f t="shared" si="2"/>
        <v>20.43343653250774</v>
      </c>
      <c r="P11" s="46">
        <f t="shared" si="2"/>
        <v>16.518650088809945</v>
      </c>
      <c r="Q11" s="46">
        <f t="shared" si="2"/>
        <v>10.391566265060241</v>
      </c>
      <c r="R11" s="47">
        <f t="shared" si="2"/>
        <v>7.07196029776675</v>
      </c>
      <c r="S11" s="48">
        <f t="shared" si="2"/>
        <v>15.011037527593817</v>
      </c>
      <c r="T11" s="34"/>
    </row>
    <row r="12" spans="2:20" ht="28.5" customHeight="1" thickBot="1" thickTop="1">
      <c r="B12" s="49" t="s">
        <v>31</v>
      </c>
      <c r="C12" s="265" t="s">
        <v>32</v>
      </c>
      <c r="D12" s="266"/>
      <c r="E12" s="40">
        <v>937</v>
      </c>
      <c r="F12" s="42">
        <v>565</v>
      </c>
      <c r="G12" s="42">
        <v>581</v>
      </c>
      <c r="H12" s="42">
        <v>601</v>
      </c>
      <c r="I12" s="42">
        <v>712</v>
      </c>
      <c r="J12" s="42">
        <v>346</v>
      </c>
      <c r="K12" s="42">
        <v>705</v>
      </c>
      <c r="L12" s="42">
        <v>293</v>
      </c>
      <c r="M12" s="43">
        <v>441</v>
      </c>
      <c r="N12" s="43">
        <v>373</v>
      </c>
      <c r="O12" s="43">
        <v>684</v>
      </c>
      <c r="P12" s="43">
        <v>697</v>
      </c>
      <c r="Q12" s="43">
        <v>815</v>
      </c>
      <c r="R12" s="43">
        <v>796</v>
      </c>
      <c r="S12" s="44">
        <f>SUM(E12:R12)</f>
        <v>8546</v>
      </c>
      <c r="T12" s="34"/>
    </row>
    <row r="13" spans="2:20" ht="28.5" customHeight="1" thickBot="1" thickTop="1">
      <c r="B13" s="45" t="s">
        <v>22</v>
      </c>
      <c r="C13" s="267" t="s">
        <v>33</v>
      </c>
      <c r="D13" s="268"/>
      <c r="E13" s="50">
        <v>360</v>
      </c>
      <c r="F13" s="51">
        <v>206</v>
      </c>
      <c r="G13" s="51">
        <v>242</v>
      </c>
      <c r="H13" s="51">
        <v>271</v>
      </c>
      <c r="I13" s="51">
        <v>293</v>
      </c>
      <c r="J13" s="51">
        <v>157</v>
      </c>
      <c r="K13" s="51">
        <v>241</v>
      </c>
      <c r="L13" s="51">
        <v>96</v>
      </c>
      <c r="M13" s="52">
        <v>158</v>
      </c>
      <c r="N13" s="52">
        <v>144</v>
      </c>
      <c r="O13" s="52">
        <v>266</v>
      </c>
      <c r="P13" s="52">
        <v>287</v>
      </c>
      <c r="Q13" s="52">
        <v>294</v>
      </c>
      <c r="R13" s="52">
        <v>331</v>
      </c>
      <c r="S13" s="53">
        <f>SUM(E13:R13)</f>
        <v>3346</v>
      </c>
      <c r="T13" s="34"/>
    </row>
    <row r="14" spans="2:20" s="4" customFormat="1" ht="28.5" customHeight="1" thickBot="1" thickTop="1">
      <c r="B14" s="18" t="s">
        <v>22</v>
      </c>
      <c r="C14" s="269" t="s">
        <v>34</v>
      </c>
      <c r="D14" s="270"/>
      <c r="E14" s="50">
        <v>300</v>
      </c>
      <c r="F14" s="51">
        <v>168</v>
      </c>
      <c r="G14" s="51">
        <v>212</v>
      </c>
      <c r="H14" s="51">
        <v>230</v>
      </c>
      <c r="I14" s="51">
        <v>288</v>
      </c>
      <c r="J14" s="51">
        <v>104</v>
      </c>
      <c r="K14" s="51">
        <v>198</v>
      </c>
      <c r="L14" s="51">
        <v>82</v>
      </c>
      <c r="M14" s="52">
        <v>139</v>
      </c>
      <c r="N14" s="52">
        <v>110</v>
      </c>
      <c r="O14" s="52">
        <v>240</v>
      </c>
      <c r="P14" s="52">
        <v>263</v>
      </c>
      <c r="Q14" s="52">
        <v>231</v>
      </c>
      <c r="R14" s="52">
        <v>269</v>
      </c>
      <c r="S14" s="53">
        <f>SUM(E14:R14)</f>
        <v>2834</v>
      </c>
      <c r="T14" s="28"/>
    </row>
    <row r="15" spans="2:20" s="4" customFormat="1" ht="28.5" customHeight="1" thickBot="1" thickTop="1">
      <c r="B15" s="54" t="s">
        <v>22</v>
      </c>
      <c r="C15" s="271" t="s">
        <v>35</v>
      </c>
      <c r="D15" s="272"/>
      <c r="E15" s="55">
        <v>353</v>
      </c>
      <c r="F15" s="56">
        <v>154</v>
      </c>
      <c r="G15" s="56">
        <v>112</v>
      </c>
      <c r="H15" s="56">
        <v>94</v>
      </c>
      <c r="I15" s="56">
        <v>136</v>
      </c>
      <c r="J15" s="56">
        <v>97</v>
      </c>
      <c r="K15" s="56">
        <v>98</v>
      </c>
      <c r="L15" s="56">
        <v>95</v>
      </c>
      <c r="M15" s="57">
        <v>76</v>
      </c>
      <c r="N15" s="57">
        <v>103</v>
      </c>
      <c r="O15" s="57">
        <v>227</v>
      </c>
      <c r="P15" s="57">
        <v>220</v>
      </c>
      <c r="Q15" s="57">
        <v>233</v>
      </c>
      <c r="R15" s="57">
        <v>201</v>
      </c>
      <c r="S15" s="53">
        <f>SUM(E15:R15)</f>
        <v>2199</v>
      </c>
      <c r="T15" s="28"/>
    </row>
    <row r="16" spans="2:19" ht="28.5" customHeight="1" thickBot="1">
      <c r="B16" s="250" t="s">
        <v>36</v>
      </c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73"/>
    </row>
    <row r="17" spans="2:19" ht="28.5" customHeight="1" thickBot="1" thickTop="1">
      <c r="B17" s="274" t="s">
        <v>20</v>
      </c>
      <c r="C17" s="276" t="s">
        <v>37</v>
      </c>
      <c r="D17" s="277"/>
      <c r="E17" s="58">
        <v>2925</v>
      </c>
      <c r="F17" s="59">
        <v>1726</v>
      </c>
      <c r="G17" s="59">
        <v>2380</v>
      </c>
      <c r="H17" s="59">
        <v>2498</v>
      </c>
      <c r="I17" s="59">
        <v>4109</v>
      </c>
      <c r="J17" s="59">
        <v>1095</v>
      </c>
      <c r="K17" s="59">
        <v>2593</v>
      </c>
      <c r="L17" s="59">
        <v>936</v>
      </c>
      <c r="M17" s="60">
        <v>1541</v>
      </c>
      <c r="N17" s="60">
        <v>1335</v>
      </c>
      <c r="O17" s="60">
        <v>2517</v>
      </c>
      <c r="P17" s="60">
        <v>2712</v>
      </c>
      <c r="Q17" s="60">
        <v>3124</v>
      </c>
      <c r="R17" s="60">
        <v>3208</v>
      </c>
      <c r="S17" s="53">
        <f>SUM(E17:R17)</f>
        <v>32699</v>
      </c>
    </row>
    <row r="18" spans="2:19" ht="28.5" customHeight="1" thickBot="1" thickTop="1">
      <c r="B18" s="275"/>
      <c r="C18" s="278" t="s">
        <v>38</v>
      </c>
      <c r="D18" s="279"/>
      <c r="E18" s="61">
        <f aca="true" t="shared" si="3" ref="E18:S18">E17/E6*100</f>
        <v>49.308833445718136</v>
      </c>
      <c r="F18" s="61">
        <f t="shared" si="3"/>
        <v>50.7796410709032</v>
      </c>
      <c r="G18" s="61">
        <f t="shared" si="3"/>
        <v>50.12636899747262</v>
      </c>
      <c r="H18" s="61">
        <f t="shared" si="3"/>
        <v>48.89410843609317</v>
      </c>
      <c r="I18" s="61">
        <f t="shared" si="3"/>
        <v>51.70504592928149</v>
      </c>
      <c r="J18" s="61">
        <f t="shared" si="3"/>
        <v>45.154639175257735</v>
      </c>
      <c r="K18" s="61">
        <f t="shared" si="3"/>
        <v>51.16416732438832</v>
      </c>
      <c r="L18" s="61">
        <f t="shared" si="3"/>
        <v>44.69914040114613</v>
      </c>
      <c r="M18" s="61">
        <f t="shared" si="3"/>
        <v>47.91666666666667</v>
      </c>
      <c r="N18" s="61">
        <f t="shared" si="3"/>
        <v>50.56818181818182</v>
      </c>
      <c r="O18" s="61">
        <f t="shared" si="3"/>
        <v>49.527744982290436</v>
      </c>
      <c r="P18" s="61">
        <f t="shared" si="3"/>
        <v>50.502793296089386</v>
      </c>
      <c r="Q18" s="61">
        <f t="shared" si="3"/>
        <v>52.52185608607935</v>
      </c>
      <c r="R18" s="62">
        <f t="shared" si="3"/>
        <v>50.703334913861234</v>
      </c>
      <c r="S18" s="63">
        <f t="shared" si="3"/>
        <v>50.07120434882475</v>
      </c>
    </row>
    <row r="19" spans="2:19" ht="28.5" customHeight="1" thickBot="1" thickTop="1">
      <c r="B19" s="280" t="s">
        <v>23</v>
      </c>
      <c r="C19" s="281" t="s">
        <v>39</v>
      </c>
      <c r="D19" s="260"/>
      <c r="E19" s="50">
        <v>0</v>
      </c>
      <c r="F19" s="51">
        <v>2368</v>
      </c>
      <c r="G19" s="51">
        <v>2350</v>
      </c>
      <c r="H19" s="51">
        <v>2627</v>
      </c>
      <c r="I19" s="51">
        <v>3174</v>
      </c>
      <c r="J19" s="51">
        <v>1300</v>
      </c>
      <c r="K19" s="51">
        <v>2833</v>
      </c>
      <c r="L19" s="51">
        <v>1217</v>
      </c>
      <c r="M19" s="52">
        <v>1849</v>
      </c>
      <c r="N19" s="52">
        <v>1251</v>
      </c>
      <c r="O19" s="52">
        <v>0</v>
      </c>
      <c r="P19" s="52">
        <v>3463</v>
      </c>
      <c r="Q19" s="52">
        <v>2566</v>
      </c>
      <c r="R19" s="52">
        <v>2706</v>
      </c>
      <c r="S19" s="64">
        <f>SUM(E19:R19)</f>
        <v>27704</v>
      </c>
    </row>
    <row r="20" spans="2:19" ht="28.5" customHeight="1" thickBot="1" thickTop="1">
      <c r="B20" s="275"/>
      <c r="C20" s="278" t="s">
        <v>38</v>
      </c>
      <c r="D20" s="279"/>
      <c r="E20" s="61">
        <f aca="true" t="shared" si="4" ref="E20:S20">E19/E6*100</f>
        <v>0</v>
      </c>
      <c r="F20" s="61">
        <f t="shared" si="4"/>
        <v>69.66754927919978</v>
      </c>
      <c r="G20" s="61">
        <f t="shared" si="4"/>
        <v>49.49452401010952</v>
      </c>
      <c r="H20" s="61">
        <f t="shared" si="4"/>
        <v>51.41906439616363</v>
      </c>
      <c r="I20" s="61">
        <f t="shared" si="4"/>
        <v>39.93959984899963</v>
      </c>
      <c r="J20" s="61">
        <f t="shared" si="4"/>
        <v>53.608247422680414</v>
      </c>
      <c r="K20" s="61">
        <f t="shared" si="4"/>
        <v>55.89976322020521</v>
      </c>
      <c r="L20" s="61">
        <f t="shared" si="4"/>
        <v>58.11843361986628</v>
      </c>
      <c r="M20" s="61">
        <f t="shared" si="4"/>
        <v>57.493781094527364</v>
      </c>
      <c r="N20" s="61">
        <f t="shared" si="4"/>
        <v>47.38636363636364</v>
      </c>
      <c r="O20" s="61">
        <f t="shared" si="4"/>
        <v>0</v>
      </c>
      <c r="P20" s="61">
        <f t="shared" si="4"/>
        <v>64.487895716946</v>
      </c>
      <c r="Q20" s="61">
        <f t="shared" si="4"/>
        <v>43.140551445864155</v>
      </c>
      <c r="R20" s="62">
        <f t="shared" si="4"/>
        <v>42.76908487434803</v>
      </c>
      <c r="S20" s="63">
        <f t="shared" si="4"/>
        <v>42.42247913636016</v>
      </c>
    </row>
    <row r="21" spans="2:19" s="4" customFormat="1" ht="28.5" customHeight="1" thickBot="1" thickTop="1">
      <c r="B21" s="282" t="s">
        <v>28</v>
      </c>
      <c r="C21" s="283" t="s">
        <v>40</v>
      </c>
      <c r="D21" s="284"/>
      <c r="E21" s="50">
        <v>1164</v>
      </c>
      <c r="F21" s="51">
        <v>623</v>
      </c>
      <c r="G21" s="51">
        <v>1011</v>
      </c>
      <c r="H21" s="51">
        <v>1215</v>
      </c>
      <c r="I21" s="51">
        <v>1623</v>
      </c>
      <c r="J21" s="51">
        <v>384</v>
      </c>
      <c r="K21" s="51">
        <v>1016</v>
      </c>
      <c r="L21" s="51">
        <v>406</v>
      </c>
      <c r="M21" s="52">
        <v>692</v>
      </c>
      <c r="N21" s="52">
        <v>402</v>
      </c>
      <c r="O21" s="52">
        <v>1011</v>
      </c>
      <c r="P21" s="52">
        <v>1038</v>
      </c>
      <c r="Q21" s="52">
        <v>1317</v>
      </c>
      <c r="R21" s="52">
        <v>988</v>
      </c>
      <c r="S21" s="53">
        <f>SUM(E21:R21)</f>
        <v>12890</v>
      </c>
    </row>
    <row r="22" spans="2:19" ht="28.5" customHeight="1" thickBot="1" thickTop="1">
      <c r="B22" s="275"/>
      <c r="C22" s="278" t="s">
        <v>38</v>
      </c>
      <c r="D22" s="279"/>
      <c r="E22" s="61">
        <f aca="true" t="shared" si="5" ref="E22:S22">E21/E6*100</f>
        <v>19.622387053270398</v>
      </c>
      <c r="F22" s="61">
        <f t="shared" si="5"/>
        <v>18.328920270667844</v>
      </c>
      <c r="G22" s="61">
        <f t="shared" si="5"/>
        <v>21.293176074136476</v>
      </c>
      <c r="H22" s="61">
        <f t="shared" si="5"/>
        <v>23.781561949500883</v>
      </c>
      <c r="I22" s="61">
        <f t="shared" si="5"/>
        <v>20.422801057002644</v>
      </c>
      <c r="J22" s="61">
        <f t="shared" si="5"/>
        <v>15.835051546391751</v>
      </c>
      <c r="K22" s="61">
        <f t="shared" si="5"/>
        <v>20.047355958958168</v>
      </c>
      <c r="L22" s="61">
        <f t="shared" si="5"/>
        <v>19.38872970391595</v>
      </c>
      <c r="M22" s="61">
        <f t="shared" si="5"/>
        <v>21.51741293532338</v>
      </c>
      <c r="N22" s="61">
        <f t="shared" si="5"/>
        <v>15.227272727272728</v>
      </c>
      <c r="O22" s="61">
        <f t="shared" si="5"/>
        <v>19.89374262101535</v>
      </c>
      <c r="P22" s="61">
        <f t="shared" si="5"/>
        <v>19.329608938547484</v>
      </c>
      <c r="Q22" s="61">
        <f t="shared" si="5"/>
        <v>22.14189643577673</v>
      </c>
      <c r="R22" s="62">
        <f t="shared" si="5"/>
        <v>15.615615615615615</v>
      </c>
      <c r="S22" s="63">
        <f t="shared" si="5"/>
        <v>19.738151749483194</v>
      </c>
    </row>
    <row r="23" spans="2:19" s="4" customFormat="1" ht="28.5" customHeight="1" thickBot="1" thickTop="1">
      <c r="B23" s="282" t="s">
        <v>31</v>
      </c>
      <c r="C23" s="285" t="s">
        <v>41</v>
      </c>
      <c r="D23" s="286"/>
      <c r="E23" s="50">
        <v>108</v>
      </c>
      <c r="F23" s="51">
        <v>155</v>
      </c>
      <c r="G23" s="51">
        <v>216</v>
      </c>
      <c r="H23" s="51">
        <v>347</v>
      </c>
      <c r="I23" s="51">
        <v>146</v>
      </c>
      <c r="J23" s="51">
        <v>57</v>
      </c>
      <c r="K23" s="51">
        <v>179</v>
      </c>
      <c r="L23" s="51">
        <v>80</v>
      </c>
      <c r="M23" s="52">
        <v>196</v>
      </c>
      <c r="N23" s="52">
        <v>267</v>
      </c>
      <c r="O23" s="52">
        <v>415</v>
      </c>
      <c r="P23" s="52">
        <v>331</v>
      </c>
      <c r="Q23" s="52">
        <v>289</v>
      </c>
      <c r="R23" s="52">
        <v>193</v>
      </c>
      <c r="S23" s="53">
        <f>SUM(E23:R23)</f>
        <v>2979</v>
      </c>
    </row>
    <row r="24" spans="2:19" ht="28.5" customHeight="1" thickBot="1" thickTop="1">
      <c r="B24" s="275"/>
      <c r="C24" s="278" t="s">
        <v>38</v>
      </c>
      <c r="D24" s="279"/>
      <c r="E24" s="61">
        <f aca="true" t="shared" si="6" ref="E24:S24">E23/E6*100</f>
        <v>1.8206338503034392</v>
      </c>
      <c r="F24" s="61">
        <f t="shared" si="6"/>
        <v>4.560164754339511</v>
      </c>
      <c r="G24" s="61">
        <f t="shared" si="6"/>
        <v>4.549283909014322</v>
      </c>
      <c r="H24" s="61">
        <f t="shared" si="6"/>
        <v>6.791935799569387</v>
      </c>
      <c r="I24" s="61">
        <f t="shared" si="6"/>
        <v>1.8371712595948158</v>
      </c>
      <c r="J24" s="61">
        <f t="shared" si="6"/>
        <v>2.350515463917526</v>
      </c>
      <c r="K24" s="61">
        <f t="shared" si="6"/>
        <v>3.531965272296764</v>
      </c>
      <c r="L24" s="61">
        <f t="shared" si="6"/>
        <v>3.8204393505253105</v>
      </c>
      <c r="M24" s="61">
        <f t="shared" si="6"/>
        <v>6.0945273631840795</v>
      </c>
      <c r="N24" s="61">
        <f t="shared" si="6"/>
        <v>10.113636363636363</v>
      </c>
      <c r="O24" s="61">
        <f t="shared" si="6"/>
        <v>8.16607634789453</v>
      </c>
      <c r="P24" s="61">
        <f t="shared" si="6"/>
        <v>6.163873370577281</v>
      </c>
      <c r="Q24" s="61">
        <f t="shared" si="6"/>
        <v>4.858776059179556</v>
      </c>
      <c r="R24" s="62">
        <f t="shared" si="6"/>
        <v>3.050418839892524</v>
      </c>
      <c r="S24" s="63">
        <f t="shared" si="6"/>
        <v>4.561672153740142</v>
      </c>
    </row>
    <row r="25" spans="2:19" s="4" customFormat="1" ht="28.5" customHeight="1" thickBot="1" thickTop="1">
      <c r="B25" s="282" t="s">
        <v>42</v>
      </c>
      <c r="C25" s="283" t="s">
        <v>43</v>
      </c>
      <c r="D25" s="284"/>
      <c r="E25" s="65">
        <v>266</v>
      </c>
      <c r="F25" s="52">
        <v>179</v>
      </c>
      <c r="G25" s="52">
        <v>204</v>
      </c>
      <c r="H25" s="52">
        <v>190</v>
      </c>
      <c r="I25" s="52">
        <v>445</v>
      </c>
      <c r="J25" s="52">
        <v>71</v>
      </c>
      <c r="K25" s="52">
        <v>203</v>
      </c>
      <c r="L25" s="52">
        <v>109</v>
      </c>
      <c r="M25" s="52">
        <v>157</v>
      </c>
      <c r="N25" s="52">
        <v>165</v>
      </c>
      <c r="O25" s="52">
        <v>235</v>
      </c>
      <c r="P25" s="52">
        <v>308</v>
      </c>
      <c r="Q25" s="52">
        <v>295</v>
      </c>
      <c r="R25" s="52">
        <v>308</v>
      </c>
      <c r="S25" s="53">
        <f>SUM(E25:R25)</f>
        <v>3135</v>
      </c>
    </row>
    <row r="26" spans="2:19" ht="28.5" customHeight="1" thickBot="1" thickTop="1">
      <c r="B26" s="275"/>
      <c r="C26" s="278" t="s">
        <v>38</v>
      </c>
      <c r="D26" s="279"/>
      <c r="E26" s="61">
        <f aca="true" t="shared" si="7" ref="E26:S26">E25/E6*100</f>
        <v>4.484153742414025</v>
      </c>
      <c r="F26" s="61">
        <f t="shared" si="7"/>
        <v>5.266254780817888</v>
      </c>
      <c r="G26" s="61">
        <f t="shared" si="7"/>
        <v>4.296545914069082</v>
      </c>
      <c r="H26" s="61">
        <f t="shared" si="7"/>
        <v>3.7189273830495204</v>
      </c>
      <c r="I26" s="61">
        <f t="shared" si="7"/>
        <v>5.599597332326664</v>
      </c>
      <c r="J26" s="61">
        <f t="shared" si="7"/>
        <v>2.9278350515463916</v>
      </c>
      <c r="K26" s="61">
        <f t="shared" si="7"/>
        <v>4.005524861878453</v>
      </c>
      <c r="L26" s="61">
        <f t="shared" si="7"/>
        <v>5.2053486150907355</v>
      </c>
      <c r="M26" s="61">
        <f t="shared" si="7"/>
        <v>4.8818407960199</v>
      </c>
      <c r="N26" s="61">
        <f t="shared" si="7"/>
        <v>6.25</v>
      </c>
      <c r="O26" s="61">
        <f t="shared" si="7"/>
        <v>4.624163715072806</v>
      </c>
      <c r="P26" s="61">
        <f t="shared" si="7"/>
        <v>5.735567970204842</v>
      </c>
      <c r="Q26" s="61">
        <f t="shared" si="7"/>
        <v>4.95965030262273</v>
      </c>
      <c r="R26" s="62">
        <f t="shared" si="7"/>
        <v>4.8680259206575</v>
      </c>
      <c r="S26" s="63">
        <f t="shared" si="7"/>
        <v>4.800551259474773</v>
      </c>
    </row>
    <row r="27" spans="2:19" ht="28.5" customHeight="1" thickBot="1" thickTop="1">
      <c r="B27" s="250" t="s">
        <v>44</v>
      </c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87"/>
    </row>
    <row r="28" spans="2:19" ht="28.5" customHeight="1" thickBot="1" thickTop="1">
      <c r="B28" s="280" t="s">
        <v>20</v>
      </c>
      <c r="C28" s="281" t="s">
        <v>45</v>
      </c>
      <c r="D28" s="260"/>
      <c r="E28" s="50">
        <v>784</v>
      </c>
      <c r="F28" s="51">
        <v>644</v>
      </c>
      <c r="G28" s="51">
        <v>821</v>
      </c>
      <c r="H28" s="51">
        <v>882</v>
      </c>
      <c r="I28" s="51">
        <v>1418</v>
      </c>
      <c r="J28" s="51">
        <v>632</v>
      </c>
      <c r="K28" s="51">
        <v>918</v>
      </c>
      <c r="L28" s="51">
        <v>428</v>
      </c>
      <c r="M28" s="52">
        <v>670</v>
      </c>
      <c r="N28" s="52">
        <v>536</v>
      </c>
      <c r="O28" s="52">
        <v>591</v>
      </c>
      <c r="P28" s="52">
        <v>983</v>
      </c>
      <c r="Q28" s="52">
        <v>1048</v>
      </c>
      <c r="R28" s="52">
        <v>1124</v>
      </c>
      <c r="S28" s="53">
        <f>SUM(E28:R28)</f>
        <v>11479</v>
      </c>
    </row>
    <row r="29" spans="2:19" ht="28.5" customHeight="1" thickBot="1" thickTop="1">
      <c r="B29" s="275"/>
      <c r="C29" s="278" t="s">
        <v>38</v>
      </c>
      <c r="D29" s="279"/>
      <c r="E29" s="61">
        <f aca="true" t="shared" si="8" ref="E29:S29">E28/E6*100</f>
        <v>13.216453135536074</v>
      </c>
      <c r="F29" s="61">
        <f t="shared" si="8"/>
        <v>18.946749043836423</v>
      </c>
      <c r="G29" s="61">
        <f t="shared" si="8"/>
        <v>17.291491154170178</v>
      </c>
      <c r="H29" s="61">
        <f t="shared" si="8"/>
        <v>17.263652378156195</v>
      </c>
      <c r="I29" s="61">
        <f t="shared" si="8"/>
        <v>17.843211274694852</v>
      </c>
      <c r="J29" s="61">
        <f t="shared" si="8"/>
        <v>26.06185567010309</v>
      </c>
      <c r="K29" s="61">
        <f t="shared" si="8"/>
        <v>18.113654301499604</v>
      </c>
      <c r="L29" s="61">
        <f t="shared" si="8"/>
        <v>20.43935052531041</v>
      </c>
      <c r="M29" s="61">
        <f t="shared" si="8"/>
        <v>20.833333333333336</v>
      </c>
      <c r="N29" s="61">
        <f t="shared" si="8"/>
        <v>20.303030303030305</v>
      </c>
      <c r="O29" s="61">
        <f t="shared" si="8"/>
        <v>11.629279811097993</v>
      </c>
      <c r="P29" s="61">
        <f t="shared" si="8"/>
        <v>18.30540037243948</v>
      </c>
      <c r="Q29" s="61">
        <f t="shared" si="8"/>
        <v>17.61936785474109</v>
      </c>
      <c r="R29" s="62">
        <f t="shared" si="8"/>
        <v>17.76513355460724</v>
      </c>
      <c r="S29" s="63">
        <f t="shared" si="8"/>
        <v>17.577520863639844</v>
      </c>
    </row>
    <row r="30" spans="2:19" ht="28.5" customHeight="1" thickBot="1" thickTop="1">
      <c r="B30" s="282" t="s">
        <v>23</v>
      </c>
      <c r="C30" s="283" t="s">
        <v>46</v>
      </c>
      <c r="D30" s="284"/>
      <c r="E30" s="50">
        <v>1755</v>
      </c>
      <c r="F30" s="51">
        <v>899</v>
      </c>
      <c r="G30" s="51">
        <v>1206</v>
      </c>
      <c r="H30" s="51">
        <v>1329</v>
      </c>
      <c r="I30" s="51">
        <v>1848</v>
      </c>
      <c r="J30" s="51">
        <v>831</v>
      </c>
      <c r="K30" s="51">
        <v>1156</v>
      </c>
      <c r="L30" s="51">
        <v>543</v>
      </c>
      <c r="M30" s="52">
        <v>711</v>
      </c>
      <c r="N30" s="52">
        <v>600</v>
      </c>
      <c r="O30" s="52">
        <v>1447</v>
      </c>
      <c r="P30" s="52">
        <v>1242</v>
      </c>
      <c r="Q30" s="52">
        <v>1246</v>
      </c>
      <c r="R30" s="52">
        <v>1581</v>
      </c>
      <c r="S30" s="53">
        <f>SUM(E30:R30)</f>
        <v>16394</v>
      </c>
    </row>
    <row r="31" spans="2:19" ht="28.5" customHeight="1" thickBot="1" thickTop="1">
      <c r="B31" s="275"/>
      <c r="C31" s="278" t="s">
        <v>38</v>
      </c>
      <c r="D31" s="279"/>
      <c r="E31" s="61">
        <f aca="true" t="shared" si="9" ref="E31:S31">E30/E6*100</f>
        <v>29.585300067430882</v>
      </c>
      <c r="F31" s="61">
        <f t="shared" si="9"/>
        <v>26.44895557516917</v>
      </c>
      <c r="G31" s="61">
        <f t="shared" si="9"/>
        <v>25.400168491996627</v>
      </c>
      <c r="H31" s="61">
        <f t="shared" si="9"/>
        <v>26.01291837933059</v>
      </c>
      <c r="I31" s="61">
        <f t="shared" si="9"/>
        <v>23.25405813514534</v>
      </c>
      <c r="J31" s="61">
        <f t="shared" si="9"/>
        <v>34.2680412371134</v>
      </c>
      <c r="K31" s="61">
        <f t="shared" si="9"/>
        <v>22.80978689818469</v>
      </c>
      <c r="L31" s="61">
        <f t="shared" si="9"/>
        <v>25.931232091690543</v>
      </c>
      <c r="M31" s="61">
        <f t="shared" si="9"/>
        <v>22.108208955223883</v>
      </c>
      <c r="N31" s="61">
        <f t="shared" si="9"/>
        <v>22.727272727272727</v>
      </c>
      <c r="O31" s="61">
        <f t="shared" si="9"/>
        <v>28.473042109405743</v>
      </c>
      <c r="P31" s="61">
        <f t="shared" si="9"/>
        <v>23.12849162011173</v>
      </c>
      <c r="Q31" s="61">
        <f t="shared" si="9"/>
        <v>20.948217888365836</v>
      </c>
      <c r="R31" s="62">
        <f t="shared" si="9"/>
        <v>24.98814604077762</v>
      </c>
      <c r="S31" s="63">
        <f t="shared" si="9"/>
        <v>25.103743970599496</v>
      </c>
    </row>
    <row r="32" spans="2:19" ht="28.5" customHeight="1" thickBot="1" thickTop="1">
      <c r="B32" s="282" t="s">
        <v>28</v>
      </c>
      <c r="C32" s="283" t="s">
        <v>47</v>
      </c>
      <c r="D32" s="284"/>
      <c r="E32" s="50">
        <v>2151</v>
      </c>
      <c r="F32" s="51">
        <v>1327</v>
      </c>
      <c r="G32" s="51">
        <v>2390</v>
      </c>
      <c r="H32" s="51">
        <v>2685</v>
      </c>
      <c r="I32" s="51">
        <v>4259</v>
      </c>
      <c r="J32" s="51">
        <v>1221</v>
      </c>
      <c r="K32" s="51">
        <v>2628</v>
      </c>
      <c r="L32" s="51">
        <v>735</v>
      </c>
      <c r="M32" s="52">
        <v>1228</v>
      </c>
      <c r="N32" s="52">
        <v>1157</v>
      </c>
      <c r="O32" s="52">
        <v>2055</v>
      </c>
      <c r="P32" s="52">
        <v>2171</v>
      </c>
      <c r="Q32" s="52">
        <v>2916</v>
      </c>
      <c r="R32" s="52">
        <v>2973</v>
      </c>
      <c r="S32" s="53">
        <f>SUM(E32:R32)</f>
        <v>29896</v>
      </c>
    </row>
    <row r="33" spans="2:19" ht="28.5" customHeight="1" thickBot="1" thickTop="1">
      <c r="B33" s="275"/>
      <c r="C33" s="278" t="s">
        <v>38</v>
      </c>
      <c r="D33" s="279"/>
      <c r="E33" s="61">
        <f aca="true" t="shared" si="10" ref="E33:S33">E32/E6*100</f>
        <v>36.26095751854349</v>
      </c>
      <c r="F33" s="61">
        <f t="shared" si="10"/>
        <v>39.04089438070021</v>
      </c>
      <c r="G33" s="61">
        <f t="shared" si="10"/>
        <v>50.33698399326032</v>
      </c>
      <c r="H33" s="61">
        <f t="shared" si="10"/>
        <v>52.55431591309454</v>
      </c>
      <c r="I33" s="61">
        <f t="shared" si="10"/>
        <v>53.59255064804329</v>
      </c>
      <c r="J33" s="61">
        <f t="shared" si="10"/>
        <v>50.350515463917525</v>
      </c>
      <c r="K33" s="61">
        <f t="shared" si="10"/>
        <v>51.85477505919495</v>
      </c>
      <c r="L33" s="61">
        <f t="shared" si="10"/>
        <v>35.100286532951294</v>
      </c>
      <c r="M33" s="61">
        <f t="shared" si="10"/>
        <v>38.18407960199005</v>
      </c>
      <c r="N33" s="61">
        <f t="shared" si="10"/>
        <v>43.82575757575757</v>
      </c>
      <c r="O33" s="61">
        <f t="shared" si="10"/>
        <v>40.43683589138134</v>
      </c>
      <c r="P33" s="61">
        <f t="shared" si="10"/>
        <v>40.42830540037244</v>
      </c>
      <c r="Q33" s="61">
        <f t="shared" si="10"/>
        <v>49.02488231338265</v>
      </c>
      <c r="R33" s="62">
        <f t="shared" si="10"/>
        <v>46.98909435751541</v>
      </c>
      <c r="S33" s="63">
        <f t="shared" si="10"/>
        <v>45.77903682719547</v>
      </c>
    </row>
    <row r="34" spans="2:19" ht="28.5" customHeight="1" thickBot="1" thickTop="1">
      <c r="B34" s="282" t="s">
        <v>31</v>
      </c>
      <c r="C34" s="283" t="s">
        <v>48</v>
      </c>
      <c r="D34" s="284"/>
      <c r="E34" s="65">
        <v>1577</v>
      </c>
      <c r="F34" s="52">
        <v>1087</v>
      </c>
      <c r="G34" s="52">
        <v>1420</v>
      </c>
      <c r="H34" s="52">
        <v>1852</v>
      </c>
      <c r="I34" s="52">
        <v>2302</v>
      </c>
      <c r="J34" s="52">
        <v>726</v>
      </c>
      <c r="K34" s="52">
        <v>1964</v>
      </c>
      <c r="L34" s="52">
        <v>770</v>
      </c>
      <c r="M34" s="52">
        <v>1127</v>
      </c>
      <c r="N34" s="52">
        <v>564</v>
      </c>
      <c r="O34" s="52">
        <v>1450</v>
      </c>
      <c r="P34" s="52">
        <v>1660</v>
      </c>
      <c r="Q34" s="52">
        <v>1833</v>
      </c>
      <c r="R34" s="52">
        <v>1548</v>
      </c>
      <c r="S34" s="53">
        <f>SUM(E34:R34)</f>
        <v>19880</v>
      </c>
    </row>
    <row r="35" spans="2:19" ht="28.5" customHeight="1" thickBot="1" thickTop="1">
      <c r="B35" s="288"/>
      <c r="C35" s="278" t="s">
        <v>38</v>
      </c>
      <c r="D35" s="279"/>
      <c r="E35" s="61">
        <f aca="true" t="shared" si="11" ref="E35:S35">E34/E6*100</f>
        <v>26.584625758597436</v>
      </c>
      <c r="F35" s="61">
        <f t="shared" si="11"/>
        <v>31.979994115916444</v>
      </c>
      <c r="G35" s="61">
        <f t="shared" si="11"/>
        <v>29.90732940185341</v>
      </c>
      <c r="H35" s="61">
        <f t="shared" si="11"/>
        <v>36.2497553337248</v>
      </c>
      <c r="I35" s="61">
        <f t="shared" si="11"/>
        <v>28.96690575059771</v>
      </c>
      <c r="J35" s="61">
        <f t="shared" si="11"/>
        <v>29.93814432989691</v>
      </c>
      <c r="K35" s="61">
        <f t="shared" si="11"/>
        <v>38.752959747434886</v>
      </c>
      <c r="L35" s="61">
        <f t="shared" si="11"/>
        <v>36.77172874880611</v>
      </c>
      <c r="M35" s="61">
        <f t="shared" si="11"/>
        <v>35.04353233830846</v>
      </c>
      <c r="N35" s="61">
        <f t="shared" si="11"/>
        <v>21.363636363636363</v>
      </c>
      <c r="O35" s="61">
        <f t="shared" si="11"/>
        <v>28.532073986619444</v>
      </c>
      <c r="P35" s="61">
        <f t="shared" si="11"/>
        <v>30.91247672253259</v>
      </c>
      <c r="Q35" s="61">
        <f t="shared" si="11"/>
        <v>30.81708137188971</v>
      </c>
      <c r="R35" s="62">
        <f t="shared" si="11"/>
        <v>24.466571834992887</v>
      </c>
      <c r="S35" s="63">
        <f t="shared" si="11"/>
        <v>30.441773217977186</v>
      </c>
    </row>
    <row r="36" spans="2:19" ht="28.5" customHeight="1" thickBot="1" thickTop="1">
      <c r="B36" s="282" t="s">
        <v>42</v>
      </c>
      <c r="C36" s="289" t="s">
        <v>49</v>
      </c>
      <c r="D36" s="290"/>
      <c r="E36" s="65">
        <v>990</v>
      </c>
      <c r="F36" s="52">
        <v>708</v>
      </c>
      <c r="G36" s="52">
        <v>990</v>
      </c>
      <c r="H36" s="52">
        <v>924</v>
      </c>
      <c r="I36" s="52">
        <v>1773</v>
      </c>
      <c r="J36" s="52">
        <v>518</v>
      </c>
      <c r="K36" s="52">
        <v>1151</v>
      </c>
      <c r="L36" s="52">
        <v>329</v>
      </c>
      <c r="M36" s="52">
        <v>798</v>
      </c>
      <c r="N36" s="52">
        <v>431</v>
      </c>
      <c r="O36" s="52">
        <v>1121</v>
      </c>
      <c r="P36" s="52">
        <v>1346</v>
      </c>
      <c r="Q36" s="52">
        <v>1187</v>
      </c>
      <c r="R36" s="52">
        <v>1272</v>
      </c>
      <c r="S36" s="53">
        <f>SUM(E36:R36)</f>
        <v>13538</v>
      </c>
    </row>
    <row r="37" spans="2:19" ht="28.5" customHeight="1" thickBot="1" thickTop="1">
      <c r="B37" s="288"/>
      <c r="C37" s="278" t="s">
        <v>38</v>
      </c>
      <c r="D37" s="279"/>
      <c r="E37" s="61">
        <f aca="true" t="shared" si="12" ref="E37:S37">E36/E6*100</f>
        <v>16.689143627781526</v>
      </c>
      <c r="F37" s="61">
        <f t="shared" si="12"/>
        <v>20.82965578111209</v>
      </c>
      <c r="G37" s="61">
        <f t="shared" si="12"/>
        <v>20.850884582982307</v>
      </c>
      <c r="H37" s="61">
        <f t="shared" si="12"/>
        <v>18.0857310628303</v>
      </c>
      <c r="I37" s="61">
        <f t="shared" si="12"/>
        <v>22.310305775764437</v>
      </c>
      <c r="J37" s="61">
        <f t="shared" si="12"/>
        <v>21.360824742268044</v>
      </c>
      <c r="K37" s="61">
        <f t="shared" si="12"/>
        <v>22.71112865035517</v>
      </c>
      <c r="L37" s="61">
        <f t="shared" si="12"/>
        <v>15.71155682903534</v>
      </c>
      <c r="M37" s="61">
        <f t="shared" si="12"/>
        <v>24.813432835820894</v>
      </c>
      <c r="N37" s="61">
        <f t="shared" si="12"/>
        <v>16.325757575757578</v>
      </c>
      <c r="O37" s="61">
        <f t="shared" si="12"/>
        <v>22.058244785517513</v>
      </c>
      <c r="P37" s="61">
        <f t="shared" si="12"/>
        <v>25.065176908752328</v>
      </c>
      <c r="Q37" s="61">
        <f t="shared" si="12"/>
        <v>19.95628782784129</v>
      </c>
      <c r="R37" s="62">
        <f t="shared" si="12"/>
        <v>20.10431484115695</v>
      </c>
      <c r="S37" s="63">
        <f t="shared" si="12"/>
        <v>20.730418804073196</v>
      </c>
    </row>
    <row r="38" spans="2:19" s="66" customFormat="1" ht="28.5" customHeight="1" thickBot="1" thickTop="1">
      <c r="B38" s="280" t="s">
        <v>50</v>
      </c>
      <c r="C38" s="292" t="s">
        <v>51</v>
      </c>
      <c r="D38" s="293"/>
      <c r="E38" s="65">
        <v>891</v>
      </c>
      <c r="F38" s="52">
        <v>344</v>
      </c>
      <c r="G38" s="52">
        <v>315</v>
      </c>
      <c r="H38" s="52">
        <v>239</v>
      </c>
      <c r="I38" s="52">
        <v>541</v>
      </c>
      <c r="J38" s="52">
        <v>141</v>
      </c>
      <c r="K38" s="52">
        <v>328</v>
      </c>
      <c r="L38" s="52">
        <v>178</v>
      </c>
      <c r="M38" s="52">
        <v>232</v>
      </c>
      <c r="N38" s="52">
        <v>177</v>
      </c>
      <c r="O38" s="52">
        <v>448</v>
      </c>
      <c r="P38" s="52">
        <v>337</v>
      </c>
      <c r="Q38" s="52">
        <v>418</v>
      </c>
      <c r="R38" s="52">
        <v>418</v>
      </c>
      <c r="S38" s="53">
        <f>SUM(E38:R38)</f>
        <v>5007</v>
      </c>
    </row>
    <row r="39" spans="2:19" s="4" customFormat="1" ht="28.5" customHeight="1" thickBot="1" thickTop="1">
      <c r="B39" s="291"/>
      <c r="C39" s="294" t="s">
        <v>38</v>
      </c>
      <c r="D39" s="295"/>
      <c r="E39" s="67">
        <f aca="true" t="shared" si="13" ref="E39:S39">E38/E6*100</f>
        <v>15.02022926500337</v>
      </c>
      <c r="F39" s="68">
        <f t="shared" si="13"/>
        <v>10.120623712856723</v>
      </c>
      <c r="G39" s="68">
        <f t="shared" si="13"/>
        <v>6.634372367312552</v>
      </c>
      <c r="H39" s="68">
        <f t="shared" si="13"/>
        <v>4.678019181835976</v>
      </c>
      <c r="I39" s="68">
        <f t="shared" si="13"/>
        <v>6.807600352334214</v>
      </c>
      <c r="J39" s="68">
        <f t="shared" si="13"/>
        <v>5.814432989690721</v>
      </c>
      <c r="K39" s="68">
        <f t="shared" si="13"/>
        <v>6.471981057616416</v>
      </c>
      <c r="L39" s="68">
        <f t="shared" si="13"/>
        <v>8.500477554918815</v>
      </c>
      <c r="M39" s="68">
        <f t="shared" si="13"/>
        <v>7.213930348258707</v>
      </c>
      <c r="N39" s="68">
        <f t="shared" si="13"/>
        <v>6.704545454545455</v>
      </c>
      <c r="O39" s="67">
        <f t="shared" si="13"/>
        <v>8.81542699724518</v>
      </c>
      <c r="P39" s="68">
        <f t="shared" si="13"/>
        <v>6.275605214152701</v>
      </c>
      <c r="Q39" s="68">
        <f t="shared" si="13"/>
        <v>7.027572293207801</v>
      </c>
      <c r="R39" s="69">
        <f t="shared" si="13"/>
        <v>6.606606606606606</v>
      </c>
      <c r="S39" s="63">
        <f t="shared" si="13"/>
        <v>7.66710052829033</v>
      </c>
    </row>
    <row r="40" spans="2:19" s="4" customFormat="1" ht="24" customHeight="1">
      <c r="B40" s="70"/>
      <c r="C40" s="71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</row>
    <row r="41" spans="2:19" s="4" customFormat="1" ht="48.75" customHeight="1" thickBot="1">
      <c r="B41" s="296" t="s">
        <v>52</v>
      </c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</row>
    <row r="42" spans="2:19" s="4" customFormat="1" ht="42" customHeight="1" thickBot="1" thickTop="1">
      <c r="B42" s="6" t="s">
        <v>1</v>
      </c>
      <c r="C42" s="74" t="s">
        <v>2</v>
      </c>
      <c r="D42" s="75" t="s">
        <v>3</v>
      </c>
      <c r="E42" s="10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19" s="4" customFormat="1" ht="42" customHeight="1" thickBot="1">
      <c r="B43" s="250" t="s">
        <v>55</v>
      </c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8"/>
    </row>
    <row r="44" spans="2:19" s="4" customFormat="1" ht="42" customHeight="1" thickBot="1" thickTop="1">
      <c r="B44" s="76" t="s">
        <v>20</v>
      </c>
      <c r="C44" s="299" t="s">
        <v>56</v>
      </c>
      <c r="D44" s="300"/>
      <c r="E44" s="58">
        <v>476</v>
      </c>
      <c r="F44" s="58">
        <v>160</v>
      </c>
      <c r="G44" s="58">
        <v>136</v>
      </c>
      <c r="H44" s="58">
        <v>184</v>
      </c>
      <c r="I44" s="58">
        <v>201</v>
      </c>
      <c r="J44" s="58">
        <v>146</v>
      </c>
      <c r="K44" s="58">
        <v>315</v>
      </c>
      <c r="L44" s="58">
        <v>107</v>
      </c>
      <c r="M44" s="58">
        <v>87</v>
      </c>
      <c r="N44" s="58">
        <v>123</v>
      </c>
      <c r="O44" s="58">
        <v>418</v>
      </c>
      <c r="P44" s="58">
        <v>211</v>
      </c>
      <c r="Q44" s="58">
        <v>270</v>
      </c>
      <c r="R44" s="77">
        <v>329</v>
      </c>
      <c r="S44" s="78">
        <f>SUM(E44:R44)</f>
        <v>3163</v>
      </c>
    </row>
    <row r="45" spans="2:19" s="4" customFormat="1" ht="42" customHeight="1" thickBot="1" thickTop="1">
      <c r="B45" s="79"/>
      <c r="C45" s="301" t="s">
        <v>57</v>
      </c>
      <c r="D45" s="302"/>
      <c r="E45" s="80">
        <v>212</v>
      </c>
      <c r="F45" s="51">
        <v>106</v>
      </c>
      <c r="G45" s="51">
        <v>74</v>
      </c>
      <c r="H45" s="51">
        <v>127</v>
      </c>
      <c r="I45" s="51">
        <v>155</v>
      </c>
      <c r="J45" s="51">
        <v>78</v>
      </c>
      <c r="K45" s="51">
        <v>219</v>
      </c>
      <c r="L45" s="51">
        <v>44</v>
      </c>
      <c r="M45" s="52">
        <v>47</v>
      </c>
      <c r="N45" s="52">
        <v>78</v>
      </c>
      <c r="O45" s="52">
        <v>222</v>
      </c>
      <c r="P45" s="52">
        <v>125</v>
      </c>
      <c r="Q45" s="52">
        <v>222</v>
      </c>
      <c r="R45" s="52">
        <v>181</v>
      </c>
      <c r="S45" s="78">
        <f>SUM(E45:R45)</f>
        <v>1890</v>
      </c>
    </row>
    <row r="46" spans="2:22" s="4" customFormat="1" ht="42" customHeight="1" thickBot="1" thickTop="1">
      <c r="B46" s="81" t="s">
        <v>23</v>
      </c>
      <c r="C46" s="303" t="s">
        <v>58</v>
      </c>
      <c r="D46" s="304"/>
      <c r="E46" s="82">
        <f>E44+'[1]Stan i struktura II 13'!E46</f>
        <v>939</v>
      </c>
      <c r="F46" s="82">
        <f>F44+'[1]Stan i struktura II 13'!F46</f>
        <v>478</v>
      </c>
      <c r="G46" s="82">
        <f>G44+'[1]Stan i struktura II 13'!G46</f>
        <v>505</v>
      </c>
      <c r="H46" s="82">
        <f>H44+'[1]Stan i struktura II 13'!H46</f>
        <v>448</v>
      </c>
      <c r="I46" s="82">
        <f>I44+'[1]Stan i struktura II 13'!I46</f>
        <v>463</v>
      </c>
      <c r="J46" s="82">
        <f>J44+'[1]Stan i struktura II 13'!J46</f>
        <v>460</v>
      </c>
      <c r="K46" s="82">
        <f>K44+'[1]Stan i struktura II 13'!K46</f>
        <v>713</v>
      </c>
      <c r="L46" s="82">
        <f>L44+'[1]Stan i struktura II 13'!L46</f>
        <v>341</v>
      </c>
      <c r="M46" s="82">
        <f>M44+'[1]Stan i struktura II 13'!M46</f>
        <v>330</v>
      </c>
      <c r="N46" s="82">
        <f>N44+'[1]Stan i struktura II 13'!N46</f>
        <v>268</v>
      </c>
      <c r="O46" s="82">
        <f>O44+'[1]Stan i struktura II 13'!O46</f>
        <v>1019</v>
      </c>
      <c r="P46" s="82">
        <f>P44+'[1]Stan i struktura II 13'!P46</f>
        <v>470</v>
      </c>
      <c r="Q46" s="82">
        <f>Q44+'[1]Stan i struktura II 13'!Q46</f>
        <v>1143</v>
      </c>
      <c r="R46" s="83">
        <f>R44+'[1]Stan i struktura II 13'!R46</f>
        <v>987</v>
      </c>
      <c r="S46" s="84">
        <f>S44+'[1]Stan i struktura II 13'!S46</f>
        <v>8564</v>
      </c>
      <c r="U46" s="4">
        <f>SUM(E46:R46)</f>
        <v>8564</v>
      </c>
      <c r="V46" s="4">
        <f>SUM(E46:R46)</f>
        <v>8564</v>
      </c>
    </row>
    <row r="47" spans="2:19" s="4" customFormat="1" ht="42" customHeight="1" thickBot="1">
      <c r="B47" s="305" t="s">
        <v>59</v>
      </c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298"/>
    </row>
    <row r="48" spans="2:19" s="4" customFormat="1" ht="42" customHeight="1" thickBot="1" thickTop="1">
      <c r="B48" s="307" t="s">
        <v>20</v>
      </c>
      <c r="C48" s="308" t="s">
        <v>60</v>
      </c>
      <c r="D48" s="309"/>
      <c r="E48" s="59">
        <v>15</v>
      </c>
      <c r="F48" s="59">
        <v>9</v>
      </c>
      <c r="G48" s="59">
        <v>0</v>
      </c>
      <c r="H48" s="59">
        <v>9</v>
      </c>
      <c r="I48" s="59">
        <v>5</v>
      </c>
      <c r="J48" s="59">
        <v>12</v>
      </c>
      <c r="K48" s="59">
        <v>38</v>
      </c>
      <c r="L48" s="59">
        <v>2</v>
      </c>
      <c r="M48" s="59">
        <v>2</v>
      </c>
      <c r="N48" s="59">
        <v>1</v>
      </c>
      <c r="O48" s="59">
        <v>11</v>
      </c>
      <c r="P48" s="59">
        <v>5</v>
      </c>
      <c r="Q48" s="59">
        <v>59</v>
      </c>
      <c r="R48" s="60">
        <v>26</v>
      </c>
      <c r="S48" s="85">
        <f>SUM(E48:R48)</f>
        <v>194</v>
      </c>
    </row>
    <row r="49" spans="2:22" ht="42" customHeight="1" thickBot="1" thickTop="1">
      <c r="B49" s="275"/>
      <c r="C49" s="310" t="s">
        <v>61</v>
      </c>
      <c r="D49" s="311"/>
      <c r="E49" s="86">
        <f>E48+'[1]Stan i struktura II 13'!E49</f>
        <v>26</v>
      </c>
      <c r="F49" s="86">
        <f>F48+'[1]Stan i struktura II 13'!F49</f>
        <v>16</v>
      </c>
      <c r="G49" s="86">
        <f>G48+'[1]Stan i struktura II 13'!G49</f>
        <v>0</v>
      </c>
      <c r="H49" s="86">
        <f>H48+'[1]Stan i struktura II 13'!H49</f>
        <v>9</v>
      </c>
      <c r="I49" s="86">
        <f>I48+'[1]Stan i struktura II 13'!I49</f>
        <v>6</v>
      </c>
      <c r="J49" s="86">
        <f>J48+'[1]Stan i struktura II 13'!J49</f>
        <v>19</v>
      </c>
      <c r="K49" s="86">
        <f>K48+'[1]Stan i struktura II 13'!K49</f>
        <v>40</v>
      </c>
      <c r="L49" s="86">
        <f>L48+'[1]Stan i struktura II 13'!L49</f>
        <v>7</v>
      </c>
      <c r="M49" s="86">
        <f>M48+'[1]Stan i struktura II 13'!M49</f>
        <v>3</v>
      </c>
      <c r="N49" s="86">
        <f>N48+'[1]Stan i struktura II 13'!N49</f>
        <v>3</v>
      </c>
      <c r="O49" s="86">
        <f>O48+'[1]Stan i struktura II 13'!O49</f>
        <v>78</v>
      </c>
      <c r="P49" s="86">
        <f>P48+'[1]Stan i struktura II 13'!P49</f>
        <v>16</v>
      </c>
      <c r="Q49" s="86">
        <f>Q48+'[1]Stan i struktura II 13'!Q49</f>
        <v>335</v>
      </c>
      <c r="R49" s="87">
        <f>R48+'[1]Stan i struktura II 13'!R49</f>
        <v>66</v>
      </c>
      <c r="S49" s="84">
        <f>S48+'[1]Stan i struktura II 13'!S49</f>
        <v>624</v>
      </c>
      <c r="U49" s="1">
        <f>SUM(E49:R49)</f>
        <v>624</v>
      </c>
      <c r="V49" s="4">
        <f>SUM(E49:R49)</f>
        <v>624</v>
      </c>
    </row>
    <row r="50" spans="2:19" s="4" customFormat="1" ht="42" customHeight="1" thickBot="1" thickTop="1">
      <c r="B50" s="312" t="s">
        <v>23</v>
      </c>
      <c r="C50" s="313" t="s">
        <v>62</v>
      </c>
      <c r="D50" s="314"/>
      <c r="E50" s="88">
        <v>8</v>
      </c>
      <c r="F50" s="88">
        <v>6</v>
      </c>
      <c r="G50" s="88">
        <v>14</v>
      </c>
      <c r="H50" s="88">
        <v>13</v>
      </c>
      <c r="I50" s="88">
        <v>0</v>
      </c>
      <c r="J50" s="88">
        <v>6</v>
      </c>
      <c r="K50" s="88">
        <v>5</v>
      </c>
      <c r="L50" s="88">
        <v>1</v>
      </c>
      <c r="M50" s="88">
        <v>4</v>
      </c>
      <c r="N50" s="88">
        <v>9</v>
      </c>
      <c r="O50" s="88">
        <v>7</v>
      </c>
      <c r="P50" s="88">
        <v>13</v>
      </c>
      <c r="Q50" s="88">
        <v>0</v>
      </c>
      <c r="R50" s="89">
        <v>0</v>
      </c>
      <c r="S50" s="85">
        <f>SUM(E50:R50)</f>
        <v>86</v>
      </c>
    </row>
    <row r="51" spans="2:22" ht="42" customHeight="1" thickBot="1" thickTop="1">
      <c r="B51" s="275"/>
      <c r="C51" s="310" t="s">
        <v>63</v>
      </c>
      <c r="D51" s="311"/>
      <c r="E51" s="86">
        <f>E50+'[1]Stan i struktura II 13'!E51</f>
        <v>14</v>
      </c>
      <c r="F51" s="86">
        <f>F50+'[1]Stan i struktura II 13'!F51</f>
        <v>35</v>
      </c>
      <c r="G51" s="86">
        <f>G50+'[1]Stan i struktura II 13'!G51</f>
        <v>16</v>
      </c>
      <c r="H51" s="86">
        <f>H50+'[1]Stan i struktura II 13'!H51</f>
        <v>39</v>
      </c>
      <c r="I51" s="86">
        <f>I50+'[1]Stan i struktura II 13'!I51</f>
        <v>2</v>
      </c>
      <c r="J51" s="86">
        <f>J50+'[1]Stan i struktura II 13'!J51</f>
        <v>19</v>
      </c>
      <c r="K51" s="86">
        <f>K50+'[1]Stan i struktura II 13'!K51</f>
        <v>6</v>
      </c>
      <c r="L51" s="86">
        <f>L50+'[1]Stan i struktura II 13'!L51</f>
        <v>7</v>
      </c>
      <c r="M51" s="86">
        <f>M50+'[1]Stan i struktura II 13'!M51</f>
        <v>4</v>
      </c>
      <c r="N51" s="86">
        <f>N50+'[1]Stan i struktura II 13'!N51</f>
        <v>12</v>
      </c>
      <c r="O51" s="86">
        <f>O50+'[1]Stan i struktura II 13'!O51</f>
        <v>29</v>
      </c>
      <c r="P51" s="86">
        <f>P50+'[1]Stan i struktura II 13'!P51</f>
        <v>51</v>
      </c>
      <c r="Q51" s="86">
        <f>Q50+'[1]Stan i struktura II 13'!Q51</f>
        <v>0</v>
      </c>
      <c r="R51" s="87">
        <f>R50+'[1]Stan i struktura II 13'!R51</f>
        <v>0</v>
      </c>
      <c r="S51" s="84">
        <f>S50+'[1]Stan i struktura II 13'!S51</f>
        <v>234</v>
      </c>
      <c r="U51" s="1">
        <f>SUM(E51:R51)</f>
        <v>234</v>
      </c>
      <c r="V51" s="4">
        <f>SUM(E51:R51)</f>
        <v>234</v>
      </c>
    </row>
    <row r="52" spans="2:19" s="4" customFormat="1" ht="42" customHeight="1" thickBot="1" thickTop="1">
      <c r="B52" s="315" t="s">
        <v>28</v>
      </c>
      <c r="C52" s="316" t="s">
        <v>64</v>
      </c>
      <c r="D52" s="317"/>
      <c r="E52" s="50">
        <v>11</v>
      </c>
      <c r="F52" s="51">
        <v>13</v>
      </c>
      <c r="G52" s="51">
        <v>8</v>
      </c>
      <c r="H52" s="51">
        <v>19</v>
      </c>
      <c r="I52" s="52">
        <v>0</v>
      </c>
      <c r="J52" s="51">
        <v>18</v>
      </c>
      <c r="K52" s="52">
        <v>0</v>
      </c>
      <c r="L52" s="51">
        <v>7</v>
      </c>
      <c r="M52" s="52">
        <v>11</v>
      </c>
      <c r="N52" s="52">
        <v>14</v>
      </c>
      <c r="O52" s="52">
        <v>4</v>
      </c>
      <c r="P52" s="51">
        <v>4</v>
      </c>
      <c r="Q52" s="90">
        <v>1</v>
      </c>
      <c r="R52" s="52">
        <v>23</v>
      </c>
      <c r="S52" s="85">
        <f>SUM(E52:R52)</f>
        <v>133</v>
      </c>
    </row>
    <row r="53" spans="2:22" ht="42" customHeight="1" thickBot="1" thickTop="1">
      <c r="B53" s="275"/>
      <c r="C53" s="310" t="s">
        <v>65</v>
      </c>
      <c r="D53" s="311"/>
      <c r="E53" s="86">
        <f>E52+'[1]Stan i struktura II 13'!E53</f>
        <v>11</v>
      </c>
      <c r="F53" s="86">
        <f>F52+'[1]Stan i struktura II 13'!F53</f>
        <v>13</v>
      </c>
      <c r="G53" s="86">
        <f>G52+'[1]Stan i struktura II 13'!G53</f>
        <v>9</v>
      </c>
      <c r="H53" s="86">
        <f>H52+'[1]Stan i struktura II 13'!H53</f>
        <v>22</v>
      </c>
      <c r="I53" s="86">
        <f>I52+'[1]Stan i struktura II 13'!I53</f>
        <v>2</v>
      </c>
      <c r="J53" s="86">
        <f>J52+'[1]Stan i struktura II 13'!J53</f>
        <v>33</v>
      </c>
      <c r="K53" s="86">
        <f>K52+'[1]Stan i struktura II 13'!K53</f>
        <v>8</v>
      </c>
      <c r="L53" s="86">
        <f>L52+'[1]Stan i struktura II 13'!L53</f>
        <v>11</v>
      </c>
      <c r="M53" s="86">
        <f>M52+'[1]Stan i struktura II 13'!M53</f>
        <v>16</v>
      </c>
      <c r="N53" s="86">
        <f>N52+'[1]Stan i struktura II 13'!N53</f>
        <v>35</v>
      </c>
      <c r="O53" s="86">
        <f>O52+'[1]Stan i struktura II 13'!O53</f>
        <v>5</v>
      </c>
      <c r="P53" s="86">
        <f>P52+'[1]Stan i struktura II 13'!P53</f>
        <v>6</v>
      </c>
      <c r="Q53" s="86">
        <f>Q52+'[1]Stan i struktura II 13'!Q53</f>
        <v>1</v>
      </c>
      <c r="R53" s="87">
        <f>R52+'[1]Stan i struktura II 13'!R53</f>
        <v>38</v>
      </c>
      <c r="S53" s="84">
        <f>S52+'[1]Stan i struktura II 13'!S53</f>
        <v>210</v>
      </c>
      <c r="U53" s="1">
        <f>SUM(E53:R53)</f>
        <v>210</v>
      </c>
      <c r="V53" s="4">
        <f>SUM(E53:R53)</f>
        <v>210</v>
      </c>
    </row>
    <row r="54" spans="2:19" s="4" customFormat="1" ht="42" customHeight="1" thickBot="1" thickTop="1">
      <c r="B54" s="315" t="s">
        <v>31</v>
      </c>
      <c r="C54" s="316" t="s">
        <v>66</v>
      </c>
      <c r="D54" s="317"/>
      <c r="E54" s="50">
        <v>7</v>
      </c>
      <c r="F54" s="51">
        <v>4</v>
      </c>
      <c r="G54" s="51">
        <v>8</v>
      </c>
      <c r="H54" s="51">
        <v>0</v>
      </c>
      <c r="I54" s="52">
        <v>0</v>
      </c>
      <c r="J54" s="51">
        <v>17</v>
      </c>
      <c r="K54" s="52">
        <v>0</v>
      </c>
      <c r="L54" s="51">
        <v>4</v>
      </c>
      <c r="M54" s="52">
        <v>2</v>
      </c>
      <c r="N54" s="52">
        <v>10</v>
      </c>
      <c r="O54" s="52">
        <v>3</v>
      </c>
      <c r="P54" s="51">
        <v>2</v>
      </c>
      <c r="Q54" s="90">
        <v>3</v>
      </c>
      <c r="R54" s="52">
        <v>13</v>
      </c>
      <c r="S54" s="85">
        <f>SUM(E54:R54)</f>
        <v>73</v>
      </c>
    </row>
    <row r="55" spans="2:22" s="4" customFormat="1" ht="42" customHeight="1" thickBot="1" thickTop="1">
      <c r="B55" s="275"/>
      <c r="C55" s="318" t="s">
        <v>67</v>
      </c>
      <c r="D55" s="319"/>
      <c r="E55" s="86">
        <f>E54+'[1]Stan i struktura II 13'!E55</f>
        <v>21</v>
      </c>
      <c r="F55" s="86">
        <f>F54+'[1]Stan i struktura II 13'!F55</f>
        <v>9</v>
      </c>
      <c r="G55" s="86">
        <f>G54+'[1]Stan i struktura II 13'!G55</f>
        <v>8</v>
      </c>
      <c r="H55" s="86">
        <f>H54+'[1]Stan i struktura II 13'!H55</f>
        <v>2</v>
      </c>
      <c r="I55" s="86">
        <f>I54+'[1]Stan i struktura II 13'!I55</f>
        <v>0</v>
      </c>
      <c r="J55" s="86">
        <f>J54+'[1]Stan i struktura II 13'!J55</f>
        <v>29</v>
      </c>
      <c r="K55" s="86">
        <f>K54+'[1]Stan i struktura II 13'!K55</f>
        <v>2</v>
      </c>
      <c r="L55" s="86">
        <f>L54+'[1]Stan i struktura II 13'!L55</f>
        <v>18</v>
      </c>
      <c r="M55" s="86">
        <f>M54+'[1]Stan i struktura II 13'!M55</f>
        <v>4</v>
      </c>
      <c r="N55" s="86">
        <f>N54+'[1]Stan i struktura II 13'!N55</f>
        <v>13</v>
      </c>
      <c r="O55" s="86">
        <f>O54+'[1]Stan i struktura II 13'!O55</f>
        <v>7</v>
      </c>
      <c r="P55" s="86">
        <f>P54+'[1]Stan i struktura II 13'!P55</f>
        <v>3</v>
      </c>
      <c r="Q55" s="86">
        <f>Q54+'[1]Stan i struktura II 13'!Q55</f>
        <v>8</v>
      </c>
      <c r="R55" s="87">
        <f>R54+'[1]Stan i struktura II 13'!R55</f>
        <v>21</v>
      </c>
      <c r="S55" s="84">
        <f>S54+'[1]Stan i struktura II 13'!S55</f>
        <v>145</v>
      </c>
      <c r="U55" s="4">
        <f>SUM(E55:R55)</f>
        <v>145</v>
      </c>
      <c r="V55" s="4">
        <f>SUM(E55:R55)</f>
        <v>145</v>
      </c>
    </row>
    <row r="56" spans="2:19" s="4" customFormat="1" ht="42" customHeight="1" thickBot="1" thickTop="1">
      <c r="B56" s="315" t="s">
        <v>42</v>
      </c>
      <c r="C56" s="321" t="s">
        <v>68</v>
      </c>
      <c r="D56" s="322"/>
      <c r="E56" s="91">
        <v>19</v>
      </c>
      <c r="F56" s="91">
        <v>6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O56" s="91">
        <v>1</v>
      </c>
      <c r="P56" s="91">
        <v>0</v>
      </c>
      <c r="Q56" s="91">
        <v>0</v>
      </c>
      <c r="R56" s="92">
        <v>0</v>
      </c>
      <c r="S56" s="85">
        <f>SUM(E56:R56)</f>
        <v>26</v>
      </c>
    </row>
    <row r="57" spans="2:22" s="4" customFormat="1" ht="42" customHeight="1" thickBot="1" thickTop="1">
      <c r="B57" s="320"/>
      <c r="C57" s="323" t="s">
        <v>69</v>
      </c>
      <c r="D57" s="324"/>
      <c r="E57" s="86">
        <f>E56+'[1]Stan i struktura II 13'!E57</f>
        <v>20</v>
      </c>
      <c r="F57" s="86">
        <f>F56+'[1]Stan i struktura II 13'!F57</f>
        <v>6</v>
      </c>
      <c r="G57" s="86">
        <f>G56+'[1]Stan i struktura II 13'!G57</f>
        <v>0</v>
      </c>
      <c r="H57" s="86">
        <f>H56+'[1]Stan i struktura II 13'!H57</f>
        <v>0</v>
      </c>
      <c r="I57" s="86">
        <f>I56+'[1]Stan i struktura II 13'!I57</f>
        <v>0</v>
      </c>
      <c r="J57" s="86">
        <f>J56+'[1]Stan i struktura II 13'!J57</f>
        <v>0</v>
      </c>
      <c r="K57" s="86">
        <f>K56+'[1]Stan i struktura II 13'!K57</f>
        <v>0</v>
      </c>
      <c r="L57" s="86">
        <f>L56+'[1]Stan i struktura II 13'!L57</f>
        <v>0</v>
      </c>
      <c r="M57" s="86">
        <f>M56+'[1]Stan i struktura II 13'!M57</f>
        <v>0</v>
      </c>
      <c r="N57" s="86">
        <f>N56+'[1]Stan i struktura II 13'!N57</f>
        <v>0</v>
      </c>
      <c r="O57" s="86">
        <f>O56+'[1]Stan i struktura II 13'!O57</f>
        <v>1</v>
      </c>
      <c r="P57" s="86">
        <f>P56+'[1]Stan i struktura II 13'!P57</f>
        <v>0</v>
      </c>
      <c r="Q57" s="86">
        <f>Q56+'[1]Stan i struktura II 13'!Q57</f>
        <v>0</v>
      </c>
      <c r="R57" s="87">
        <f>R56+'[1]Stan i struktura II 13'!R57</f>
        <v>0</v>
      </c>
      <c r="S57" s="84">
        <f>S56+'[1]Stan i struktura II 13'!S57</f>
        <v>27</v>
      </c>
      <c r="U57" s="4">
        <f>SUM(E57:R57)</f>
        <v>27</v>
      </c>
      <c r="V57" s="4">
        <f>SUM(E57:R57)</f>
        <v>27</v>
      </c>
    </row>
    <row r="58" spans="2:19" s="4" customFormat="1" ht="42" customHeight="1" thickBot="1" thickTop="1">
      <c r="B58" s="315" t="s">
        <v>50</v>
      </c>
      <c r="C58" s="321" t="s">
        <v>70</v>
      </c>
      <c r="D58" s="322"/>
      <c r="E58" s="91">
        <v>4</v>
      </c>
      <c r="F58" s="91">
        <v>4</v>
      </c>
      <c r="G58" s="91">
        <v>40</v>
      </c>
      <c r="H58" s="91">
        <v>57</v>
      </c>
      <c r="I58" s="91">
        <v>13</v>
      </c>
      <c r="J58" s="91">
        <v>0</v>
      </c>
      <c r="K58" s="91">
        <v>10</v>
      </c>
      <c r="L58" s="91">
        <v>20</v>
      </c>
      <c r="M58" s="91">
        <v>20</v>
      </c>
      <c r="N58" s="91">
        <v>21</v>
      </c>
      <c r="O58" s="91">
        <v>13</v>
      </c>
      <c r="P58" s="91">
        <v>11</v>
      </c>
      <c r="Q58" s="91">
        <v>63</v>
      </c>
      <c r="R58" s="92">
        <v>8</v>
      </c>
      <c r="S58" s="85">
        <f>SUM(E58:R58)</f>
        <v>284</v>
      </c>
    </row>
    <row r="59" spans="2:22" s="4" customFormat="1" ht="42" customHeight="1" thickBot="1" thickTop="1">
      <c r="B59" s="312"/>
      <c r="C59" s="327" t="s">
        <v>71</v>
      </c>
      <c r="D59" s="328"/>
      <c r="E59" s="86">
        <f>E58+'[1]Stan i struktura II 13'!E59</f>
        <v>11</v>
      </c>
      <c r="F59" s="86">
        <f>F58+'[1]Stan i struktura II 13'!F59</f>
        <v>4</v>
      </c>
      <c r="G59" s="86">
        <f>G58+'[1]Stan i struktura II 13'!G59</f>
        <v>58</v>
      </c>
      <c r="H59" s="86">
        <f>H58+'[1]Stan i struktura II 13'!H59</f>
        <v>69</v>
      </c>
      <c r="I59" s="86">
        <f>I58+'[1]Stan i struktura II 13'!I59</f>
        <v>18</v>
      </c>
      <c r="J59" s="86">
        <f>J58+'[1]Stan i struktura II 13'!J59</f>
        <v>0</v>
      </c>
      <c r="K59" s="86">
        <f>K58+'[1]Stan i struktura II 13'!K59</f>
        <v>10</v>
      </c>
      <c r="L59" s="86">
        <f>L58+'[1]Stan i struktura II 13'!L59</f>
        <v>27</v>
      </c>
      <c r="M59" s="86">
        <f>M58+'[1]Stan i struktura II 13'!M59</f>
        <v>32</v>
      </c>
      <c r="N59" s="86">
        <f>N58+'[1]Stan i struktura II 13'!N59</f>
        <v>41</v>
      </c>
      <c r="O59" s="86">
        <f>O58+'[1]Stan i struktura II 13'!O59</f>
        <v>23</v>
      </c>
      <c r="P59" s="86">
        <f>P58+'[1]Stan i struktura II 13'!P59</f>
        <v>25</v>
      </c>
      <c r="Q59" s="86">
        <f>Q58+'[1]Stan i struktura II 13'!Q59</f>
        <v>63</v>
      </c>
      <c r="R59" s="87">
        <f>R58+'[1]Stan i struktura II 13'!R59</f>
        <v>14</v>
      </c>
      <c r="S59" s="84">
        <f>S58+'[1]Stan i struktura II 13'!S59</f>
        <v>395</v>
      </c>
      <c r="U59" s="4">
        <f>SUM(E59:R59)</f>
        <v>395</v>
      </c>
      <c r="V59" s="4">
        <f>SUM(E59:R59)</f>
        <v>395</v>
      </c>
    </row>
    <row r="60" spans="2:19" s="4" customFormat="1" ht="42" customHeight="1" thickBot="1" thickTop="1">
      <c r="B60" s="329" t="s">
        <v>72</v>
      </c>
      <c r="C60" s="321" t="s">
        <v>73</v>
      </c>
      <c r="D60" s="322"/>
      <c r="E60" s="91">
        <v>107</v>
      </c>
      <c r="F60" s="91">
        <v>81</v>
      </c>
      <c r="G60" s="91">
        <v>113</v>
      </c>
      <c r="H60" s="91">
        <v>105</v>
      </c>
      <c r="I60" s="91">
        <v>33</v>
      </c>
      <c r="J60" s="91">
        <v>49</v>
      </c>
      <c r="K60" s="91">
        <v>247</v>
      </c>
      <c r="L60" s="91">
        <v>47</v>
      </c>
      <c r="M60" s="91">
        <v>73</v>
      </c>
      <c r="N60" s="91">
        <v>18</v>
      </c>
      <c r="O60" s="91">
        <v>92</v>
      </c>
      <c r="P60" s="91">
        <v>102</v>
      </c>
      <c r="Q60" s="91">
        <v>62</v>
      </c>
      <c r="R60" s="92">
        <v>81</v>
      </c>
      <c r="S60" s="85">
        <f>SUM(E60:R60)</f>
        <v>1210</v>
      </c>
    </row>
    <row r="61" spans="2:22" s="4" customFormat="1" ht="42" customHeight="1" thickBot="1" thickTop="1">
      <c r="B61" s="329"/>
      <c r="C61" s="330" t="s">
        <v>74</v>
      </c>
      <c r="D61" s="331"/>
      <c r="E61" s="93">
        <f>E60+'[1]Stan i struktura II 13'!E61</f>
        <v>165</v>
      </c>
      <c r="F61" s="93">
        <f>F60+'[1]Stan i struktura II 13'!F61</f>
        <v>113</v>
      </c>
      <c r="G61" s="93">
        <f>G60+'[1]Stan i struktura II 13'!G61</f>
        <v>215</v>
      </c>
      <c r="H61" s="93">
        <f>H60+'[1]Stan i struktura II 13'!H61</f>
        <v>216</v>
      </c>
      <c r="I61" s="93">
        <f>I60+'[1]Stan i struktura II 13'!I61</f>
        <v>40</v>
      </c>
      <c r="J61" s="93">
        <f>J60+'[1]Stan i struktura II 13'!J61</f>
        <v>163</v>
      </c>
      <c r="K61" s="93">
        <f>K60+'[1]Stan i struktura II 13'!K61</f>
        <v>273</v>
      </c>
      <c r="L61" s="93">
        <f>L60+'[1]Stan i struktura II 13'!L61</f>
        <v>106</v>
      </c>
      <c r="M61" s="93">
        <f>M60+'[1]Stan i struktura II 13'!M61</f>
        <v>140</v>
      </c>
      <c r="N61" s="93">
        <f>N60+'[1]Stan i struktura II 13'!N61</f>
        <v>43</v>
      </c>
      <c r="O61" s="93">
        <f>O60+'[1]Stan i struktura II 13'!O61</f>
        <v>189</v>
      </c>
      <c r="P61" s="93">
        <f>P60+'[1]Stan i struktura II 13'!P61</f>
        <v>177</v>
      </c>
      <c r="Q61" s="93">
        <f>Q60+'[1]Stan i struktura II 13'!Q61</f>
        <v>201</v>
      </c>
      <c r="R61" s="94">
        <f>R60+'[1]Stan i struktura II 13'!R61</f>
        <v>163</v>
      </c>
      <c r="S61" s="84">
        <f>S60+'[1]Stan i struktura II 13'!S61</f>
        <v>2204</v>
      </c>
      <c r="U61" s="4">
        <f>SUM(E61:R61)</f>
        <v>2204</v>
      </c>
      <c r="V61" s="4">
        <f>SUM(E61:R61)</f>
        <v>2204</v>
      </c>
    </row>
    <row r="62" spans="2:19" s="4" customFormat="1" ht="42" customHeight="1" thickBot="1" thickTop="1">
      <c r="B62" s="329" t="s">
        <v>75</v>
      </c>
      <c r="C62" s="321" t="s">
        <v>76</v>
      </c>
      <c r="D62" s="322"/>
      <c r="E62" s="91">
        <v>0</v>
      </c>
      <c r="F62" s="91">
        <v>0</v>
      </c>
      <c r="G62" s="91">
        <v>0</v>
      </c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  <c r="R62" s="92">
        <v>0</v>
      </c>
      <c r="S62" s="85">
        <f>SUM(E62:R62)</f>
        <v>0</v>
      </c>
    </row>
    <row r="63" spans="2:22" s="4" customFormat="1" ht="42" customHeight="1" thickBot="1" thickTop="1">
      <c r="B63" s="329"/>
      <c r="C63" s="339" t="s">
        <v>77</v>
      </c>
      <c r="D63" s="340"/>
      <c r="E63" s="86">
        <f>E62+'[1]Stan i struktura II 13'!E63</f>
        <v>0</v>
      </c>
      <c r="F63" s="86">
        <f>F62+'[1]Stan i struktura II 13'!F63</f>
        <v>0</v>
      </c>
      <c r="G63" s="86">
        <f>G62+'[1]Stan i struktura II 13'!G63</f>
        <v>0</v>
      </c>
      <c r="H63" s="86">
        <f>H62+'[1]Stan i struktura II 13'!H63</f>
        <v>0</v>
      </c>
      <c r="I63" s="86">
        <f>I62+'[1]Stan i struktura II 13'!I63</f>
        <v>0</v>
      </c>
      <c r="J63" s="86">
        <f>J62+'[1]Stan i struktura II 13'!J63</f>
        <v>0</v>
      </c>
      <c r="K63" s="86">
        <f>K62+'[1]Stan i struktura II 13'!K63</f>
        <v>0</v>
      </c>
      <c r="L63" s="86">
        <f>L62+'[1]Stan i struktura II 13'!L63</f>
        <v>0</v>
      </c>
      <c r="M63" s="86">
        <f>M62+'[1]Stan i struktura II 13'!M63</f>
        <v>0</v>
      </c>
      <c r="N63" s="86">
        <f>N62+'[1]Stan i struktura II 13'!N63</f>
        <v>0</v>
      </c>
      <c r="O63" s="86">
        <f>O62+'[1]Stan i struktura II 13'!O63</f>
        <v>0</v>
      </c>
      <c r="P63" s="86">
        <f>P62+'[1]Stan i struktura II 13'!P63</f>
        <v>0</v>
      </c>
      <c r="Q63" s="86">
        <f>Q62+'[1]Stan i struktura II 13'!Q63</f>
        <v>0</v>
      </c>
      <c r="R63" s="87">
        <f>R62+'[1]Stan i struktura II 13'!R63</f>
        <v>0</v>
      </c>
      <c r="S63" s="84">
        <f>S62+'[1]Stan i struktura II 13'!S63</f>
        <v>0</v>
      </c>
      <c r="U63" s="4">
        <f>SUM(E63:R63)</f>
        <v>0</v>
      </c>
      <c r="V63" s="4">
        <f>SUM(E63:R63)</f>
        <v>0</v>
      </c>
    </row>
    <row r="64" spans="2:19" s="4" customFormat="1" ht="42" customHeight="1" thickBot="1" thickTop="1">
      <c r="B64" s="329" t="s">
        <v>78</v>
      </c>
      <c r="C64" s="321" t="s">
        <v>79</v>
      </c>
      <c r="D64" s="322"/>
      <c r="E64" s="91">
        <v>10</v>
      </c>
      <c r="F64" s="91">
        <v>61</v>
      </c>
      <c r="G64" s="91">
        <v>0</v>
      </c>
      <c r="H64" s="91">
        <v>0</v>
      </c>
      <c r="I64" s="91">
        <v>146</v>
      </c>
      <c r="J64" s="91">
        <v>12</v>
      </c>
      <c r="K64" s="91">
        <v>25</v>
      </c>
      <c r="L64" s="91">
        <v>0</v>
      </c>
      <c r="M64" s="91">
        <v>44</v>
      </c>
      <c r="N64" s="91">
        <v>31</v>
      </c>
      <c r="O64" s="91">
        <v>7</v>
      </c>
      <c r="P64" s="91">
        <v>18</v>
      </c>
      <c r="Q64" s="91">
        <v>47</v>
      </c>
      <c r="R64" s="92">
        <v>62</v>
      </c>
      <c r="S64" s="85">
        <f>SUM(E64:R64)</f>
        <v>463</v>
      </c>
    </row>
    <row r="65" spans="2:22" ht="42" customHeight="1" thickBot="1" thickTop="1">
      <c r="B65" s="341"/>
      <c r="C65" s="325" t="s">
        <v>80</v>
      </c>
      <c r="D65" s="326"/>
      <c r="E65" s="86">
        <f>E64+'[1]Stan i struktura II 13'!E65</f>
        <v>27</v>
      </c>
      <c r="F65" s="86">
        <f>F64+'[1]Stan i struktura II 13'!F65</f>
        <v>112</v>
      </c>
      <c r="G65" s="86">
        <f>G64+'[1]Stan i struktura II 13'!G65</f>
        <v>0</v>
      </c>
      <c r="H65" s="86">
        <f>H64+'[1]Stan i struktura II 13'!H65</f>
        <v>0</v>
      </c>
      <c r="I65" s="86">
        <f>I64+'[1]Stan i struktura II 13'!I65</f>
        <v>146</v>
      </c>
      <c r="J65" s="86">
        <f>J64+'[1]Stan i struktura II 13'!J65</f>
        <v>33</v>
      </c>
      <c r="K65" s="86">
        <f>K64+'[1]Stan i struktura II 13'!K65</f>
        <v>51</v>
      </c>
      <c r="L65" s="86">
        <f>L64+'[1]Stan i struktura II 13'!L65</f>
        <v>0</v>
      </c>
      <c r="M65" s="86">
        <f>M64+'[1]Stan i struktura II 13'!M65</f>
        <v>44</v>
      </c>
      <c r="N65" s="86">
        <f>N64+'[1]Stan i struktura II 13'!N65</f>
        <v>47</v>
      </c>
      <c r="O65" s="86">
        <f>O64+'[1]Stan i struktura II 13'!O65</f>
        <v>66</v>
      </c>
      <c r="P65" s="86">
        <f>P64+'[1]Stan i struktura II 13'!P65</f>
        <v>18</v>
      </c>
      <c r="Q65" s="86">
        <f>Q64+'[1]Stan i struktura II 13'!Q65</f>
        <v>223</v>
      </c>
      <c r="R65" s="87">
        <f>R64+'[1]Stan i struktura II 13'!R65</f>
        <v>231</v>
      </c>
      <c r="S65" s="84">
        <f>S64+'[1]Stan i struktura II 13'!S65</f>
        <v>998</v>
      </c>
      <c r="U65" s="1">
        <f>SUM(E65:R65)</f>
        <v>998</v>
      </c>
      <c r="V65" s="4">
        <f>SUM(E65:R65)</f>
        <v>998</v>
      </c>
    </row>
    <row r="66" spans="2:22" ht="45" customHeight="1" thickBot="1" thickTop="1">
      <c r="B66" s="332" t="s">
        <v>81</v>
      </c>
      <c r="C66" s="334" t="s">
        <v>82</v>
      </c>
      <c r="D66" s="335"/>
      <c r="E66" s="95">
        <f aca="true" t="shared" si="14" ref="E66:R67">E48+E50+E52+E54+E56+E58+E60+E62+E64</f>
        <v>181</v>
      </c>
      <c r="F66" s="95">
        <f t="shared" si="14"/>
        <v>184</v>
      </c>
      <c r="G66" s="95">
        <f t="shared" si="14"/>
        <v>183</v>
      </c>
      <c r="H66" s="95">
        <f t="shared" si="14"/>
        <v>203</v>
      </c>
      <c r="I66" s="95">
        <f t="shared" si="14"/>
        <v>197</v>
      </c>
      <c r="J66" s="95">
        <f t="shared" si="14"/>
        <v>114</v>
      </c>
      <c r="K66" s="95">
        <f t="shared" si="14"/>
        <v>325</v>
      </c>
      <c r="L66" s="95">
        <f t="shared" si="14"/>
        <v>81</v>
      </c>
      <c r="M66" s="95">
        <f t="shared" si="14"/>
        <v>156</v>
      </c>
      <c r="N66" s="95">
        <f t="shared" si="14"/>
        <v>104</v>
      </c>
      <c r="O66" s="95">
        <f t="shared" si="14"/>
        <v>138</v>
      </c>
      <c r="P66" s="95">
        <f t="shared" si="14"/>
        <v>155</v>
      </c>
      <c r="Q66" s="95">
        <f t="shared" si="14"/>
        <v>235</v>
      </c>
      <c r="R66" s="96">
        <f t="shared" si="14"/>
        <v>213</v>
      </c>
      <c r="S66" s="97">
        <f>SUM(E66:R66)</f>
        <v>2469</v>
      </c>
      <c r="V66" s="4"/>
    </row>
    <row r="67" spans="2:22" ht="45" customHeight="1" thickBot="1" thickTop="1">
      <c r="B67" s="333"/>
      <c r="C67" s="334" t="s">
        <v>83</v>
      </c>
      <c r="D67" s="335"/>
      <c r="E67" s="98">
        <f t="shared" si="14"/>
        <v>295</v>
      </c>
      <c r="F67" s="98">
        <f>F49+F51+F53+F55+F57+F59+F61+F63+F65</f>
        <v>308</v>
      </c>
      <c r="G67" s="98">
        <f t="shared" si="14"/>
        <v>306</v>
      </c>
      <c r="H67" s="98">
        <f t="shared" si="14"/>
        <v>357</v>
      </c>
      <c r="I67" s="98">
        <f t="shared" si="14"/>
        <v>214</v>
      </c>
      <c r="J67" s="98">
        <f t="shared" si="14"/>
        <v>296</v>
      </c>
      <c r="K67" s="98">
        <f t="shared" si="14"/>
        <v>390</v>
      </c>
      <c r="L67" s="98">
        <f t="shared" si="14"/>
        <v>176</v>
      </c>
      <c r="M67" s="98">
        <f t="shared" si="14"/>
        <v>243</v>
      </c>
      <c r="N67" s="98">
        <f t="shared" si="14"/>
        <v>194</v>
      </c>
      <c r="O67" s="98">
        <f t="shared" si="14"/>
        <v>398</v>
      </c>
      <c r="P67" s="98">
        <f t="shared" si="14"/>
        <v>296</v>
      </c>
      <c r="Q67" s="98">
        <f t="shared" si="14"/>
        <v>831</v>
      </c>
      <c r="R67" s="99">
        <f t="shared" si="14"/>
        <v>533</v>
      </c>
      <c r="S67" s="97">
        <f>SUM(E67:R67)</f>
        <v>4837</v>
      </c>
      <c r="V67" s="4"/>
    </row>
    <row r="68" spans="2:19" ht="14.25" customHeight="1">
      <c r="B68" s="336" t="s">
        <v>84</v>
      </c>
      <c r="C68" s="336"/>
      <c r="D68" s="336"/>
      <c r="E68" s="336"/>
      <c r="F68" s="336"/>
      <c r="G68" s="336"/>
      <c r="H68" s="336"/>
      <c r="I68" s="336"/>
      <c r="J68" s="336"/>
      <c r="K68" s="336"/>
      <c r="L68" s="336"/>
      <c r="M68" s="336"/>
      <c r="N68" s="336"/>
      <c r="O68" s="336"/>
      <c r="P68" s="336"/>
      <c r="Q68" s="336"/>
      <c r="R68" s="336"/>
      <c r="S68" s="336"/>
    </row>
    <row r="69" spans="2:19" ht="14.25" customHeight="1">
      <c r="B69" s="337"/>
      <c r="C69" s="338"/>
      <c r="D69" s="338"/>
      <c r="E69" s="338"/>
      <c r="F69" s="338"/>
      <c r="G69" s="338"/>
      <c r="H69" s="338"/>
      <c r="I69" s="338"/>
      <c r="J69" s="338"/>
      <c r="K69" s="338"/>
      <c r="L69" s="338"/>
      <c r="M69" s="338"/>
      <c r="N69" s="338"/>
      <c r="O69" s="338"/>
      <c r="P69" s="338"/>
      <c r="Q69" s="338"/>
      <c r="R69" s="338"/>
      <c r="S69" s="338"/>
    </row>
    <row r="75" ht="13.5" thickBot="1"/>
    <row r="76" spans="5:19" ht="26.25" customHeight="1" thickBot="1" thickTop="1">
      <c r="E76" s="100">
        <v>162</v>
      </c>
      <c r="F76" s="100">
        <v>93</v>
      </c>
      <c r="G76" s="100">
        <v>63</v>
      </c>
      <c r="H76" s="100">
        <v>68</v>
      </c>
      <c r="I76" s="100">
        <v>98</v>
      </c>
      <c r="J76" s="100">
        <v>55</v>
      </c>
      <c r="K76" s="100">
        <v>52</v>
      </c>
      <c r="L76" s="100">
        <v>36</v>
      </c>
      <c r="M76" s="100">
        <v>71</v>
      </c>
      <c r="N76" s="100">
        <v>39</v>
      </c>
      <c r="O76" s="100">
        <v>132</v>
      </c>
      <c r="P76" s="100">
        <v>93</v>
      </c>
      <c r="Q76" s="100">
        <v>69</v>
      </c>
      <c r="R76" s="100">
        <v>57</v>
      </c>
      <c r="S76" s="78">
        <f>SUM(E76:R76)</f>
        <v>1088</v>
      </c>
    </row>
  </sheetData>
  <sheetProtection/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B38:B39"/>
    <mergeCell ref="C38:D38"/>
    <mergeCell ref="C39:D39"/>
    <mergeCell ref="B41:S41"/>
    <mergeCell ref="B43:S43"/>
    <mergeCell ref="C44:D44"/>
    <mergeCell ref="B34:B35"/>
    <mergeCell ref="C34:D34"/>
    <mergeCell ref="C35:D35"/>
    <mergeCell ref="B36:B37"/>
    <mergeCell ref="C36:D36"/>
    <mergeCell ref="C37:D37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S27"/>
    <mergeCell ref="B28:B29"/>
    <mergeCell ref="C28:D28"/>
    <mergeCell ref="C29:D29"/>
    <mergeCell ref="B21:B22"/>
    <mergeCell ref="C21:D21"/>
    <mergeCell ref="C22:D22"/>
    <mergeCell ref="B23:B24"/>
    <mergeCell ref="C23:D23"/>
    <mergeCell ref="C24:D24"/>
    <mergeCell ref="C15:D15"/>
    <mergeCell ref="B16:S16"/>
    <mergeCell ref="B17:B18"/>
    <mergeCell ref="C17:D17"/>
    <mergeCell ref="C18:D18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B2:S2"/>
    <mergeCell ref="B4:S4"/>
    <mergeCell ref="C5:D5"/>
    <mergeCell ref="C6:D6"/>
    <mergeCell ref="C7:D7"/>
    <mergeCell ref="C8:D8"/>
  </mergeCells>
  <printOptions horizontalCentered="1" verticalCentered="1"/>
  <pageMargins left="0" right="0" top="0.15748031496062992" bottom="0" header="0" footer="0"/>
  <pageSetup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1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7.875" style="0" customWidth="1"/>
    <col min="4" max="4" width="14.75390625" style="0" customWidth="1"/>
    <col min="5" max="5" width="15.25390625" style="0" customWidth="1"/>
    <col min="6" max="6" width="4.75390625" style="0" customWidth="1"/>
    <col min="7" max="7" width="8.625" style="0" customWidth="1"/>
    <col min="8" max="8" width="27.875" style="0" customWidth="1"/>
    <col min="9" max="9" width="14.25390625" style="0" customWidth="1"/>
    <col min="10" max="10" width="15.25390625" style="0" customWidth="1"/>
    <col min="11" max="11" width="4.625" style="0" customWidth="1"/>
    <col min="12" max="12" width="8.75390625" style="0" customWidth="1"/>
    <col min="13" max="13" width="28.375" style="0" customWidth="1"/>
    <col min="14" max="14" width="14.75390625" style="0" customWidth="1"/>
    <col min="15" max="15" width="15.875" style="0" customWidth="1"/>
  </cols>
  <sheetData>
    <row r="1" spans="2:15" ht="24.75" customHeight="1">
      <c r="B1" s="342" t="s">
        <v>128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</row>
    <row r="2" spans="2:15" ht="24.75" customHeight="1">
      <c r="B2" s="342" t="s">
        <v>129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</row>
    <row r="3" spans="2:15" ht="18.75" thickBot="1">
      <c r="B3" s="1"/>
      <c r="C3" s="109"/>
      <c r="D3" s="109"/>
      <c r="E3" s="109"/>
      <c r="F3" s="109"/>
      <c r="G3" s="109"/>
      <c r="H3" s="34"/>
      <c r="I3" s="34"/>
      <c r="J3" s="34"/>
      <c r="K3" s="34"/>
      <c r="L3" s="34"/>
      <c r="M3" s="34"/>
      <c r="N3" s="1"/>
      <c r="O3" s="1"/>
    </row>
    <row r="4" spans="2:15" ht="18.75" customHeight="1" thickBot="1">
      <c r="B4" s="345" t="s">
        <v>130</v>
      </c>
      <c r="C4" s="347" t="s">
        <v>131</v>
      </c>
      <c r="D4" s="349" t="s">
        <v>132</v>
      </c>
      <c r="E4" s="351" t="s">
        <v>133</v>
      </c>
      <c r="F4" s="109"/>
      <c r="G4" s="345" t="s">
        <v>130</v>
      </c>
      <c r="H4" s="353" t="s">
        <v>134</v>
      </c>
      <c r="I4" s="349" t="s">
        <v>132</v>
      </c>
      <c r="J4" s="351" t="s">
        <v>133</v>
      </c>
      <c r="K4" s="34"/>
      <c r="L4" s="345" t="s">
        <v>130</v>
      </c>
      <c r="M4" s="355" t="s">
        <v>131</v>
      </c>
      <c r="N4" s="349" t="s">
        <v>132</v>
      </c>
      <c r="O4" s="357" t="s">
        <v>133</v>
      </c>
    </row>
    <row r="5" spans="2:15" ht="18.75" customHeight="1" thickBot="1" thickTop="1">
      <c r="B5" s="346"/>
      <c r="C5" s="348"/>
      <c r="D5" s="350"/>
      <c r="E5" s="352"/>
      <c r="F5" s="109"/>
      <c r="G5" s="346"/>
      <c r="H5" s="354"/>
      <c r="I5" s="350"/>
      <c r="J5" s="352"/>
      <c r="K5" s="34"/>
      <c r="L5" s="346"/>
      <c r="M5" s="356"/>
      <c r="N5" s="350"/>
      <c r="O5" s="358"/>
    </row>
    <row r="6" spans="2:15" ht="16.5" customHeight="1" thickTop="1">
      <c r="B6" s="359" t="s">
        <v>135</v>
      </c>
      <c r="C6" s="360"/>
      <c r="D6" s="360"/>
      <c r="E6" s="363">
        <f>SUM(E8+E19+E27+E34+E41)</f>
        <v>24027</v>
      </c>
      <c r="F6" s="109"/>
      <c r="G6" s="110">
        <v>4</v>
      </c>
      <c r="H6" s="111" t="s">
        <v>136</v>
      </c>
      <c r="I6" s="112" t="s">
        <v>137</v>
      </c>
      <c r="J6" s="113">
        <v>961</v>
      </c>
      <c r="K6" s="34"/>
      <c r="L6" s="114" t="s">
        <v>138</v>
      </c>
      <c r="M6" s="115" t="s">
        <v>139</v>
      </c>
      <c r="N6" s="115" t="s">
        <v>140</v>
      </c>
      <c r="O6" s="116">
        <f>SUM(O7:O18)</f>
        <v>10452</v>
      </c>
    </row>
    <row r="7" spans="2:15" ht="16.5" customHeight="1" thickBot="1">
      <c r="B7" s="361"/>
      <c r="C7" s="362"/>
      <c r="D7" s="362"/>
      <c r="E7" s="364"/>
      <c r="F7" s="1"/>
      <c r="G7" s="117">
        <v>5</v>
      </c>
      <c r="H7" s="118" t="s">
        <v>141</v>
      </c>
      <c r="I7" s="119" t="s">
        <v>137</v>
      </c>
      <c r="J7" s="120">
        <v>413</v>
      </c>
      <c r="K7" s="1"/>
      <c r="L7" s="117">
        <v>1</v>
      </c>
      <c r="M7" s="118" t="s">
        <v>142</v>
      </c>
      <c r="N7" s="119" t="s">
        <v>137</v>
      </c>
      <c r="O7" s="120">
        <v>237</v>
      </c>
    </row>
    <row r="8" spans="2:15" ht="16.5" customHeight="1" thickBot="1" thickTop="1">
      <c r="B8" s="114" t="s">
        <v>143</v>
      </c>
      <c r="C8" s="115" t="s">
        <v>144</v>
      </c>
      <c r="D8" s="121" t="s">
        <v>140</v>
      </c>
      <c r="E8" s="116">
        <f>SUM(E9:E17)</f>
        <v>9331</v>
      </c>
      <c r="F8" s="1"/>
      <c r="G8" s="122"/>
      <c r="H8" s="123"/>
      <c r="I8" s="124"/>
      <c r="J8" s="125"/>
      <c r="K8" s="1"/>
      <c r="L8" s="117">
        <v>2</v>
      </c>
      <c r="M8" s="118" t="s">
        <v>145</v>
      </c>
      <c r="N8" s="119" t="s">
        <v>146</v>
      </c>
      <c r="O8" s="120">
        <v>244</v>
      </c>
    </row>
    <row r="9" spans="2:15" ht="16.5" customHeight="1" thickBot="1">
      <c r="B9" s="117">
        <v>1</v>
      </c>
      <c r="C9" s="118" t="s">
        <v>147</v>
      </c>
      <c r="D9" s="119" t="s">
        <v>146</v>
      </c>
      <c r="E9" s="120">
        <v>344</v>
      </c>
      <c r="F9" s="1"/>
      <c r="G9" s="126"/>
      <c r="H9" s="127"/>
      <c r="I9" s="128"/>
      <c r="J9" s="128"/>
      <c r="K9" s="1"/>
      <c r="L9" s="117">
        <v>3</v>
      </c>
      <c r="M9" s="118" t="s">
        <v>148</v>
      </c>
      <c r="N9" s="119" t="s">
        <v>137</v>
      </c>
      <c r="O9" s="120">
        <v>601</v>
      </c>
    </row>
    <row r="10" spans="2:15" ht="16.5" customHeight="1">
      <c r="B10" s="117">
        <v>2</v>
      </c>
      <c r="C10" s="118" t="s">
        <v>149</v>
      </c>
      <c r="D10" s="119" t="s">
        <v>146</v>
      </c>
      <c r="E10" s="120">
        <v>467</v>
      </c>
      <c r="F10" s="1"/>
      <c r="G10" s="345" t="s">
        <v>130</v>
      </c>
      <c r="H10" s="353" t="s">
        <v>134</v>
      </c>
      <c r="I10" s="349" t="s">
        <v>132</v>
      </c>
      <c r="J10" s="351" t="s">
        <v>133</v>
      </c>
      <c r="K10" s="1"/>
      <c r="L10" s="117">
        <v>4</v>
      </c>
      <c r="M10" s="118" t="s">
        <v>150</v>
      </c>
      <c r="N10" s="119" t="s">
        <v>137</v>
      </c>
      <c r="O10" s="120">
        <v>299</v>
      </c>
    </row>
    <row r="11" spans="2:15" ht="16.5" customHeight="1" thickBot="1">
      <c r="B11" s="117">
        <v>3</v>
      </c>
      <c r="C11" s="118" t="s">
        <v>151</v>
      </c>
      <c r="D11" s="119" t="s">
        <v>146</v>
      </c>
      <c r="E11" s="120">
        <v>367</v>
      </c>
      <c r="F11" s="1"/>
      <c r="G11" s="346"/>
      <c r="H11" s="354"/>
      <c r="I11" s="350"/>
      <c r="J11" s="352"/>
      <c r="K11" s="1"/>
      <c r="L11" s="117">
        <v>5</v>
      </c>
      <c r="M11" s="118" t="s">
        <v>152</v>
      </c>
      <c r="N11" s="119" t="s">
        <v>137</v>
      </c>
      <c r="O11" s="120">
        <v>684</v>
      </c>
    </row>
    <row r="12" spans="2:15" ht="16.5" customHeight="1" thickTop="1">
      <c r="B12" s="117">
        <v>4</v>
      </c>
      <c r="C12" s="118" t="s">
        <v>153</v>
      </c>
      <c r="D12" s="119" t="s">
        <v>154</v>
      </c>
      <c r="E12" s="120">
        <v>507</v>
      </c>
      <c r="F12" s="1"/>
      <c r="G12" s="359" t="s">
        <v>155</v>
      </c>
      <c r="H12" s="360"/>
      <c r="I12" s="360"/>
      <c r="J12" s="363">
        <f>SUM(J14+J23+J33+J41+O6+O20+O31)</f>
        <v>41278</v>
      </c>
      <c r="K12" s="1"/>
      <c r="L12" s="117" t="s">
        <v>50</v>
      </c>
      <c r="M12" s="118" t="s">
        <v>156</v>
      </c>
      <c r="N12" s="119" t="s">
        <v>137</v>
      </c>
      <c r="O12" s="120">
        <v>1658</v>
      </c>
    </row>
    <row r="13" spans="2:15" ht="16.5" customHeight="1" thickBot="1">
      <c r="B13" s="117">
        <v>5</v>
      </c>
      <c r="C13" s="118" t="s">
        <v>157</v>
      </c>
      <c r="D13" s="119" t="s">
        <v>146</v>
      </c>
      <c r="E13" s="120">
        <v>336</v>
      </c>
      <c r="F13" s="129"/>
      <c r="G13" s="361"/>
      <c r="H13" s="362"/>
      <c r="I13" s="362"/>
      <c r="J13" s="373"/>
      <c r="K13" s="129"/>
      <c r="L13" s="117">
        <v>7</v>
      </c>
      <c r="M13" s="118" t="s">
        <v>158</v>
      </c>
      <c r="N13" s="119" t="s">
        <v>146</v>
      </c>
      <c r="O13" s="120">
        <v>290</v>
      </c>
    </row>
    <row r="14" spans="2:15" ht="16.5" customHeight="1" thickTop="1">
      <c r="B14" s="117">
        <v>6</v>
      </c>
      <c r="C14" s="118" t="s">
        <v>159</v>
      </c>
      <c r="D14" s="119" t="s">
        <v>146</v>
      </c>
      <c r="E14" s="120">
        <v>457</v>
      </c>
      <c r="F14" s="130"/>
      <c r="G14" s="114" t="s">
        <v>143</v>
      </c>
      <c r="H14" s="115" t="s">
        <v>160</v>
      </c>
      <c r="I14" s="131" t="s">
        <v>140</v>
      </c>
      <c r="J14" s="132">
        <f>SUM(J15:J21)</f>
        <v>4748</v>
      </c>
      <c r="K14" s="1"/>
      <c r="L14" s="117">
        <v>8</v>
      </c>
      <c r="M14" s="118" t="s">
        <v>161</v>
      </c>
      <c r="N14" s="119" t="s">
        <v>146</v>
      </c>
      <c r="O14" s="120">
        <v>213</v>
      </c>
    </row>
    <row r="15" spans="2:15" ht="16.5" customHeight="1">
      <c r="B15" s="117">
        <v>7</v>
      </c>
      <c r="C15" s="118" t="s">
        <v>162</v>
      </c>
      <c r="D15" s="119" t="s">
        <v>137</v>
      </c>
      <c r="E15" s="120">
        <v>921</v>
      </c>
      <c r="F15" s="130"/>
      <c r="G15" s="117">
        <v>1</v>
      </c>
      <c r="H15" s="118" t="s">
        <v>163</v>
      </c>
      <c r="I15" s="119" t="s">
        <v>146</v>
      </c>
      <c r="J15" s="120">
        <v>229</v>
      </c>
      <c r="K15" s="1"/>
      <c r="L15" s="117">
        <v>9</v>
      </c>
      <c r="M15" s="118" t="s">
        <v>164</v>
      </c>
      <c r="N15" s="119" t="s">
        <v>146</v>
      </c>
      <c r="O15" s="120">
        <v>247</v>
      </c>
    </row>
    <row r="16" spans="2:15" ht="16.5" customHeight="1" thickBot="1">
      <c r="B16" s="133"/>
      <c r="C16" s="134"/>
      <c r="D16" s="135"/>
      <c r="E16" s="136"/>
      <c r="F16" s="130"/>
      <c r="G16" s="117">
        <v>2</v>
      </c>
      <c r="H16" s="118" t="s">
        <v>165</v>
      </c>
      <c r="I16" s="119" t="s">
        <v>146</v>
      </c>
      <c r="J16" s="120">
        <v>170</v>
      </c>
      <c r="K16" s="1"/>
      <c r="L16" s="117">
        <v>10</v>
      </c>
      <c r="M16" s="118" t="s">
        <v>166</v>
      </c>
      <c r="N16" s="119" t="s">
        <v>146</v>
      </c>
      <c r="O16" s="120">
        <v>897</v>
      </c>
    </row>
    <row r="17" spans="2:15" ht="16.5" customHeight="1" thickBot="1" thickTop="1">
      <c r="B17" s="137">
        <v>8</v>
      </c>
      <c r="C17" s="138" t="s">
        <v>167</v>
      </c>
      <c r="D17" s="139" t="s">
        <v>168</v>
      </c>
      <c r="E17" s="140">
        <v>5932</v>
      </c>
      <c r="F17" s="130"/>
      <c r="G17" s="117">
        <v>3</v>
      </c>
      <c r="H17" s="118" t="s">
        <v>169</v>
      </c>
      <c r="I17" s="119" t="s">
        <v>146</v>
      </c>
      <c r="J17" s="120">
        <v>415</v>
      </c>
      <c r="K17" s="1"/>
      <c r="L17" s="133"/>
      <c r="M17" s="134"/>
      <c r="N17" s="135"/>
      <c r="O17" s="136"/>
    </row>
    <row r="18" spans="2:15" ht="16.5" customHeight="1" thickBot="1" thickTop="1">
      <c r="B18" s="110"/>
      <c r="C18" s="111"/>
      <c r="D18" s="112"/>
      <c r="E18" s="113" t="s">
        <v>22</v>
      </c>
      <c r="F18" s="141"/>
      <c r="G18" s="117">
        <v>4</v>
      </c>
      <c r="H18" s="118" t="s">
        <v>170</v>
      </c>
      <c r="I18" s="119" t="s">
        <v>146</v>
      </c>
      <c r="J18" s="120">
        <v>815</v>
      </c>
      <c r="K18" s="1"/>
      <c r="L18" s="137">
        <v>11</v>
      </c>
      <c r="M18" s="138" t="s">
        <v>166</v>
      </c>
      <c r="N18" s="139" t="s">
        <v>168</v>
      </c>
      <c r="O18" s="140">
        <v>5082</v>
      </c>
    </row>
    <row r="19" spans="2:15" ht="16.5" customHeight="1" thickTop="1">
      <c r="B19" s="142" t="s">
        <v>171</v>
      </c>
      <c r="C19" s="143" t="s">
        <v>7</v>
      </c>
      <c r="D19" s="144" t="s">
        <v>140</v>
      </c>
      <c r="E19" s="145">
        <f>SUM(E20:E25)</f>
        <v>5109</v>
      </c>
      <c r="F19" s="130"/>
      <c r="G19" s="117">
        <v>5</v>
      </c>
      <c r="H19" s="118" t="s">
        <v>170</v>
      </c>
      <c r="I19" s="119" t="s">
        <v>154</v>
      </c>
      <c r="J19" s="120">
        <v>1704</v>
      </c>
      <c r="K19" s="1"/>
      <c r="L19" s="110"/>
      <c r="M19" s="111"/>
      <c r="N19" s="112"/>
      <c r="O19" s="113" t="s">
        <v>22</v>
      </c>
    </row>
    <row r="20" spans="2:15" ht="16.5" customHeight="1">
      <c r="B20" s="117">
        <v>1</v>
      </c>
      <c r="C20" s="118" t="s">
        <v>172</v>
      </c>
      <c r="D20" s="146" t="s">
        <v>146</v>
      </c>
      <c r="E20" s="120">
        <v>496</v>
      </c>
      <c r="F20" s="130"/>
      <c r="G20" s="117">
        <v>6</v>
      </c>
      <c r="H20" s="118" t="s">
        <v>173</v>
      </c>
      <c r="I20" s="119" t="s">
        <v>137</v>
      </c>
      <c r="J20" s="120">
        <v>1169</v>
      </c>
      <c r="K20" s="1"/>
      <c r="L20" s="142" t="s">
        <v>174</v>
      </c>
      <c r="M20" s="143" t="s">
        <v>16</v>
      </c>
      <c r="N20" s="144" t="s">
        <v>140</v>
      </c>
      <c r="O20" s="147">
        <f>SUM(O21:O29)</f>
        <v>5948</v>
      </c>
    </row>
    <row r="21" spans="2:15" ht="16.5" customHeight="1">
      <c r="B21" s="117">
        <v>2</v>
      </c>
      <c r="C21" s="118" t="s">
        <v>175</v>
      </c>
      <c r="D21" s="146" t="s">
        <v>137</v>
      </c>
      <c r="E21" s="120">
        <v>2040</v>
      </c>
      <c r="F21" s="130"/>
      <c r="G21" s="117">
        <v>7</v>
      </c>
      <c r="H21" s="118" t="s">
        <v>176</v>
      </c>
      <c r="I21" s="119" t="s">
        <v>146</v>
      </c>
      <c r="J21" s="120">
        <v>246</v>
      </c>
      <c r="K21" s="1"/>
      <c r="L21" s="117">
        <v>1</v>
      </c>
      <c r="M21" s="118" t="s">
        <v>177</v>
      </c>
      <c r="N21" s="119" t="s">
        <v>146</v>
      </c>
      <c r="O21" s="120">
        <v>304</v>
      </c>
    </row>
    <row r="22" spans="2:15" ht="16.5" customHeight="1">
      <c r="B22" s="117">
        <v>3</v>
      </c>
      <c r="C22" s="118" t="s">
        <v>178</v>
      </c>
      <c r="D22" s="146" t="s">
        <v>146</v>
      </c>
      <c r="E22" s="120">
        <v>512</v>
      </c>
      <c r="F22" s="130"/>
      <c r="G22" s="117"/>
      <c r="H22" s="118"/>
      <c r="I22" s="119"/>
      <c r="J22" s="120" t="s">
        <v>179</v>
      </c>
      <c r="K22" s="1"/>
      <c r="L22" s="117">
        <v>2</v>
      </c>
      <c r="M22" s="118" t="s">
        <v>180</v>
      </c>
      <c r="N22" s="119" t="s">
        <v>154</v>
      </c>
      <c r="O22" s="120">
        <v>256</v>
      </c>
    </row>
    <row r="23" spans="2:15" ht="16.5" customHeight="1">
      <c r="B23" s="117">
        <v>4</v>
      </c>
      <c r="C23" s="118" t="s">
        <v>181</v>
      </c>
      <c r="D23" s="146" t="s">
        <v>146</v>
      </c>
      <c r="E23" s="120">
        <v>370</v>
      </c>
      <c r="F23" s="130"/>
      <c r="G23" s="142" t="s">
        <v>171</v>
      </c>
      <c r="H23" s="143" t="s">
        <v>182</v>
      </c>
      <c r="I23" s="144" t="s">
        <v>140</v>
      </c>
      <c r="J23" s="147">
        <f>SUM(J24:J31)</f>
        <v>7947</v>
      </c>
      <c r="K23" s="1"/>
      <c r="L23" s="117">
        <v>3</v>
      </c>
      <c r="M23" s="118" t="s">
        <v>183</v>
      </c>
      <c r="N23" s="119" t="s">
        <v>137</v>
      </c>
      <c r="O23" s="120">
        <v>532</v>
      </c>
    </row>
    <row r="24" spans="2:15" ht="16.5" customHeight="1">
      <c r="B24" s="117">
        <v>5</v>
      </c>
      <c r="C24" s="118" t="s">
        <v>184</v>
      </c>
      <c r="D24" s="146" t="s">
        <v>137</v>
      </c>
      <c r="E24" s="120">
        <v>1130</v>
      </c>
      <c r="F24" s="130"/>
      <c r="G24" s="117">
        <v>1</v>
      </c>
      <c r="H24" s="118" t="s">
        <v>185</v>
      </c>
      <c r="I24" s="119" t="s">
        <v>137</v>
      </c>
      <c r="J24" s="120">
        <v>414</v>
      </c>
      <c r="K24" s="1"/>
      <c r="L24" s="117">
        <v>4</v>
      </c>
      <c r="M24" s="118" t="s">
        <v>186</v>
      </c>
      <c r="N24" s="119" t="s">
        <v>137</v>
      </c>
      <c r="O24" s="120">
        <v>422</v>
      </c>
    </row>
    <row r="25" spans="2:15" ht="16.5" customHeight="1">
      <c r="B25" s="117">
        <v>6</v>
      </c>
      <c r="C25" s="118" t="s">
        <v>187</v>
      </c>
      <c r="D25" s="146" t="s">
        <v>137</v>
      </c>
      <c r="E25" s="120">
        <v>561</v>
      </c>
      <c r="F25" s="130"/>
      <c r="G25" s="117">
        <v>2</v>
      </c>
      <c r="H25" s="118" t="s">
        <v>188</v>
      </c>
      <c r="I25" s="119" t="s">
        <v>146</v>
      </c>
      <c r="J25" s="120">
        <v>295</v>
      </c>
      <c r="K25" s="1"/>
      <c r="L25" s="117">
        <v>5</v>
      </c>
      <c r="M25" s="118" t="s">
        <v>189</v>
      </c>
      <c r="N25" s="119" t="s">
        <v>146</v>
      </c>
      <c r="O25" s="120">
        <v>434</v>
      </c>
    </row>
    <row r="26" spans="2:15" ht="16.5" customHeight="1">
      <c r="B26" s="117"/>
      <c r="C26" s="118"/>
      <c r="D26" s="119"/>
      <c r="E26" s="113"/>
      <c r="F26" s="141"/>
      <c r="G26" s="117" t="s">
        <v>28</v>
      </c>
      <c r="H26" s="118" t="s">
        <v>190</v>
      </c>
      <c r="I26" s="119" t="s">
        <v>137</v>
      </c>
      <c r="J26" s="120">
        <v>1878</v>
      </c>
      <c r="K26" s="1"/>
      <c r="L26" s="117">
        <v>6</v>
      </c>
      <c r="M26" s="118" t="s">
        <v>191</v>
      </c>
      <c r="N26" s="119" t="s">
        <v>137</v>
      </c>
      <c r="O26" s="120">
        <v>1731</v>
      </c>
    </row>
    <row r="27" spans="2:15" ht="16.5" customHeight="1">
      <c r="B27" s="142" t="s">
        <v>192</v>
      </c>
      <c r="C27" s="143" t="s">
        <v>9</v>
      </c>
      <c r="D27" s="144" t="s">
        <v>140</v>
      </c>
      <c r="E27" s="147">
        <f>SUM(E28:E32)</f>
        <v>2425</v>
      </c>
      <c r="F27" s="130"/>
      <c r="G27" s="117">
        <v>4</v>
      </c>
      <c r="H27" s="118" t="s">
        <v>193</v>
      </c>
      <c r="I27" s="119" t="s">
        <v>146</v>
      </c>
      <c r="J27" s="120">
        <v>653</v>
      </c>
      <c r="K27" s="1"/>
      <c r="L27" s="117">
        <v>7</v>
      </c>
      <c r="M27" s="118" t="s">
        <v>194</v>
      </c>
      <c r="N27" s="119" t="s">
        <v>146</v>
      </c>
      <c r="O27" s="120">
        <v>160</v>
      </c>
    </row>
    <row r="28" spans="2:15" ht="16.5" customHeight="1">
      <c r="B28" s="117">
        <v>1</v>
      </c>
      <c r="C28" s="118" t="s">
        <v>195</v>
      </c>
      <c r="D28" s="119" t="s">
        <v>137</v>
      </c>
      <c r="E28" s="120">
        <v>397</v>
      </c>
      <c r="F28" s="130"/>
      <c r="G28" s="117">
        <v>5</v>
      </c>
      <c r="H28" s="118" t="s">
        <v>193</v>
      </c>
      <c r="I28" s="119" t="s">
        <v>154</v>
      </c>
      <c r="J28" s="120">
        <v>3188</v>
      </c>
      <c r="K28" s="1"/>
      <c r="L28" s="117">
        <v>8</v>
      </c>
      <c r="M28" s="118" t="s">
        <v>196</v>
      </c>
      <c r="N28" s="119" t="s">
        <v>146</v>
      </c>
      <c r="O28" s="120">
        <v>487</v>
      </c>
    </row>
    <row r="29" spans="2:15" ht="16.5" customHeight="1">
      <c r="B29" s="117">
        <v>2</v>
      </c>
      <c r="C29" s="118" t="s">
        <v>197</v>
      </c>
      <c r="D29" s="119" t="s">
        <v>146</v>
      </c>
      <c r="E29" s="120">
        <v>204</v>
      </c>
      <c r="F29" s="130"/>
      <c r="G29" s="117">
        <v>6</v>
      </c>
      <c r="H29" s="118" t="s">
        <v>198</v>
      </c>
      <c r="I29" s="119" t="s">
        <v>137</v>
      </c>
      <c r="J29" s="120">
        <v>528</v>
      </c>
      <c r="K29" s="1"/>
      <c r="L29" s="117">
        <v>9</v>
      </c>
      <c r="M29" s="118" t="s">
        <v>196</v>
      </c>
      <c r="N29" s="119" t="s">
        <v>154</v>
      </c>
      <c r="O29" s="120">
        <v>1622</v>
      </c>
    </row>
    <row r="30" spans="2:15" ht="16.5" customHeight="1">
      <c r="B30" s="117">
        <v>3</v>
      </c>
      <c r="C30" s="118" t="s">
        <v>199</v>
      </c>
      <c r="D30" s="119" t="s">
        <v>137</v>
      </c>
      <c r="E30" s="120">
        <v>268</v>
      </c>
      <c r="F30" s="130"/>
      <c r="G30" s="117">
        <v>7</v>
      </c>
      <c r="H30" s="118" t="s">
        <v>200</v>
      </c>
      <c r="I30" s="119" t="s">
        <v>146</v>
      </c>
      <c r="J30" s="120">
        <v>615</v>
      </c>
      <c r="K30" s="1"/>
      <c r="L30" s="117"/>
      <c r="M30" s="118"/>
      <c r="N30" s="119"/>
      <c r="O30" s="120"/>
    </row>
    <row r="31" spans="2:15" ht="16.5" customHeight="1">
      <c r="B31" s="117">
        <v>4</v>
      </c>
      <c r="C31" s="118" t="s">
        <v>201</v>
      </c>
      <c r="D31" s="119" t="s">
        <v>137</v>
      </c>
      <c r="E31" s="120">
        <v>470</v>
      </c>
      <c r="F31" s="130"/>
      <c r="G31" s="117">
        <v>8</v>
      </c>
      <c r="H31" s="118" t="s">
        <v>202</v>
      </c>
      <c r="I31" s="119" t="s">
        <v>146</v>
      </c>
      <c r="J31" s="120">
        <v>376</v>
      </c>
      <c r="K31" s="1"/>
      <c r="L31" s="142" t="s">
        <v>203</v>
      </c>
      <c r="M31" s="143" t="s">
        <v>17</v>
      </c>
      <c r="N31" s="144" t="s">
        <v>140</v>
      </c>
      <c r="O31" s="147">
        <f>SUM(O32:O41)</f>
        <v>6327</v>
      </c>
    </row>
    <row r="32" spans="2:15" ht="16.5" customHeight="1">
      <c r="B32" s="117">
        <v>5</v>
      </c>
      <c r="C32" s="118" t="s">
        <v>204</v>
      </c>
      <c r="D32" s="119" t="s">
        <v>137</v>
      </c>
      <c r="E32" s="120">
        <v>1086</v>
      </c>
      <c r="F32" s="141"/>
      <c r="G32" s="117"/>
      <c r="H32" s="118"/>
      <c r="I32" s="119"/>
      <c r="J32" s="120"/>
      <c r="K32" s="1"/>
      <c r="L32" s="117">
        <v>1</v>
      </c>
      <c r="M32" s="118" t="s">
        <v>205</v>
      </c>
      <c r="N32" s="119" t="s">
        <v>146</v>
      </c>
      <c r="O32" s="120">
        <v>289</v>
      </c>
    </row>
    <row r="33" spans="2:15" ht="16.5" customHeight="1">
      <c r="B33" s="117"/>
      <c r="C33" s="118"/>
      <c r="D33" s="119"/>
      <c r="E33" s="120"/>
      <c r="F33" s="130"/>
      <c r="G33" s="142" t="s">
        <v>192</v>
      </c>
      <c r="H33" s="143" t="s">
        <v>12</v>
      </c>
      <c r="I33" s="144" t="s">
        <v>140</v>
      </c>
      <c r="J33" s="147">
        <f>SUM(J34:J39)</f>
        <v>3216</v>
      </c>
      <c r="K33" s="1"/>
      <c r="L33" s="117">
        <v>2</v>
      </c>
      <c r="M33" s="118" t="s">
        <v>206</v>
      </c>
      <c r="N33" s="119" t="s">
        <v>137</v>
      </c>
      <c r="O33" s="120">
        <v>627</v>
      </c>
    </row>
    <row r="34" spans="2:15" ht="16.5" customHeight="1">
      <c r="B34" s="142" t="s">
        <v>207</v>
      </c>
      <c r="C34" s="143" t="s">
        <v>208</v>
      </c>
      <c r="D34" s="144" t="s">
        <v>140</v>
      </c>
      <c r="E34" s="147">
        <f>SUM(E35:E39)</f>
        <v>5068</v>
      </c>
      <c r="F34" s="130"/>
      <c r="G34" s="117">
        <v>1</v>
      </c>
      <c r="H34" s="118" t="s">
        <v>209</v>
      </c>
      <c r="I34" s="119" t="s">
        <v>146</v>
      </c>
      <c r="J34" s="120">
        <v>256</v>
      </c>
      <c r="K34" s="1"/>
      <c r="L34" s="117">
        <v>3</v>
      </c>
      <c r="M34" s="118" t="s">
        <v>210</v>
      </c>
      <c r="N34" s="119" t="s">
        <v>146</v>
      </c>
      <c r="O34" s="120">
        <v>194</v>
      </c>
    </row>
    <row r="35" spans="2:15" ht="16.5" customHeight="1">
      <c r="B35" s="117">
        <v>1</v>
      </c>
      <c r="C35" s="118" t="s">
        <v>211</v>
      </c>
      <c r="D35" s="119" t="s">
        <v>137</v>
      </c>
      <c r="E35" s="120">
        <v>854</v>
      </c>
      <c r="F35" s="130"/>
      <c r="G35" s="117">
        <v>2</v>
      </c>
      <c r="H35" s="118" t="s">
        <v>212</v>
      </c>
      <c r="I35" s="119" t="s">
        <v>146</v>
      </c>
      <c r="J35" s="120">
        <v>395</v>
      </c>
      <c r="K35" s="1"/>
      <c r="L35" s="117">
        <v>4</v>
      </c>
      <c r="M35" s="118" t="s">
        <v>213</v>
      </c>
      <c r="N35" s="119" t="s">
        <v>137</v>
      </c>
      <c r="O35" s="120">
        <v>1681</v>
      </c>
    </row>
    <row r="36" spans="2:15" ht="16.5" customHeight="1">
      <c r="B36" s="117">
        <v>2</v>
      </c>
      <c r="C36" s="118" t="s">
        <v>214</v>
      </c>
      <c r="D36" s="119" t="s">
        <v>137</v>
      </c>
      <c r="E36" s="120">
        <v>1586</v>
      </c>
      <c r="F36" s="130"/>
      <c r="G36" s="117">
        <v>3</v>
      </c>
      <c r="H36" s="118" t="s">
        <v>215</v>
      </c>
      <c r="I36" s="119" t="s">
        <v>146</v>
      </c>
      <c r="J36" s="120">
        <v>294</v>
      </c>
      <c r="K36" s="1"/>
      <c r="L36" s="117">
        <v>5</v>
      </c>
      <c r="M36" s="118" t="s">
        <v>216</v>
      </c>
      <c r="N36" s="119" t="s">
        <v>154</v>
      </c>
      <c r="O36" s="120">
        <v>141</v>
      </c>
    </row>
    <row r="37" spans="2:15" ht="16.5" customHeight="1">
      <c r="B37" s="117">
        <v>3</v>
      </c>
      <c r="C37" s="118" t="s">
        <v>217</v>
      </c>
      <c r="D37" s="119" t="s">
        <v>146</v>
      </c>
      <c r="E37" s="120">
        <v>377</v>
      </c>
      <c r="F37" s="130"/>
      <c r="G37" s="117">
        <v>4</v>
      </c>
      <c r="H37" s="118" t="s">
        <v>218</v>
      </c>
      <c r="I37" s="119" t="s">
        <v>146</v>
      </c>
      <c r="J37" s="120">
        <v>252</v>
      </c>
      <c r="K37" s="1"/>
      <c r="L37" s="117">
        <v>6</v>
      </c>
      <c r="M37" s="118" t="s">
        <v>219</v>
      </c>
      <c r="N37" s="119" t="s">
        <v>146</v>
      </c>
      <c r="O37" s="120">
        <v>198</v>
      </c>
    </row>
    <row r="38" spans="2:15" ht="16.5" customHeight="1">
      <c r="B38" s="117">
        <v>4</v>
      </c>
      <c r="C38" s="118" t="s">
        <v>220</v>
      </c>
      <c r="D38" s="119" t="s">
        <v>137</v>
      </c>
      <c r="E38" s="120">
        <v>1825</v>
      </c>
      <c r="F38" s="130"/>
      <c r="G38" s="117">
        <v>5</v>
      </c>
      <c r="H38" s="118" t="s">
        <v>221</v>
      </c>
      <c r="I38" s="119" t="s">
        <v>137</v>
      </c>
      <c r="J38" s="120">
        <v>1760</v>
      </c>
      <c r="K38" s="1"/>
      <c r="L38" s="117">
        <v>7</v>
      </c>
      <c r="M38" s="118" t="s">
        <v>222</v>
      </c>
      <c r="N38" s="119" t="s">
        <v>146</v>
      </c>
      <c r="O38" s="120">
        <v>387</v>
      </c>
    </row>
    <row r="39" spans="2:15" ht="16.5" customHeight="1">
      <c r="B39" s="117">
        <v>5</v>
      </c>
      <c r="C39" s="118" t="s">
        <v>223</v>
      </c>
      <c r="D39" s="119" t="s">
        <v>146</v>
      </c>
      <c r="E39" s="120">
        <v>426</v>
      </c>
      <c r="F39" s="130"/>
      <c r="G39" s="117">
        <v>6</v>
      </c>
      <c r="H39" s="118" t="s">
        <v>224</v>
      </c>
      <c r="I39" s="119" t="s">
        <v>137</v>
      </c>
      <c r="J39" s="120">
        <v>259</v>
      </c>
      <c r="K39" s="1"/>
      <c r="L39" s="117">
        <v>8</v>
      </c>
      <c r="M39" s="118" t="s">
        <v>225</v>
      </c>
      <c r="N39" s="119" t="s">
        <v>146</v>
      </c>
      <c r="O39" s="120">
        <v>298</v>
      </c>
    </row>
    <row r="40" spans="2:15" ht="16.5" customHeight="1">
      <c r="B40" s="117"/>
      <c r="C40" s="118"/>
      <c r="D40" s="119"/>
      <c r="E40" s="120"/>
      <c r="F40" s="130"/>
      <c r="G40" s="117"/>
      <c r="H40" s="118"/>
      <c r="I40" s="119"/>
      <c r="J40" s="120"/>
      <c r="K40" s="1"/>
      <c r="L40" s="117">
        <v>9</v>
      </c>
      <c r="M40" s="118" t="s">
        <v>226</v>
      </c>
      <c r="N40" s="119" t="s">
        <v>146</v>
      </c>
      <c r="O40" s="120">
        <v>613</v>
      </c>
    </row>
    <row r="41" spans="2:15" ht="16.5" customHeight="1">
      <c r="B41" s="142" t="s">
        <v>138</v>
      </c>
      <c r="C41" s="143" t="s">
        <v>11</v>
      </c>
      <c r="D41" s="144" t="s">
        <v>140</v>
      </c>
      <c r="E41" s="147">
        <f>SUM(E42+E43+E44+J6+J7)</f>
        <v>2094</v>
      </c>
      <c r="F41" s="130"/>
      <c r="G41" s="114" t="s">
        <v>207</v>
      </c>
      <c r="H41" s="115" t="s">
        <v>13</v>
      </c>
      <c r="I41" s="131" t="s">
        <v>140</v>
      </c>
      <c r="J41" s="147">
        <f>SUM(J42:J44)</f>
        <v>2640</v>
      </c>
      <c r="K41" s="1"/>
      <c r="L41" s="148">
        <v>10</v>
      </c>
      <c r="M41" s="135" t="s">
        <v>226</v>
      </c>
      <c r="N41" s="149" t="s">
        <v>154</v>
      </c>
      <c r="O41" s="120">
        <v>1899</v>
      </c>
    </row>
    <row r="42" spans="2:15" ht="16.5" customHeight="1" thickBot="1">
      <c r="B42" s="117">
        <v>1</v>
      </c>
      <c r="C42" s="118" t="s">
        <v>227</v>
      </c>
      <c r="D42" s="119" t="s">
        <v>146</v>
      </c>
      <c r="E42" s="120">
        <v>248</v>
      </c>
      <c r="F42" s="130"/>
      <c r="G42" s="117">
        <v>1</v>
      </c>
      <c r="H42" s="118" t="s">
        <v>228</v>
      </c>
      <c r="I42" s="119" t="s">
        <v>137</v>
      </c>
      <c r="J42" s="120">
        <v>708</v>
      </c>
      <c r="K42" s="1"/>
      <c r="L42" s="150"/>
      <c r="M42" s="151"/>
      <c r="N42" s="152"/>
      <c r="O42" s="153"/>
    </row>
    <row r="43" spans="2:15" ht="16.5" customHeight="1" thickBot="1" thickTop="1">
      <c r="B43" s="117">
        <v>2</v>
      </c>
      <c r="C43" s="118" t="s">
        <v>229</v>
      </c>
      <c r="D43" s="119" t="s">
        <v>137</v>
      </c>
      <c r="E43" s="120">
        <v>239</v>
      </c>
      <c r="F43" s="130"/>
      <c r="G43" s="117">
        <v>2</v>
      </c>
      <c r="H43" s="118" t="s">
        <v>230</v>
      </c>
      <c r="I43" s="119" t="s">
        <v>137</v>
      </c>
      <c r="J43" s="120">
        <v>392</v>
      </c>
      <c r="K43" s="1"/>
      <c r="L43" s="365" t="s">
        <v>231</v>
      </c>
      <c r="M43" s="366"/>
      <c r="N43" s="369" t="s">
        <v>232</v>
      </c>
      <c r="O43" s="371">
        <f>SUM(E8+E19+E27+E34+E41+J14+J23+J33+J41+O6+O20+O31)</f>
        <v>65305</v>
      </c>
    </row>
    <row r="44" spans="2:15" ht="16.5" customHeight="1" thickBot="1" thickTop="1">
      <c r="B44" s="122">
        <v>3</v>
      </c>
      <c r="C44" s="123" t="s">
        <v>233</v>
      </c>
      <c r="D44" s="124" t="s">
        <v>146</v>
      </c>
      <c r="E44" s="125">
        <v>233</v>
      </c>
      <c r="F44" s="130"/>
      <c r="G44" s="154">
        <v>3</v>
      </c>
      <c r="H44" s="155" t="s">
        <v>234</v>
      </c>
      <c r="I44" s="156" t="s">
        <v>137</v>
      </c>
      <c r="J44" s="125">
        <v>1540</v>
      </c>
      <c r="K44" s="1"/>
      <c r="L44" s="367"/>
      <c r="M44" s="368"/>
      <c r="N44" s="370"/>
      <c r="O44" s="372"/>
    </row>
    <row r="45" spans="2:15" ht="15" customHeight="1">
      <c r="B45" s="130"/>
      <c r="C45" s="157"/>
      <c r="D45" s="158"/>
      <c r="E45" s="159"/>
      <c r="F45" s="160"/>
      <c r="G45" s="157"/>
      <c r="H45" s="160"/>
      <c r="I45" s="161"/>
      <c r="J45" s="1"/>
      <c r="K45" s="1"/>
      <c r="L45" s="162"/>
      <c r="M45" s="162"/>
      <c r="N45" s="162"/>
      <c r="O45" s="162"/>
    </row>
    <row r="46" spans="2:15" ht="15" customHeight="1">
      <c r="B46" s="130"/>
      <c r="C46" s="157" t="s">
        <v>235</v>
      </c>
      <c r="D46" s="158"/>
      <c r="E46" s="159"/>
      <c r="F46" s="160"/>
      <c r="G46" s="157"/>
      <c r="H46" s="160"/>
      <c r="I46" s="3"/>
      <c r="J46" s="3"/>
      <c r="K46" s="1"/>
      <c r="L46" s="1"/>
      <c r="M46" s="1"/>
      <c r="N46" s="1"/>
      <c r="O46" s="1"/>
    </row>
    <row r="47" ht="15" customHeight="1"/>
    <row r="48" ht="15" customHeight="1"/>
    <row r="49" ht="15" customHeight="1"/>
    <row r="50" spans="2:15" ht="15" customHeight="1"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4"/>
      <c r="M50" s="165"/>
      <c r="N50" s="166"/>
      <c r="O50" s="166"/>
    </row>
    <row r="51" spans="2:15" ht="15" customHeight="1"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4"/>
      <c r="M51" s="165"/>
      <c r="N51" s="166"/>
      <c r="O51" s="166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25">
    <mergeCell ref="L43:M44"/>
    <mergeCell ref="N43:N44"/>
    <mergeCell ref="O43:O44"/>
    <mergeCell ref="G10:G11"/>
    <mergeCell ref="H10:H11"/>
    <mergeCell ref="I10:I11"/>
    <mergeCell ref="J10:J11"/>
    <mergeCell ref="G12:I13"/>
    <mergeCell ref="J12:J13"/>
    <mergeCell ref="L4:L5"/>
    <mergeCell ref="M4:M5"/>
    <mergeCell ref="N4:N5"/>
    <mergeCell ref="O4:O5"/>
    <mergeCell ref="B6:D7"/>
    <mergeCell ref="E6:E7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</mergeCells>
  <printOptions horizontalCentered="1" verticalCentered="1"/>
  <pageMargins left="0.18" right="0" top="0" bottom="0" header="0" footer="0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1"/>
  <sheetViews>
    <sheetView zoomScalePageLayoutView="0" workbookViewId="0" topLeftCell="M1">
      <selection activeCell="T1" sqref="T1"/>
    </sheetView>
  </sheetViews>
  <sheetFormatPr defaultColWidth="9.00390625" defaultRowHeight="12.75"/>
  <cols>
    <col min="1" max="27" width="9.125" style="101" customWidth="1"/>
    <col min="28" max="16384" width="9.125" style="108" customWidth="1"/>
  </cols>
  <sheetData>
    <row r="1" spans="1:28" s="103" customFormat="1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2"/>
    </row>
    <row r="2" spans="1:27" s="103" customFormat="1" ht="12.75">
      <c r="A2" s="101"/>
      <c r="B2" s="101" t="s">
        <v>85</v>
      </c>
      <c r="C2" s="101" t="s">
        <v>86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27" s="103" customFormat="1" ht="12.75">
      <c r="A3" s="101"/>
      <c r="B3" s="101" t="s">
        <v>87</v>
      </c>
      <c r="C3" s="101">
        <v>63848</v>
      </c>
      <c r="D3" s="101"/>
      <c r="F3" s="101"/>
      <c r="G3" s="101"/>
      <c r="H3" s="101"/>
      <c r="I3" s="101"/>
      <c r="J3" s="101" t="s">
        <v>88</v>
      </c>
      <c r="K3" s="101" t="s">
        <v>89</v>
      </c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</row>
    <row r="4" spans="1:27" s="103" customFormat="1" ht="12.75">
      <c r="A4" s="101"/>
      <c r="B4" s="101" t="s">
        <v>90</v>
      </c>
      <c r="C4" s="101">
        <v>61079</v>
      </c>
      <c r="D4" s="101"/>
      <c r="I4" s="101" t="s">
        <v>91</v>
      </c>
      <c r="J4" s="101">
        <v>8546</v>
      </c>
      <c r="K4" s="101">
        <v>7248</v>
      </c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</row>
    <row r="5" spans="1:27" s="103" customFormat="1" ht="12.75">
      <c r="A5" s="101"/>
      <c r="B5" s="101" t="s">
        <v>92</v>
      </c>
      <c r="C5" s="101">
        <v>58933</v>
      </c>
      <c r="D5" s="101"/>
      <c r="F5" s="101"/>
      <c r="G5" s="101" t="s">
        <v>93</v>
      </c>
      <c r="I5" s="101" t="s">
        <v>94</v>
      </c>
      <c r="J5" s="101">
        <v>6936</v>
      </c>
      <c r="K5" s="101">
        <v>7345</v>
      </c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</row>
    <row r="6" spans="1:27" s="103" customFormat="1" ht="12.75">
      <c r="A6" s="101"/>
      <c r="B6" s="101" t="s">
        <v>95</v>
      </c>
      <c r="C6" s="101">
        <v>58077</v>
      </c>
      <c r="D6" s="101"/>
      <c r="F6" s="101" t="s">
        <v>96</v>
      </c>
      <c r="G6" s="101">
        <v>3197</v>
      </c>
      <c r="I6" s="101" t="s">
        <v>97</v>
      </c>
      <c r="J6" s="101">
        <v>5908</v>
      </c>
      <c r="K6" s="101">
        <v>11488</v>
      </c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</row>
    <row r="7" spans="1:27" s="103" customFormat="1" ht="12.75">
      <c r="A7" s="101"/>
      <c r="B7" s="101" t="s">
        <v>98</v>
      </c>
      <c r="C7" s="101">
        <v>57238</v>
      </c>
      <c r="D7" s="101"/>
      <c r="F7" s="101" t="s">
        <v>99</v>
      </c>
      <c r="G7" s="101">
        <v>2111</v>
      </c>
      <c r="I7" s="101" t="s">
        <v>100</v>
      </c>
      <c r="J7" s="101">
        <v>5537</v>
      </c>
      <c r="K7" s="101">
        <v>8348</v>
      </c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</row>
    <row r="8" spans="1:27" s="103" customFormat="1" ht="12.75">
      <c r="A8" s="101"/>
      <c r="B8" s="101" t="s">
        <v>101</v>
      </c>
      <c r="C8" s="101">
        <v>57318</v>
      </c>
      <c r="D8" s="101"/>
      <c r="F8" s="101" t="s">
        <v>102</v>
      </c>
      <c r="G8" s="101">
        <v>1172</v>
      </c>
      <c r="I8" s="101" t="s">
        <v>103</v>
      </c>
      <c r="J8" s="101">
        <v>7431</v>
      </c>
      <c r="K8" s="101">
        <v>8485</v>
      </c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</row>
    <row r="9" spans="1:27" s="103" customFormat="1" ht="12.75">
      <c r="A9" s="101"/>
      <c r="B9" s="101" t="s">
        <v>104</v>
      </c>
      <c r="C9" s="101">
        <v>57802</v>
      </c>
      <c r="D9" s="101"/>
      <c r="F9" s="101" t="s">
        <v>105</v>
      </c>
      <c r="G9" s="101">
        <v>1810</v>
      </c>
      <c r="I9" s="101" t="s">
        <v>106</v>
      </c>
      <c r="J9" s="101">
        <v>9556</v>
      </c>
      <c r="K9" s="101">
        <v>8503</v>
      </c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</row>
    <row r="10" spans="1:27" s="103" customFormat="1" ht="12.75">
      <c r="A10" s="101"/>
      <c r="B10" s="101" t="s">
        <v>107</v>
      </c>
      <c r="C10" s="101">
        <v>56749</v>
      </c>
      <c r="D10" s="101"/>
      <c r="F10" s="101" t="s">
        <v>108</v>
      </c>
      <c r="G10" s="101">
        <v>3295</v>
      </c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</row>
    <row r="11" spans="1:27" s="103" customFormat="1" ht="12.75">
      <c r="A11" s="101"/>
      <c r="B11" s="101" t="s">
        <v>109</v>
      </c>
      <c r="C11" s="101">
        <v>57803</v>
      </c>
      <c r="D11" s="101"/>
      <c r="F11" s="101" t="s">
        <v>87</v>
      </c>
      <c r="G11" s="101">
        <v>3100</v>
      </c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</row>
    <row r="12" spans="1:27" s="103" customFormat="1" ht="12.75">
      <c r="A12" s="101"/>
      <c r="B12" s="101" t="s">
        <v>110</v>
      </c>
      <c r="C12" s="101">
        <v>60614</v>
      </c>
      <c r="D12" s="101"/>
      <c r="F12" s="101"/>
      <c r="G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</row>
    <row r="13" spans="1:27" s="103" customFormat="1" ht="12.75">
      <c r="A13" s="101"/>
      <c r="B13" s="101" t="s">
        <v>111</v>
      </c>
      <c r="C13" s="101">
        <v>66194</v>
      </c>
      <c r="D13" s="101"/>
      <c r="F13" s="101" t="s">
        <v>107</v>
      </c>
      <c r="G13" s="101">
        <v>2852</v>
      </c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</row>
    <row r="14" spans="1:27" s="103" customFormat="1" ht="12.75">
      <c r="A14" s="101"/>
      <c r="B14" s="101" t="s">
        <v>112</v>
      </c>
      <c r="C14" s="101">
        <v>66603</v>
      </c>
      <c r="D14" s="101"/>
      <c r="F14" s="101" t="s">
        <v>109</v>
      </c>
      <c r="G14" s="101">
        <v>1660</v>
      </c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</row>
    <row r="15" spans="1:27" s="103" customFormat="1" ht="12.75">
      <c r="A15" s="101"/>
      <c r="B15" s="101" t="s">
        <v>113</v>
      </c>
      <c r="C15" s="101">
        <v>65305</v>
      </c>
      <c r="D15" s="101"/>
      <c r="F15" s="101" t="s">
        <v>110</v>
      </c>
      <c r="G15" s="101">
        <v>1243</v>
      </c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</row>
    <row r="16" spans="1:27" s="103" customFormat="1" ht="12.75">
      <c r="A16" s="101"/>
      <c r="B16" s="101"/>
      <c r="F16" s="101" t="s">
        <v>111</v>
      </c>
      <c r="G16" s="101">
        <v>2452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</row>
    <row r="17" spans="1:27" s="103" customFormat="1" ht="12.75">
      <c r="A17" s="101"/>
      <c r="B17" s="101"/>
      <c r="C17" s="101"/>
      <c r="D17" s="101"/>
      <c r="F17" s="101" t="s">
        <v>112</v>
      </c>
      <c r="G17" s="101">
        <v>2949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</row>
    <row r="18" spans="1:27" s="103" customFormat="1" ht="12.75">
      <c r="A18" s="101"/>
      <c r="B18" s="101"/>
      <c r="C18" s="101"/>
      <c r="D18" s="101"/>
      <c r="F18" s="101" t="s">
        <v>113</v>
      </c>
      <c r="G18" s="101">
        <v>3163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</row>
    <row r="19" spans="1:27" s="103" customFormat="1" ht="12.75">
      <c r="A19" s="101"/>
      <c r="B19" s="101"/>
      <c r="C19" s="101"/>
      <c r="D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</row>
    <row r="20" spans="1:27" s="103" customFormat="1" ht="12.75">
      <c r="A20" s="101"/>
      <c r="B20" s="101"/>
      <c r="C20" s="101"/>
      <c r="D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</row>
    <row r="21" spans="1:27" s="103" customFormat="1" ht="12.75">
      <c r="A21" s="101"/>
      <c r="B21" s="101"/>
      <c r="C21" s="101"/>
      <c r="D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</row>
    <row r="22" spans="1:27" s="103" customFormat="1" ht="12.75">
      <c r="A22" s="101"/>
      <c r="B22" s="101">
        <v>2834</v>
      </c>
      <c r="C22" s="101"/>
      <c r="D22" s="101"/>
      <c r="E22" s="101"/>
      <c r="F22" s="101"/>
      <c r="G22" s="101"/>
      <c r="H22" s="101"/>
      <c r="I22" s="101"/>
      <c r="J22" s="104" t="s">
        <v>114</v>
      </c>
      <c r="K22" s="105">
        <f aca="true" t="shared" si="0" ref="K22:K34">B22/B$35</f>
        <v>0.33161713082143696</v>
      </c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</row>
    <row r="23" spans="1:27" s="103" customFormat="1" ht="12.75">
      <c r="A23" s="101"/>
      <c r="B23" s="101">
        <v>159</v>
      </c>
      <c r="C23" s="101"/>
      <c r="D23" s="101"/>
      <c r="E23" s="101"/>
      <c r="F23" s="101"/>
      <c r="G23" s="101"/>
      <c r="H23" s="101"/>
      <c r="I23" s="101"/>
      <c r="J23" s="104" t="s">
        <v>115</v>
      </c>
      <c r="K23" s="105">
        <f t="shared" si="0"/>
        <v>0.01860519541305874</v>
      </c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</row>
    <row r="24" spans="1:27" s="103" customFormat="1" ht="12.75">
      <c r="A24" s="101"/>
      <c r="B24" s="101">
        <v>73</v>
      </c>
      <c r="C24" s="101"/>
      <c r="D24" s="101"/>
      <c r="E24" s="101"/>
      <c r="F24" s="101"/>
      <c r="G24" s="101"/>
      <c r="H24" s="101"/>
      <c r="I24" s="101"/>
      <c r="J24" s="104" t="s">
        <v>116</v>
      </c>
      <c r="K24" s="105">
        <f t="shared" si="0"/>
        <v>0.00854200795693892</v>
      </c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</row>
    <row r="25" spans="1:27" s="103" customFormat="1" ht="12.75">
      <c r="A25" s="101"/>
      <c r="B25" s="101">
        <v>194</v>
      </c>
      <c r="C25" s="101"/>
      <c r="D25" s="101"/>
      <c r="E25" s="101"/>
      <c r="F25" s="101"/>
      <c r="G25" s="101"/>
      <c r="H25" s="101"/>
      <c r="I25" s="101"/>
      <c r="J25" s="106" t="s">
        <v>117</v>
      </c>
      <c r="K25" s="105">
        <f t="shared" si="0"/>
        <v>0.02270067868008425</v>
      </c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</row>
    <row r="26" spans="1:27" s="103" customFormat="1" ht="12.75">
      <c r="A26" s="101"/>
      <c r="B26" s="101">
        <v>86</v>
      </c>
      <c r="C26" s="101"/>
      <c r="D26" s="101"/>
      <c r="E26" s="101"/>
      <c r="F26" s="101"/>
      <c r="G26" s="101"/>
      <c r="H26" s="101"/>
      <c r="I26" s="101"/>
      <c r="J26" s="104" t="s">
        <v>118</v>
      </c>
      <c r="K26" s="105">
        <f t="shared" si="0"/>
        <v>0.010063187456119822</v>
      </c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</row>
    <row r="27" spans="1:27" s="103" customFormat="1" ht="12.75">
      <c r="A27" s="101"/>
      <c r="B27" s="101">
        <v>284</v>
      </c>
      <c r="C27" s="101"/>
      <c r="D27" s="101"/>
      <c r="E27" s="101"/>
      <c r="F27" s="101"/>
      <c r="G27" s="101"/>
      <c r="H27" s="101"/>
      <c r="I27" s="101"/>
      <c r="J27" s="106" t="s">
        <v>119</v>
      </c>
      <c r="K27" s="105">
        <f t="shared" si="0"/>
        <v>0.033231921366721276</v>
      </c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</row>
    <row r="28" spans="1:27" s="103" customFormat="1" ht="12.75">
      <c r="A28" s="101"/>
      <c r="B28" s="101">
        <v>1210</v>
      </c>
      <c r="C28" s="101"/>
      <c r="D28" s="101"/>
      <c r="E28" s="101"/>
      <c r="F28" s="101"/>
      <c r="G28" s="101"/>
      <c r="H28" s="101"/>
      <c r="I28" s="101"/>
      <c r="J28" s="106" t="s">
        <v>120</v>
      </c>
      <c r="K28" s="105">
        <f t="shared" si="0"/>
        <v>0.1415867072314533</v>
      </c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</row>
    <row r="29" spans="1:27" s="103" customFormat="1" ht="12.75">
      <c r="A29" s="101"/>
      <c r="B29" s="101">
        <v>463</v>
      </c>
      <c r="C29" s="101"/>
      <c r="D29" s="101"/>
      <c r="E29" s="101"/>
      <c r="F29" s="101"/>
      <c r="G29" s="101"/>
      <c r="H29" s="101"/>
      <c r="I29" s="101"/>
      <c r="J29" s="106" t="s">
        <v>121</v>
      </c>
      <c r="K29" s="105">
        <f t="shared" si="0"/>
        <v>0.05417739293236602</v>
      </c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</row>
    <row r="30" spans="1:27" s="103" customFormat="1" ht="12.75">
      <c r="A30" s="101"/>
      <c r="B30" s="101">
        <v>102</v>
      </c>
      <c r="C30" s="101"/>
      <c r="D30" s="101"/>
      <c r="E30" s="101"/>
      <c r="F30" s="101"/>
      <c r="G30" s="101"/>
      <c r="H30" s="101"/>
      <c r="I30" s="101"/>
      <c r="J30" s="106" t="s">
        <v>122</v>
      </c>
      <c r="K30" s="105">
        <f t="shared" si="0"/>
        <v>0.011935408378188626</v>
      </c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</row>
    <row r="31" spans="1:27" s="103" customFormat="1" ht="12.75">
      <c r="A31" s="101"/>
      <c r="B31" s="101">
        <v>2199</v>
      </c>
      <c r="C31" s="101"/>
      <c r="D31" s="101"/>
      <c r="E31" s="101"/>
      <c r="F31" s="101"/>
      <c r="G31" s="101"/>
      <c r="H31" s="101"/>
      <c r="I31" s="101"/>
      <c r="J31" s="106" t="s">
        <v>123</v>
      </c>
      <c r="K31" s="105">
        <f t="shared" si="0"/>
        <v>0.2573133629768313</v>
      </c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</row>
    <row r="32" spans="1:27" s="103" customFormat="1" ht="12.75">
      <c r="A32" s="101"/>
      <c r="B32" s="101">
        <v>503</v>
      </c>
      <c r="C32" s="101"/>
      <c r="D32" s="101"/>
      <c r="E32" s="101"/>
      <c r="F32" s="101"/>
      <c r="G32" s="101"/>
      <c r="H32" s="101"/>
      <c r="I32" s="101"/>
      <c r="J32" s="106" t="s">
        <v>124</v>
      </c>
      <c r="K32" s="105">
        <f t="shared" si="0"/>
        <v>0.05885794523753803</v>
      </c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</row>
    <row r="33" spans="1:27" s="103" customFormat="1" ht="12.75">
      <c r="A33" s="101">
        <f>B22+B23+B24+B25+B26+B27+B28+B29+B30+B31+B32+B33</f>
        <v>8166</v>
      </c>
      <c r="B33" s="101">
        <v>59</v>
      </c>
      <c r="C33" s="101"/>
      <c r="D33" s="101"/>
      <c r="E33" s="101"/>
      <c r="F33" s="101"/>
      <c r="G33" s="101"/>
      <c r="H33" s="101"/>
      <c r="I33" s="101"/>
      <c r="J33" s="106" t="s">
        <v>125</v>
      </c>
      <c r="K33" s="105">
        <f t="shared" si="0"/>
        <v>0.006903814650128715</v>
      </c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</row>
    <row r="34" spans="1:27" s="103" customFormat="1" ht="12.75">
      <c r="A34" s="101"/>
      <c r="B34" s="101">
        <v>380</v>
      </c>
      <c r="C34" s="101"/>
      <c r="D34" s="101"/>
      <c r="E34" s="101"/>
      <c r="F34" s="101"/>
      <c r="G34" s="101"/>
      <c r="H34" s="101"/>
      <c r="I34" s="101"/>
      <c r="J34" s="106" t="s">
        <v>126</v>
      </c>
      <c r="K34" s="105">
        <f t="shared" si="0"/>
        <v>0.0444652468991341</v>
      </c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</row>
    <row r="35" spans="1:27" s="103" customFormat="1" ht="12.75">
      <c r="A35" s="101"/>
      <c r="B35" s="101">
        <v>8546</v>
      </c>
      <c r="C35" s="101"/>
      <c r="D35" s="101"/>
      <c r="E35" s="101"/>
      <c r="F35" s="101"/>
      <c r="G35" s="101"/>
      <c r="H35" s="101"/>
      <c r="I35" s="101"/>
      <c r="J35" s="106"/>
      <c r="K35" s="105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</row>
    <row r="36" spans="1:27" s="103" customFormat="1" ht="12.75">
      <c r="A36" s="101"/>
      <c r="B36" s="101"/>
      <c r="C36" s="101"/>
      <c r="D36" s="101"/>
      <c r="E36" s="101"/>
      <c r="F36" s="101"/>
      <c r="G36" s="101"/>
      <c r="H36" s="101"/>
      <c r="I36" s="101"/>
      <c r="J36" s="106"/>
      <c r="K36" s="105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</row>
    <row r="37" spans="1:27" s="103" customFormat="1" ht="12.75">
      <c r="A37" s="101"/>
      <c r="B37" s="101">
        <f>SUM(B22:B34)</f>
        <v>8546</v>
      </c>
      <c r="C37" s="101"/>
      <c r="D37" s="101"/>
      <c r="E37" s="101"/>
      <c r="F37" s="101"/>
      <c r="G37" s="101"/>
      <c r="H37" s="101"/>
      <c r="I37" s="101"/>
      <c r="J37" s="101"/>
      <c r="K37" s="107">
        <f>SUM(K22:K35)</f>
        <v>1</v>
      </c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</row>
    <row r="38" spans="1:27" s="103" customFormat="1" ht="12.7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5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</row>
    <row r="39" spans="1:27" s="103" customFormat="1" ht="12.7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5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</row>
    <row r="40" spans="1:27" s="103" customFormat="1" ht="12.75" customHeight="1">
      <c r="A40" s="101"/>
      <c r="B40" s="101">
        <v>7852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5"/>
      <c r="M40" s="374" t="s">
        <v>127</v>
      </c>
      <c r="N40" s="375"/>
      <c r="O40" s="375"/>
      <c r="P40" s="375"/>
      <c r="Q40" s="375"/>
      <c r="R40" s="375"/>
      <c r="S40" s="375"/>
      <c r="T40" s="375"/>
      <c r="U40" s="375"/>
      <c r="V40" s="375"/>
      <c r="W40" s="375"/>
      <c r="X40" s="375"/>
      <c r="Y40" s="375"/>
      <c r="Z40" s="375"/>
      <c r="AA40" s="375"/>
    </row>
    <row r="41" spans="12:27" s="103" customFormat="1" ht="12.75" customHeight="1">
      <c r="L41" s="105"/>
      <c r="M41" s="375"/>
      <c r="N41" s="375"/>
      <c r="O41" s="375"/>
      <c r="P41" s="375"/>
      <c r="Q41" s="375"/>
      <c r="R41" s="375"/>
      <c r="S41" s="375"/>
      <c r="T41" s="375"/>
      <c r="U41" s="375"/>
      <c r="V41" s="375"/>
      <c r="W41" s="375"/>
      <c r="X41" s="375"/>
      <c r="Y41" s="375"/>
      <c r="Z41" s="375"/>
      <c r="AA41" s="375"/>
    </row>
    <row r="42" spans="12:27" s="103" customFormat="1" ht="12.75">
      <c r="L42" s="105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</row>
    <row r="43" spans="12:27" s="103" customFormat="1" ht="12.75">
      <c r="L43" s="105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</row>
    <row r="44" spans="12:27" s="103" customFormat="1" ht="12.75">
      <c r="L44" s="105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</row>
    <row r="45" spans="12:27" s="103" customFormat="1" ht="12.75">
      <c r="L45" s="105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2:27" s="103" customFormat="1" ht="12.75">
      <c r="L46" s="105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2:27" s="103" customFormat="1" ht="12.75">
      <c r="L47" s="105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</row>
    <row r="48" spans="12:27" s="103" customFormat="1" ht="12.75">
      <c r="L48" s="105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</row>
    <row r="49" spans="12:27" s="103" customFormat="1" ht="12.75">
      <c r="L49" s="105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</row>
    <row r="50" spans="12:27" s="103" customFormat="1" ht="12.75">
      <c r="L50" s="105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</row>
    <row r="51" spans="12:27" s="103" customFormat="1" ht="12.75">
      <c r="L51" s="105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</row>
    <row r="52" spans="12:27" s="103" customFormat="1" ht="12.75">
      <c r="L52" s="105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</row>
    <row r="53" spans="12:27" s="103" customFormat="1" ht="12.75">
      <c r="L53" s="107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</row>
    <row r="54" spans="12:27" s="103" customFormat="1" ht="12.75"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</row>
    <row r="55" spans="12:27" s="103" customFormat="1" ht="12.75"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</row>
    <row r="56" spans="12:27" s="103" customFormat="1" ht="12.75"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</row>
    <row r="57" spans="1:27" s="103" customFormat="1" ht="12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</row>
    <row r="58" spans="1:27" s="103" customFormat="1" ht="12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</row>
    <row r="59" spans="1:27" s="103" customFormat="1" ht="12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</row>
    <row r="60" spans="1:27" s="103" customFormat="1" ht="12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</row>
    <row r="61" spans="1:27" s="103" customFormat="1" ht="12.7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</row>
  </sheetData>
  <sheetProtection/>
  <mergeCells count="1">
    <mergeCell ref="M40:AA41"/>
  </mergeCells>
  <printOptions horizontalCentered="1" verticalCentered="1"/>
  <pageMargins left="0.4724409448818898" right="0.4724409448818898" top="0.5118110236220472" bottom="0.5118110236220472" header="0.1968503937007874" footer="0.196850393700787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4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4.75390625" style="0" customWidth="1"/>
    <col min="3" max="3" width="25.00390625" style="0" customWidth="1"/>
    <col min="4" max="4" width="26.25390625" style="0" customWidth="1"/>
    <col min="5" max="5" width="13.25390625" style="201" customWidth="1"/>
    <col min="6" max="8" width="12.25390625" style="201" customWidth="1"/>
    <col min="9" max="9" width="13.00390625" style="201" customWidth="1"/>
    <col min="10" max="10" width="12.375" style="201" customWidth="1"/>
    <col min="11" max="11" width="12.625" style="243" customWidth="1"/>
    <col min="12" max="12" width="12.25390625" style="201" customWidth="1"/>
    <col min="13" max="13" width="12.125" style="243" customWidth="1"/>
    <col min="14" max="15" width="12.25390625" style="201" customWidth="1"/>
    <col min="16" max="16" width="12.25390625" style="243" customWidth="1"/>
    <col min="17" max="17" width="12.875" style="201" customWidth="1"/>
    <col min="18" max="18" width="13.375" style="201" customWidth="1"/>
    <col min="19" max="19" width="15.875" style="201" customWidth="1"/>
    <col min="20" max="20" width="10.75390625" style="0" bestFit="1" customWidth="1"/>
  </cols>
  <sheetData>
    <row r="2" spans="2:19" ht="42" customHeight="1">
      <c r="B2" s="167"/>
      <c r="C2" s="168"/>
      <c r="D2" s="169"/>
      <c r="E2" s="413" t="s">
        <v>236</v>
      </c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167"/>
      <c r="Q2" s="167"/>
      <c r="R2" s="170"/>
      <c r="S2" s="171"/>
    </row>
    <row r="3" spans="2:19" ht="48.75" customHeight="1">
      <c r="B3" s="415" t="s">
        <v>237</v>
      </c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</row>
    <row r="4" spans="2:19" ht="42" customHeight="1" thickBot="1">
      <c r="B4" s="416" t="s">
        <v>238</v>
      </c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</row>
    <row r="5" spans="2:19" ht="40.5" customHeight="1" thickBot="1">
      <c r="B5" s="172" t="s">
        <v>1</v>
      </c>
      <c r="C5" s="173" t="s">
        <v>2</v>
      </c>
      <c r="D5" s="174" t="s">
        <v>3</v>
      </c>
      <c r="E5" s="175" t="s">
        <v>239</v>
      </c>
      <c r="F5" s="176" t="s">
        <v>240</v>
      </c>
      <c r="G5" s="177" t="s">
        <v>6</v>
      </c>
      <c r="H5" s="177" t="s">
        <v>7</v>
      </c>
      <c r="I5" s="177" t="s">
        <v>8</v>
      </c>
      <c r="J5" s="177" t="s">
        <v>9</v>
      </c>
      <c r="K5" s="177" t="s">
        <v>10</v>
      </c>
      <c r="L5" s="177" t="s">
        <v>11</v>
      </c>
      <c r="M5" s="177" t="s">
        <v>12</v>
      </c>
      <c r="N5" s="177" t="s">
        <v>13</v>
      </c>
      <c r="O5" s="177" t="s">
        <v>241</v>
      </c>
      <c r="P5" s="177" t="s">
        <v>242</v>
      </c>
      <c r="Q5" s="177" t="s">
        <v>16</v>
      </c>
      <c r="R5" s="177" t="s">
        <v>17</v>
      </c>
      <c r="S5" s="178" t="s">
        <v>18</v>
      </c>
    </row>
    <row r="6" spans="2:19" ht="24" customHeight="1" thickBot="1">
      <c r="B6" s="179"/>
      <c r="C6" s="418" t="s">
        <v>243</v>
      </c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</row>
    <row r="7" spans="2:19" ht="24" customHeight="1" thickBot="1">
      <c r="B7" s="180" t="s">
        <v>20</v>
      </c>
      <c r="C7" s="410" t="s">
        <v>244</v>
      </c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2"/>
    </row>
    <row r="8" spans="2:19" ht="24" customHeight="1" thickBot="1">
      <c r="B8" s="181"/>
      <c r="C8" s="396" t="s">
        <v>245</v>
      </c>
      <c r="D8" s="419"/>
      <c r="E8" s="182">
        <v>784</v>
      </c>
      <c r="F8" s="182">
        <v>644</v>
      </c>
      <c r="G8" s="183">
        <v>821</v>
      </c>
      <c r="H8" s="183">
        <v>882</v>
      </c>
      <c r="I8" s="183">
        <v>1418</v>
      </c>
      <c r="J8" s="183">
        <v>632</v>
      </c>
      <c r="K8" s="183">
        <v>918</v>
      </c>
      <c r="L8" s="183">
        <v>428</v>
      </c>
      <c r="M8" s="183">
        <v>670</v>
      </c>
      <c r="N8" s="183">
        <v>536</v>
      </c>
      <c r="O8" s="183">
        <v>591</v>
      </c>
      <c r="P8" s="183">
        <v>983</v>
      </c>
      <c r="Q8" s="183">
        <v>1048</v>
      </c>
      <c r="R8" s="184">
        <v>1124</v>
      </c>
      <c r="S8" s="185">
        <f>SUM(E8:R8)</f>
        <v>11479</v>
      </c>
    </row>
    <row r="9" spans="2:20" ht="24" customHeight="1" thickBot="1">
      <c r="B9" s="181"/>
      <c r="C9" s="408" t="s">
        <v>246</v>
      </c>
      <c r="D9" s="409"/>
      <c r="E9" s="186">
        <v>1706</v>
      </c>
      <c r="F9" s="186">
        <v>918</v>
      </c>
      <c r="G9" s="186">
        <v>1336</v>
      </c>
      <c r="H9" s="186">
        <v>1454</v>
      </c>
      <c r="I9" s="186">
        <v>2390</v>
      </c>
      <c r="J9" s="186">
        <v>627</v>
      </c>
      <c r="K9" s="186">
        <v>1454</v>
      </c>
      <c r="L9" s="186">
        <v>542</v>
      </c>
      <c r="M9" s="186">
        <v>961</v>
      </c>
      <c r="N9" s="186">
        <v>786</v>
      </c>
      <c r="O9" s="186">
        <v>1560</v>
      </c>
      <c r="P9" s="186">
        <v>1660</v>
      </c>
      <c r="Q9" s="186">
        <v>1814</v>
      </c>
      <c r="R9" s="187">
        <v>1819</v>
      </c>
      <c r="S9" s="185">
        <f>SUM(E9:R9)</f>
        <v>19027</v>
      </c>
      <c r="T9" s="188"/>
    </row>
    <row r="10" spans="2:20" ht="24" customHeight="1" thickBot="1">
      <c r="B10" s="181"/>
      <c r="C10" s="395" t="s">
        <v>247</v>
      </c>
      <c r="D10" s="396"/>
      <c r="E10" s="189">
        <v>1186</v>
      </c>
      <c r="F10" s="189">
        <v>633</v>
      </c>
      <c r="G10" s="189">
        <v>963</v>
      </c>
      <c r="H10" s="189">
        <v>1002</v>
      </c>
      <c r="I10" s="189">
        <v>1596</v>
      </c>
      <c r="J10" s="189">
        <v>432</v>
      </c>
      <c r="K10" s="189">
        <v>1055</v>
      </c>
      <c r="L10" s="189">
        <v>391</v>
      </c>
      <c r="M10" s="189">
        <v>610</v>
      </c>
      <c r="N10" s="189">
        <v>505</v>
      </c>
      <c r="O10" s="189">
        <v>1045</v>
      </c>
      <c r="P10" s="189">
        <v>1035</v>
      </c>
      <c r="Q10" s="189">
        <v>1299</v>
      </c>
      <c r="R10" s="190">
        <v>1280</v>
      </c>
      <c r="S10" s="185">
        <f>SUM(E10:R10)</f>
        <v>13032</v>
      </c>
      <c r="T10" s="188"/>
    </row>
    <row r="11" spans="2:20" ht="24" customHeight="1" thickBot="1">
      <c r="B11" s="181"/>
      <c r="C11" s="395" t="s">
        <v>248</v>
      </c>
      <c r="D11" s="396"/>
      <c r="E11" s="191">
        <v>1203</v>
      </c>
      <c r="F11" s="191">
        <v>711</v>
      </c>
      <c r="G11" s="191">
        <v>953</v>
      </c>
      <c r="H11" s="191">
        <v>1003</v>
      </c>
      <c r="I11" s="191">
        <v>1538</v>
      </c>
      <c r="J11" s="191">
        <v>359</v>
      </c>
      <c r="K11" s="191">
        <v>995</v>
      </c>
      <c r="L11" s="191">
        <v>424</v>
      </c>
      <c r="M11" s="191">
        <v>573</v>
      </c>
      <c r="N11" s="191">
        <v>492</v>
      </c>
      <c r="O11" s="191">
        <v>1049</v>
      </c>
      <c r="P11" s="191">
        <v>974</v>
      </c>
      <c r="Q11" s="191">
        <v>1103</v>
      </c>
      <c r="R11" s="192">
        <v>1220</v>
      </c>
      <c r="S11" s="185">
        <f>SUM(E11:R11)</f>
        <v>12597</v>
      </c>
      <c r="T11" s="188"/>
    </row>
    <row r="12" spans="2:20" ht="24" customHeight="1" thickBot="1">
      <c r="B12" s="193"/>
      <c r="C12" s="376" t="s">
        <v>249</v>
      </c>
      <c r="D12" s="377"/>
      <c r="E12" s="194">
        <v>1053</v>
      </c>
      <c r="F12" s="194">
        <v>493</v>
      </c>
      <c r="G12" s="195">
        <v>675</v>
      </c>
      <c r="H12" s="195">
        <v>768</v>
      </c>
      <c r="I12" s="195">
        <v>1005</v>
      </c>
      <c r="J12" s="195">
        <v>375</v>
      </c>
      <c r="K12" s="195">
        <v>646</v>
      </c>
      <c r="L12" s="195">
        <v>309</v>
      </c>
      <c r="M12" s="196">
        <v>402</v>
      </c>
      <c r="N12" s="196">
        <v>321</v>
      </c>
      <c r="O12" s="196">
        <v>837</v>
      </c>
      <c r="P12" s="196">
        <v>718</v>
      </c>
      <c r="Q12" s="196">
        <v>684</v>
      </c>
      <c r="R12" s="196">
        <v>884</v>
      </c>
      <c r="S12" s="185">
        <f>SUM(E12:R12)</f>
        <v>9170</v>
      </c>
      <c r="T12" s="188"/>
    </row>
    <row r="13" spans="2:20" ht="24" customHeight="1" thickBot="1">
      <c r="B13" s="390" t="s">
        <v>250</v>
      </c>
      <c r="C13" s="390"/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1"/>
      <c r="T13" s="188"/>
    </row>
    <row r="14" spans="2:20" ht="24" customHeight="1" thickBot="1">
      <c r="B14" s="180">
        <v>2</v>
      </c>
      <c r="C14" s="410" t="s">
        <v>251</v>
      </c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2"/>
      <c r="T14" s="188"/>
    </row>
    <row r="15" spans="2:20" ht="24" customHeight="1" thickBot="1">
      <c r="B15" s="193"/>
      <c r="C15" s="395" t="s">
        <v>252</v>
      </c>
      <c r="D15" s="396"/>
      <c r="E15" s="189">
        <v>934</v>
      </c>
      <c r="F15" s="189">
        <v>302</v>
      </c>
      <c r="G15" s="197">
        <v>274</v>
      </c>
      <c r="H15" s="197">
        <v>349</v>
      </c>
      <c r="I15" s="197">
        <v>550</v>
      </c>
      <c r="J15" s="197">
        <v>147</v>
      </c>
      <c r="K15" s="197">
        <v>295</v>
      </c>
      <c r="L15" s="197">
        <v>134</v>
      </c>
      <c r="M15" s="198">
        <v>258</v>
      </c>
      <c r="N15" s="198">
        <v>194</v>
      </c>
      <c r="O15" s="198">
        <v>922</v>
      </c>
      <c r="P15" s="198">
        <v>500</v>
      </c>
      <c r="Q15" s="198">
        <v>375</v>
      </c>
      <c r="R15" s="198">
        <v>433</v>
      </c>
      <c r="S15" s="185">
        <f>SUM(E15:R15)</f>
        <v>5667</v>
      </c>
      <c r="T15" s="188"/>
    </row>
    <row r="16" spans="2:20" ht="24" customHeight="1" thickBot="1">
      <c r="B16" s="193" t="s">
        <v>22</v>
      </c>
      <c r="C16" s="395" t="s">
        <v>253</v>
      </c>
      <c r="D16" s="396"/>
      <c r="E16" s="189">
        <v>1225</v>
      </c>
      <c r="F16" s="189">
        <v>574</v>
      </c>
      <c r="G16" s="197">
        <v>965</v>
      </c>
      <c r="H16" s="197">
        <v>1118</v>
      </c>
      <c r="I16" s="197">
        <v>1724</v>
      </c>
      <c r="J16" s="197">
        <v>625</v>
      </c>
      <c r="K16" s="197">
        <v>902</v>
      </c>
      <c r="L16" s="197">
        <v>415</v>
      </c>
      <c r="M16" s="198">
        <v>626</v>
      </c>
      <c r="N16" s="198">
        <v>487</v>
      </c>
      <c r="O16" s="198">
        <v>1337</v>
      </c>
      <c r="P16" s="198">
        <v>1104</v>
      </c>
      <c r="Q16" s="198">
        <v>1374</v>
      </c>
      <c r="R16" s="198">
        <v>1354</v>
      </c>
      <c r="S16" s="185">
        <f>SUM(E16:R16)</f>
        <v>13830</v>
      </c>
      <c r="T16" s="188"/>
    </row>
    <row r="17" spans="2:20" s="201" customFormat="1" ht="24" customHeight="1" thickBot="1">
      <c r="B17" s="199" t="s">
        <v>22</v>
      </c>
      <c r="C17" s="400" t="s">
        <v>254</v>
      </c>
      <c r="D17" s="401"/>
      <c r="E17" s="189">
        <v>678</v>
      </c>
      <c r="F17" s="189">
        <v>301</v>
      </c>
      <c r="G17" s="197">
        <v>493</v>
      </c>
      <c r="H17" s="197">
        <v>360</v>
      </c>
      <c r="I17" s="197">
        <v>769</v>
      </c>
      <c r="J17" s="197">
        <v>214</v>
      </c>
      <c r="K17" s="197">
        <v>407</v>
      </c>
      <c r="L17" s="197">
        <v>164</v>
      </c>
      <c r="M17" s="198">
        <v>313</v>
      </c>
      <c r="N17" s="198">
        <v>190</v>
      </c>
      <c r="O17" s="198">
        <v>513</v>
      </c>
      <c r="P17" s="198">
        <v>446</v>
      </c>
      <c r="Q17" s="198">
        <v>492</v>
      </c>
      <c r="R17" s="198">
        <v>588</v>
      </c>
      <c r="S17" s="185">
        <f>SUM(E17:R17)</f>
        <v>5928</v>
      </c>
      <c r="T17" s="200"/>
    </row>
    <row r="18" spans="2:20" s="201" customFormat="1" ht="24" customHeight="1" thickBot="1">
      <c r="B18" s="199"/>
      <c r="C18" s="402" t="s">
        <v>255</v>
      </c>
      <c r="D18" s="403"/>
      <c r="E18" s="194">
        <v>1534</v>
      </c>
      <c r="F18" s="194">
        <v>1000</v>
      </c>
      <c r="G18" s="195">
        <v>1681</v>
      </c>
      <c r="H18" s="195">
        <v>1701</v>
      </c>
      <c r="I18" s="195">
        <v>2441</v>
      </c>
      <c r="J18" s="195">
        <v>698</v>
      </c>
      <c r="K18" s="195">
        <v>1789</v>
      </c>
      <c r="L18" s="195">
        <v>737</v>
      </c>
      <c r="M18" s="196">
        <v>1073</v>
      </c>
      <c r="N18" s="196">
        <v>944</v>
      </c>
      <c r="O18" s="196">
        <v>1226</v>
      </c>
      <c r="P18" s="196">
        <v>1776</v>
      </c>
      <c r="Q18" s="196">
        <v>1934</v>
      </c>
      <c r="R18" s="196">
        <v>1879</v>
      </c>
      <c r="S18" s="185">
        <f>SUM(E18:R18)</f>
        <v>20413</v>
      </c>
      <c r="T18" s="200"/>
    </row>
    <row r="19" spans="2:20" s="201" customFormat="1" ht="24" customHeight="1" thickBot="1">
      <c r="B19" s="202"/>
      <c r="C19" s="404" t="s">
        <v>256</v>
      </c>
      <c r="D19" s="405"/>
      <c r="E19" s="203">
        <v>1561</v>
      </c>
      <c r="F19" s="203">
        <v>1222</v>
      </c>
      <c r="G19" s="204">
        <v>1335</v>
      </c>
      <c r="H19" s="204">
        <v>1581</v>
      </c>
      <c r="I19" s="204">
        <v>2463</v>
      </c>
      <c r="J19" s="204">
        <v>741</v>
      </c>
      <c r="K19" s="204">
        <v>1675</v>
      </c>
      <c r="L19" s="204">
        <v>644</v>
      </c>
      <c r="M19" s="205">
        <v>946</v>
      </c>
      <c r="N19" s="205">
        <v>825</v>
      </c>
      <c r="O19" s="205">
        <v>1084</v>
      </c>
      <c r="P19" s="205">
        <v>1544</v>
      </c>
      <c r="Q19" s="205">
        <v>1773</v>
      </c>
      <c r="R19" s="205">
        <v>2073</v>
      </c>
      <c r="S19" s="185">
        <f>SUM(E19:R19)</f>
        <v>19467</v>
      </c>
      <c r="T19" s="200"/>
    </row>
    <row r="20" spans="2:19" ht="24" customHeight="1" thickBot="1">
      <c r="B20" s="406" t="s">
        <v>257</v>
      </c>
      <c r="C20" s="407"/>
      <c r="D20" s="407"/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7"/>
      <c r="S20" s="407"/>
    </row>
    <row r="21" spans="2:19" ht="24" customHeight="1" thickBot="1">
      <c r="B21" s="180">
        <v>3</v>
      </c>
      <c r="C21" s="397" t="s">
        <v>258</v>
      </c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9"/>
    </row>
    <row r="22" spans="2:19" ht="24" customHeight="1" thickBot="1">
      <c r="B22" s="206"/>
      <c r="C22" s="395" t="s">
        <v>259</v>
      </c>
      <c r="D22" s="396"/>
      <c r="E22" s="191">
        <v>744</v>
      </c>
      <c r="F22" s="191">
        <v>465</v>
      </c>
      <c r="G22" s="191">
        <v>636</v>
      </c>
      <c r="H22" s="191">
        <v>600</v>
      </c>
      <c r="I22" s="191">
        <v>1507</v>
      </c>
      <c r="J22" s="191">
        <v>321</v>
      </c>
      <c r="K22" s="191">
        <v>709</v>
      </c>
      <c r="L22" s="191">
        <v>244</v>
      </c>
      <c r="M22" s="191">
        <v>507</v>
      </c>
      <c r="N22" s="191">
        <v>342</v>
      </c>
      <c r="O22" s="191">
        <v>545</v>
      </c>
      <c r="P22" s="191">
        <v>618</v>
      </c>
      <c r="Q22" s="191">
        <v>880</v>
      </c>
      <c r="R22" s="192">
        <v>822</v>
      </c>
      <c r="S22" s="207">
        <f aca="true" t="shared" si="0" ref="S22:S28">SUM(E22:R22)</f>
        <v>8940</v>
      </c>
    </row>
    <row r="23" spans="2:19" ht="24" customHeight="1" thickBot="1">
      <c r="B23" s="208"/>
      <c r="C23" s="395" t="s">
        <v>260</v>
      </c>
      <c r="D23" s="396"/>
      <c r="E23" s="189">
        <v>1292</v>
      </c>
      <c r="F23" s="189">
        <v>775</v>
      </c>
      <c r="G23" s="197">
        <v>1040</v>
      </c>
      <c r="H23" s="197">
        <v>1239</v>
      </c>
      <c r="I23" s="197">
        <v>1627</v>
      </c>
      <c r="J23" s="197">
        <v>595</v>
      </c>
      <c r="K23" s="197">
        <v>1263</v>
      </c>
      <c r="L23" s="197">
        <v>513</v>
      </c>
      <c r="M23" s="198">
        <v>695</v>
      </c>
      <c r="N23" s="198">
        <v>689</v>
      </c>
      <c r="O23" s="198">
        <v>946</v>
      </c>
      <c r="P23" s="198">
        <v>1103</v>
      </c>
      <c r="Q23" s="198">
        <v>1455</v>
      </c>
      <c r="R23" s="198">
        <v>1473</v>
      </c>
      <c r="S23" s="207">
        <f t="shared" si="0"/>
        <v>14705</v>
      </c>
    </row>
    <row r="24" spans="2:19" ht="24" customHeight="1" thickBot="1">
      <c r="B24" s="208"/>
      <c r="C24" s="395" t="s">
        <v>261</v>
      </c>
      <c r="D24" s="396"/>
      <c r="E24" s="191">
        <v>870</v>
      </c>
      <c r="F24" s="191">
        <v>469</v>
      </c>
      <c r="G24" s="191">
        <v>746</v>
      </c>
      <c r="H24" s="191">
        <v>857</v>
      </c>
      <c r="I24" s="191">
        <v>1126</v>
      </c>
      <c r="J24" s="191">
        <v>290</v>
      </c>
      <c r="K24" s="191">
        <v>730</v>
      </c>
      <c r="L24" s="191">
        <v>389</v>
      </c>
      <c r="M24" s="191">
        <v>432</v>
      </c>
      <c r="N24" s="191">
        <v>431</v>
      </c>
      <c r="O24" s="191">
        <v>704</v>
      </c>
      <c r="P24" s="191">
        <v>805</v>
      </c>
      <c r="Q24" s="191">
        <v>937</v>
      </c>
      <c r="R24" s="192">
        <v>936</v>
      </c>
      <c r="S24" s="207">
        <f t="shared" si="0"/>
        <v>9722</v>
      </c>
    </row>
    <row r="25" spans="2:19" s="201" customFormat="1" ht="24" customHeight="1" thickBot="1">
      <c r="B25" s="209"/>
      <c r="C25" s="378" t="s">
        <v>262</v>
      </c>
      <c r="D25" s="379"/>
      <c r="E25" s="189">
        <v>1049</v>
      </c>
      <c r="F25" s="189">
        <v>591</v>
      </c>
      <c r="G25" s="197">
        <v>852</v>
      </c>
      <c r="H25" s="197">
        <v>910</v>
      </c>
      <c r="I25" s="197">
        <v>1172</v>
      </c>
      <c r="J25" s="197">
        <v>376</v>
      </c>
      <c r="K25" s="197">
        <v>845</v>
      </c>
      <c r="L25" s="197">
        <v>336</v>
      </c>
      <c r="M25" s="198">
        <v>433</v>
      </c>
      <c r="N25" s="198">
        <v>490</v>
      </c>
      <c r="O25" s="198">
        <v>863</v>
      </c>
      <c r="P25" s="198">
        <v>839</v>
      </c>
      <c r="Q25" s="198">
        <v>985</v>
      </c>
      <c r="R25" s="198">
        <v>1117</v>
      </c>
      <c r="S25" s="207">
        <f t="shared" si="0"/>
        <v>10858</v>
      </c>
    </row>
    <row r="26" spans="2:19" ht="24" customHeight="1" thickBot="1">
      <c r="B26" s="208"/>
      <c r="C26" s="395" t="s">
        <v>263</v>
      </c>
      <c r="D26" s="396"/>
      <c r="E26" s="191">
        <v>898</v>
      </c>
      <c r="F26" s="191">
        <v>432</v>
      </c>
      <c r="G26" s="191">
        <v>603</v>
      </c>
      <c r="H26" s="191">
        <v>632</v>
      </c>
      <c r="I26" s="191">
        <v>869</v>
      </c>
      <c r="J26" s="191">
        <v>345</v>
      </c>
      <c r="K26" s="191">
        <v>551</v>
      </c>
      <c r="L26" s="191">
        <v>297</v>
      </c>
      <c r="M26" s="191">
        <v>366</v>
      </c>
      <c r="N26" s="191">
        <v>276</v>
      </c>
      <c r="O26" s="191">
        <v>765</v>
      </c>
      <c r="P26" s="191">
        <v>652</v>
      </c>
      <c r="Q26" s="191">
        <v>600</v>
      </c>
      <c r="R26" s="192">
        <v>761</v>
      </c>
      <c r="S26" s="207">
        <f t="shared" si="0"/>
        <v>8047</v>
      </c>
    </row>
    <row r="27" spans="2:19" s="201" customFormat="1" ht="24" customHeight="1" thickBot="1">
      <c r="B27" s="209"/>
      <c r="C27" s="378" t="s">
        <v>264</v>
      </c>
      <c r="D27" s="379"/>
      <c r="E27" s="189">
        <v>381</v>
      </c>
      <c r="F27" s="189">
        <v>173</v>
      </c>
      <c r="G27" s="197">
        <v>155</v>
      </c>
      <c r="H27" s="197">
        <v>239</v>
      </c>
      <c r="I27" s="197">
        <v>292</v>
      </c>
      <c r="J27" s="197">
        <v>114</v>
      </c>
      <c r="K27" s="197">
        <v>162</v>
      </c>
      <c r="L27" s="197">
        <v>99</v>
      </c>
      <c r="M27" s="198">
        <v>175</v>
      </c>
      <c r="N27" s="198">
        <v>103</v>
      </c>
      <c r="O27" s="198">
        <v>363</v>
      </c>
      <c r="P27" s="198">
        <v>297</v>
      </c>
      <c r="Q27" s="198">
        <v>243</v>
      </c>
      <c r="R27" s="198">
        <v>296</v>
      </c>
      <c r="S27" s="207">
        <f t="shared" si="0"/>
        <v>3092</v>
      </c>
    </row>
    <row r="28" spans="2:19" ht="24" customHeight="1" thickBot="1">
      <c r="B28" s="210"/>
      <c r="C28" s="388" t="s">
        <v>265</v>
      </c>
      <c r="D28" s="389"/>
      <c r="E28" s="211">
        <v>698</v>
      </c>
      <c r="F28" s="211">
        <v>494</v>
      </c>
      <c r="G28" s="211">
        <v>716</v>
      </c>
      <c r="H28" s="211">
        <v>632</v>
      </c>
      <c r="I28" s="211">
        <v>1354</v>
      </c>
      <c r="J28" s="211">
        <v>384</v>
      </c>
      <c r="K28" s="211">
        <v>808</v>
      </c>
      <c r="L28" s="211">
        <v>216</v>
      </c>
      <c r="M28" s="211">
        <v>608</v>
      </c>
      <c r="N28" s="211">
        <v>309</v>
      </c>
      <c r="O28" s="211">
        <v>896</v>
      </c>
      <c r="P28" s="211">
        <v>1056</v>
      </c>
      <c r="Q28" s="211">
        <v>848</v>
      </c>
      <c r="R28" s="212">
        <v>922</v>
      </c>
      <c r="S28" s="207">
        <f t="shared" si="0"/>
        <v>9941</v>
      </c>
    </row>
    <row r="29" spans="2:19" s="201" customFormat="1" ht="24" customHeight="1" thickBot="1">
      <c r="B29" s="390" t="s">
        <v>266</v>
      </c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0"/>
      <c r="R29" s="390"/>
      <c r="S29" s="391"/>
    </row>
    <row r="30" spans="2:19" s="201" customFormat="1" ht="24" customHeight="1" thickBot="1">
      <c r="B30" s="213" t="s">
        <v>31</v>
      </c>
      <c r="C30" s="392" t="s">
        <v>267</v>
      </c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4"/>
    </row>
    <row r="31" spans="2:19" ht="24" customHeight="1" thickBot="1">
      <c r="B31" s="208"/>
      <c r="C31" s="395" t="s">
        <v>268</v>
      </c>
      <c r="D31" s="396"/>
      <c r="E31" s="214">
        <v>670</v>
      </c>
      <c r="F31" s="214">
        <v>371</v>
      </c>
      <c r="G31" s="214">
        <v>436</v>
      </c>
      <c r="H31" s="214">
        <v>389</v>
      </c>
      <c r="I31" s="214">
        <v>489</v>
      </c>
      <c r="J31" s="214">
        <v>280</v>
      </c>
      <c r="K31" s="214">
        <v>341</v>
      </c>
      <c r="L31" s="214">
        <v>233</v>
      </c>
      <c r="M31" s="214">
        <v>280</v>
      </c>
      <c r="N31" s="214">
        <v>254</v>
      </c>
      <c r="O31" s="214">
        <v>557</v>
      </c>
      <c r="P31" s="214">
        <v>486</v>
      </c>
      <c r="Q31" s="214">
        <v>534</v>
      </c>
      <c r="R31" s="215">
        <v>734</v>
      </c>
      <c r="S31" s="207">
        <f aca="true" t="shared" si="1" ref="S31:S36">SUM(E31:R31)</f>
        <v>6054</v>
      </c>
    </row>
    <row r="32" spans="2:19" s="201" customFormat="1" ht="24" customHeight="1" thickBot="1">
      <c r="B32" s="209"/>
      <c r="C32" s="378" t="s">
        <v>269</v>
      </c>
      <c r="D32" s="379"/>
      <c r="E32" s="182">
        <v>1587</v>
      </c>
      <c r="F32" s="190">
        <v>897</v>
      </c>
      <c r="G32" s="198">
        <v>974</v>
      </c>
      <c r="H32" s="198">
        <v>857</v>
      </c>
      <c r="I32" s="198">
        <v>1530</v>
      </c>
      <c r="J32" s="198">
        <v>631</v>
      </c>
      <c r="K32" s="198">
        <v>1037</v>
      </c>
      <c r="L32" s="198">
        <v>544</v>
      </c>
      <c r="M32" s="198">
        <v>784</v>
      </c>
      <c r="N32" s="198">
        <v>584</v>
      </c>
      <c r="O32" s="198">
        <v>1220</v>
      </c>
      <c r="P32" s="198">
        <v>1290</v>
      </c>
      <c r="Q32" s="198">
        <v>1396</v>
      </c>
      <c r="R32" s="198">
        <v>1295</v>
      </c>
      <c r="S32" s="207">
        <f t="shared" si="1"/>
        <v>14626</v>
      </c>
    </row>
    <row r="33" spans="2:19" ht="24" customHeight="1" thickBot="1">
      <c r="B33" s="208"/>
      <c r="C33" s="376" t="s">
        <v>270</v>
      </c>
      <c r="D33" s="377"/>
      <c r="E33" s="194">
        <v>1219</v>
      </c>
      <c r="F33" s="194">
        <v>742</v>
      </c>
      <c r="G33" s="216">
        <v>918</v>
      </c>
      <c r="H33" s="216">
        <v>964</v>
      </c>
      <c r="I33" s="216">
        <v>1590</v>
      </c>
      <c r="J33" s="216">
        <v>493</v>
      </c>
      <c r="K33" s="216">
        <v>1028</v>
      </c>
      <c r="L33" s="216">
        <v>490</v>
      </c>
      <c r="M33" s="216">
        <v>648</v>
      </c>
      <c r="N33" s="216">
        <v>575</v>
      </c>
      <c r="O33" s="194">
        <v>1109</v>
      </c>
      <c r="P33" s="216">
        <v>1184</v>
      </c>
      <c r="Q33" s="216">
        <v>1223</v>
      </c>
      <c r="R33" s="217">
        <v>1304</v>
      </c>
      <c r="S33" s="207">
        <f t="shared" si="1"/>
        <v>13487</v>
      </c>
    </row>
    <row r="34" spans="2:19" ht="24" customHeight="1" thickBot="1">
      <c r="B34" s="208"/>
      <c r="C34" s="378" t="s">
        <v>271</v>
      </c>
      <c r="D34" s="379"/>
      <c r="E34" s="182">
        <v>1057</v>
      </c>
      <c r="F34" s="182">
        <v>577</v>
      </c>
      <c r="G34" s="218">
        <v>858</v>
      </c>
      <c r="H34" s="218">
        <v>1004</v>
      </c>
      <c r="I34" s="218">
        <v>1483</v>
      </c>
      <c r="J34" s="218">
        <v>453</v>
      </c>
      <c r="K34" s="218">
        <v>927</v>
      </c>
      <c r="L34" s="218">
        <v>392</v>
      </c>
      <c r="M34" s="218">
        <v>836</v>
      </c>
      <c r="N34" s="218">
        <v>501</v>
      </c>
      <c r="O34" s="182">
        <v>1058</v>
      </c>
      <c r="P34" s="218">
        <v>1070</v>
      </c>
      <c r="Q34" s="218">
        <v>1342</v>
      </c>
      <c r="R34" s="219">
        <v>1176</v>
      </c>
      <c r="S34" s="207">
        <f t="shared" si="1"/>
        <v>12734</v>
      </c>
    </row>
    <row r="35" spans="2:19" ht="24" customHeight="1" thickBot="1">
      <c r="B35" s="208"/>
      <c r="C35" s="380" t="s">
        <v>272</v>
      </c>
      <c r="D35" s="381"/>
      <c r="E35" s="220">
        <v>913</v>
      </c>
      <c r="F35" s="220">
        <v>515</v>
      </c>
      <c r="G35" s="221">
        <v>783</v>
      </c>
      <c r="H35" s="221">
        <v>858</v>
      </c>
      <c r="I35" s="221">
        <v>1409</v>
      </c>
      <c r="J35" s="221">
        <v>315</v>
      </c>
      <c r="K35" s="221">
        <v>991</v>
      </c>
      <c r="L35" s="221">
        <v>288</v>
      </c>
      <c r="M35" s="221">
        <v>610</v>
      </c>
      <c r="N35" s="221">
        <v>365</v>
      </c>
      <c r="O35" s="220">
        <v>727</v>
      </c>
      <c r="P35" s="221">
        <v>842</v>
      </c>
      <c r="Q35" s="221">
        <v>949</v>
      </c>
      <c r="R35" s="222">
        <v>1044</v>
      </c>
      <c r="S35" s="207">
        <f t="shared" si="1"/>
        <v>10609</v>
      </c>
    </row>
    <row r="36" spans="2:19" ht="24" customHeight="1" thickBot="1">
      <c r="B36" s="223"/>
      <c r="C36" s="382" t="s">
        <v>273</v>
      </c>
      <c r="D36" s="383"/>
      <c r="E36" s="224">
        <v>486</v>
      </c>
      <c r="F36" s="224">
        <v>297</v>
      </c>
      <c r="G36" s="225">
        <v>779</v>
      </c>
      <c r="H36" s="225">
        <v>1037</v>
      </c>
      <c r="I36" s="225">
        <v>1446</v>
      </c>
      <c r="J36" s="225">
        <v>253</v>
      </c>
      <c r="K36" s="225">
        <v>744</v>
      </c>
      <c r="L36" s="225">
        <v>147</v>
      </c>
      <c r="M36" s="225">
        <v>58</v>
      </c>
      <c r="N36" s="225">
        <v>361</v>
      </c>
      <c r="O36" s="224">
        <v>411</v>
      </c>
      <c r="P36" s="225">
        <v>498</v>
      </c>
      <c r="Q36" s="225">
        <v>504</v>
      </c>
      <c r="R36" s="226">
        <v>774</v>
      </c>
      <c r="S36" s="207">
        <f t="shared" si="1"/>
        <v>7795</v>
      </c>
    </row>
    <row r="37" spans="2:19" ht="24" customHeight="1" thickBot="1">
      <c r="B37" s="384"/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</row>
    <row r="38" spans="2:19" ht="39" customHeight="1" thickBot="1">
      <c r="B38" s="227" t="s">
        <v>42</v>
      </c>
      <c r="C38" s="386" t="s">
        <v>274</v>
      </c>
      <c r="D38" s="387"/>
      <c r="E38" s="228">
        <v>5932</v>
      </c>
      <c r="F38" s="228">
        <v>3399</v>
      </c>
      <c r="G38" s="228">
        <v>4748</v>
      </c>
      <c r="H38" s="228">
        <v>5109</v>
      </c>
      <c r="I38" s="228">
        <v>7947</v>
      </c>
      <c r="J38" s="228">
        <v>2425</v>
      </c>
      <c r="K38" s="228">
        <v>5068</v>
      </c>
      <c r="L38" s="228">
        <v>2094</v>
      </c>
      <c r="M38" s="228">
        <v>3216</v>
      </c>
      <c r="N38" s="228">
        <v>2640</v>
      </c>
      <c r="O38" s="228">
        <v>5082</v>
      </c>
      <c r="P38" s="228">
        <v>5370</v>
      </c>
      <c r="Q38" s="228">
        <v>5948</v>
      </c>
      <c r="R38" s="229">
        <v>6327</v>
      </c>
      <c r="S38" s="230">
        <f>SUM(E38:R38)</f>
        <v>65305</v>
      </c>
    </row>
    <row r="39" spans="2:19" ht="15" customHeight="1">
      <c r="B39" s="231"/>
      <c r="C39" s="232"/>
      <c r="D39" s="232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</row>
    <row r="40" spans="2:19" ht="14.25" customHeight="1">
      <c r="B40" s="233"/>
      <c r="E40" s="234">
        <f aca="true" t="shared" si="2" ref="E40:R40">E8+E9+E10+E11+E12</f>
        <v>5932</v>
      </c>
      <c r="F40" s="234">
        <f t="shared" si="2"/>
        <v>3399</v>
      </c>
      <c r="G40" s="234">
        <f t="shared" si="2"/>
        <v>4748</v>
      </c>
      <c r="H40" s="234">
        <f t="shared" si="2"/>
        <v>5109</v>
      </c>
      <c r="I40" s="234">
        <f t="shared" si="2"/>
        <v>7947</v>
      </c>
      <c r="J40" s="234">
        <f t="shared" si="2"/>
        <v>2425</v>
      </c>
      <c r="K40" s="234">
        <f t="shared" si="2"/>
        <v>5068</v>
      </c>
      <c r="L40" s="234">
        <f t="shared" si="2"/>
        <v>2094</v>
      </c>
      <c r="M40" s="234">
        <f t="shared" si="2"/>
        <v>3216</v>
      </c>
      <c r="N40" s="234">
        <f t="shared" si="2"/>
        <v>2640</v>
      </c>
      <c r="O40" s="234">
        <f t="shared" si="2"/>
        <v>5082</v>
      </c>
      <c r="P40" s="234">
        <f t="shared" si="2"/>
        <v>5370</v>
      </c>
      <c r="Q40" s="234">
        <f t="shared" si="2"/>
        <v>5948</v>
      </c>
      <c r="R40" s="234">
        <f t="shared" si="2"/>
        <v>6327</v>
      </c>
      <c r="S40" s="234">
        <f>SUM(E40:R40)</f>
        <v>65305</v>
      </c>
    </row>
    <row r="41" spans="2:19" ht="14.25" customHeight="1">
      <c r="B41" s="233"/>
      <c r="E41" s="234">
        <f aca="true" t="shared" si="3" ref="E41:R41">E15+E16+E17+E18+E19</f>
        <v>5932</v>
      </c>
      <c r="F41" s="234">
        <f t="shared" si="3"/>
        <v>3399</v>
      </c>
      <c r="G41" s="234">
        <f t="shared" si="3"/>
        <v>4748</v>
      </c>
      <c r="H41" s="234">
        <f t="shared" si="3"/>
        <v>5109</v>
      </c>
      <c r="I41" s="234">
        <f t="shared" si="3"/>
        <v>7947</v>
      </c>
      <c r="J41" s="234">
        <f t="shared" si="3"/>
        <v>2425</v>
      </c>
      <c r="K41" s="234">
        <f t="shared" si="3"/>
        <v>5068</v>
      </c>
      <c r="L41" s="234">
        <f t="shared" si="3"/>
        <v>2094</v>
      </c>
      <c r="M41" s="234">
        <f t="shared" si="3"/>
        <v>3216</v>
      </c>
      <c r="N41" s="234">
        <f t="shared" si="3"/>
        <v>2640</v>
      </c>
      <c r="O41" s="234">
        <f t="shared" si="3"/>
        <v>5082</v>
      </c>
      <c r="P41" s="234">
        <f t="shared" si="3"/>
        <v>5370</v>
      </c>
      <c r="Q41" s="234">
        <f t="shared" si="3"/>
        <v>5948</v>
      </c>
      <c r="R41" s="234">
        <f t="shared" si="3"/>
        <v>6327</v>
      </c>
      <c r="S41" s="234">
        <f>SUM(E41:R41)</f>
        <v>65305</v>
      </c>
    </row>
    <row r="42" spans="1:19" ht="15.75">
      <c r="A42" t="s">
        <v>22</v>
      </c>
      <c r="B42" s="235"/>
      <c r="C42" s="236"/>
      <c r="D42" s="237"/>
      <c r="E42" s="238">
        <f aca="true" t="shared" si="4" ref="E42:R42">E22+E23+E24+E25+E26+E27+E28</f>
        <v>5932</v>
      </c>
      <c r="F42" s="238">
        <f t="shared" si="4"/>
        <v>3399</v>
      </c>
      <c r="G42" s="238">
        <f t="shared" si="4"/>
        <v>4748</v>
      </c>
      <c r="H42" s="238">
        <f t="shared" si="4"/>
        <v>5109</v>
      </c>
      <c r="I42" s="238">
        <f t="shared" si="4"/>
        <v>7947</v>
      </c>
      <c r="J42" s="238">
        <f t="shared" si="4"/>
        <v>2425</v>
      </c>
      <c r="K42" s="238">
        <f t="shared" si="4"/>
        <v>5068</v>
      </c>
      <c r="L42" s="238">
        <f t="shared" si="4"/>
        <v>2094</v>
      </c>
      <c r="M42" s="238">
        <f t="shared" si="4"/>
        <v>3216</v>
      </c>
      <c r="N42" s="238">
        <f t="shared" si="4"/>
        <v>2640</v>
      </c>
      <c r="O42" s="238">
        <f t="shared" si="4"/>
        <v>5082</v>
      </c>
      <c r="P42" s="238">
        <f t="shared" si="4"/>
        <v>5370</v>
      </c>
      <c r="Q42" s="238">
        <f t="shared" si="4"/>
        <v>5948</v>
      </c>
      <c r="R42" s="238">
        <f t="shared" si="4"/>
        <v>6327</v>
      </c>
      <c r="S42" s="234">
        <f>SUM(E42:R42)</f>
        <v>65305</v>
      </c>
    </row>
    <row r="43" spans="2:19" ht="15.75">
      <c r="B43" s="235"/>
      <c r="C43" s="239"/>
      <c r="D43" s="240"/>
      <c r="E43" s="241">
        <f aca="true" t="shared" si="5" ref="E43:R43">E31+E32+E33+E34+E35+E36</f>
        <v>5932</v>
      </c>
      <c r="F43" s="241">
        <f t="shared" si="5"/>
        <v>3399</v>
      </c>
      <c r="G43" s="241">
        <f t="shared" si="5"/>
        <v>4748</v>
      </c>
      <c r="H43" s="241">
        <f t="shared" si="5"/>
        <v>5109</v>
      </c>
      <c r="I43" s="241">
        <f t="shared" si="5"/>
        <v>7947</v>
      </c>
      <c r="J43" s="241">
        <f t="shared" si="5"/>
        <v>2425</v>
      </c>
      <c r="K43" s="241">
        <f t="shared" si="5"/>
        <v>5068</v>
      </c>
      <c r="L43" s="241">
        <f t="shared" si="5"/>
        <v>2094</v>
      </c>
      <c r="M43" s="241">
        <f t="shared" si="5"/>
        <v>3216</v>
      </c>
      <c r="N43" s="241">
        <f t="shared" si="5"/>
        <v>2640</v>
      </c>
      <c r="O43" s="241">
        <f t="shared" si="5"/>
        <v>5082</v>
      </c>
      <c r="P43" s="241">
        <f t="shared" si="5"/>
        <v>5370</v>
      </c>
      <c r="Q43" s="241">
        <f t="shared" si="5"/>
        <v>5948</v>
      </c>
      <c r="R43" s="241">
        <f t="shared" si="5"/>
        <v>6327</v>
      </c>
      <c r="S43" s="234">
        <f>SUM(E43:R43)</f>
        <v>65305</v>
      </c>
    </row>
    <row r="44" ht="12.75">
      <c r="B44" s="242"/>
    </row>
    <row r="45" ht="12.75">
      <c r="S45" s="244">
        <f>S8+S9+S10+S11+S12</f>
        <v>65305</v>
      </c>
    </row>
    <row r="46" ht="12.75">
      <c r="S46" s="244">
        <f>S15+S16+S17+S18+S19</f>
        <v>65305</v>
      </c>
    </row>
    <row r="47" ht="12.75">
      <c r="S47" s="245">
        <f>S22+S23+S24+S25+S26+S27+S28</f>
        <v>65305</v>
      </c>
    </row>
    <row r="48" ht="12.75">
      <c r="S48" s="246">
        <f>S31+S32+S33+S34+S35+S36</f>
        <v>65305</v>
      </c>
    </row>
  </sheetData>
  <sheetProtection/>
  <mergeCells count="36">
    <mergeCell ref="E2:O2"/>
    <mergeCell ref="B3:S3"/>
    <mergeCell ref="B4:S4"/>
    <mergeCell ref="C6:S6"/>
    <mergeCell ref="C7:S7"/>
    <mergeCell ref="C8:D8"/>
    <mergeCell ref="C9:D9"/>
    <mergeCell ref="C10:D10"/>
    <mergeCell ref="C11:D11"/>
    <mergeCell ref="C12:D12"/>
    <mergeCell ref="B13:S13"/>
    <mergeCell ref="C14:S14"/>
    <mergeCell ref="C15:D15"/>
    <mergeCell ref="C16:D16"/>
    <mergeCell ref="C17:D17"/>
    <mergeCell ref="C18:D18"/>
    <mergeCell ref="C19:D19"/>
    <mergeCell ref="B20:S20"/>
    <mergeCell ref="C21:S21"/>
    <mergeCell ref="C22:D22"/>
    <mergeCell ref="C23:D23"/>
    <mergeCell ref="C24:D24"/>
    <mergeCell ref="C25:D25"/>
    <mergeCell ref="C26:D26"/>
    <mergeCell ref="C27:D27"/>
    <mergeCell ref="C28:D28"/>
    <mergeCell ref="B29:S29"/>
    <mergeCell ref="C30:S30"/>
    <mergeCell ref="C31:D31"/>
    <mergeCell ref="C32:D32"/>
    <mergeCell ref="C33:D33"/>
    <mergeCell ref="C34:D34"/>
    <mergeCell ref="C35:D35"/>
    <mergeCell ref="C36:D36"/>
    <mergeCell ref="B37:S37"/>
    <mergeCell ref="C38:D38"/>
  </mergeCells>
  <printOptions horizontalCentered="1" verticalCentered="1"/>
  <pageMargins left="0" right="0" top="0" bottom="0" header="0" footer="0"/>
  <pageSetup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2013-04-09T10:32:19Z</dcterms:created>
  <dcterms:modified xsi:type="dcterms:W3CDTF">2013-04-12T05:45:45Z</dcterms:modified>
  <cp:category/>
  <cp:version/>
  <cp:contentType/>
  <cp:contentStatus/>
</cp:coreProperties>
</file>