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7425" activeTab="0"/>
  </bookViews>
  <sheets>
    <sheet name="Stan i struktura II 13" sheetId="1" r:id="rId1"/>
    <sheet name="Gminy II.13 " sheetId="2" r:id="rId2"/>
    <sheet name="Wykresy II 13" sheetId="3" r:id="rId3"/>
  </sheets>
  <externalReferences>
    <externalReference r:id="rId6"/>
    <externalReference r:id="rId7"/>
    <externalReference r:id="rId8"/>
  </externalReferences>
  <definedNames>
    <definedName name="_xlnm.Print_Area" localSheetId="1">'Gminy II.13 '!$B$1:$O$46</definedName>
    <definedName name="_xlnm.Print_Area" localSheetId="0">'Stan i struktura II 13'!$B$2:$S$68</definedName>
    <definedName name="_xlnm.Print_Area" localSheetId="2">'Wykresy II 13'!$M$1:$AA$41</definedName>
  </definedNames>
  <calcPr fullCalcOnLoad="1"/>
</workbook>
</file>

<file path=xl/sharedStrings.xml><?xml version="1.0" encoding="utf-8"?>
<sst xmlns="http://schemas.openxmlformats.org/spreadsheetml/2006/main" count="411" uniqueCount="236">
  <si>
    <t xml:space="preserve">INFORMACJA O STANIE I STRUKTURZE BEZROBOCIA W WOJ. LUBUSKIM W LUTYM 2013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</si>
  <si>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</si>
  <si>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</si>
  <si>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</si>
  <si>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(grodzki)</t>
    </r>
  </si>
  <si>
    <r>
      <t xml:space="preserve"> GORZÓW WIELKOPOLSKI</t>
    </r>
    <r>
      <rPr>
        <b/>
        <sz val="8"/>
        <rFont val="Verdana"/>
        <family val="2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</si>
  <si>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</si>
  <si>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</si>
  <si>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</si>
  <si>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</si>
  <si>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</si>
  <si>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</si>
  <si>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</si>
  <si>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</si>
  <si>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</si>
  <si>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</si>
  <si>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</si>
  <si>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</si>
  <si>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</si>
  <si>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</si>
  <si>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</si>
  <si>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styczeń 2013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</si>
  <si>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</si>
  <si>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</si>
  <si>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</si>
  <si>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</si>
  <si>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</si>
  <si>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</si>
  <si>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</si>
  <si>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</si>
  <si>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</si>
  <si>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</si>
  <si>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</si>
  <si>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</si>
  <si>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</si>
  <si>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</si>
  <si>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</si>
  <si>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</si>
  <si>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</si>
  <si>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</si>
  <si>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</si>
  <si>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</si>
  <si>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</si>
  <si>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</si>
  <si>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</si>
  <si>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</si>
  <si>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</si>
  <si>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</si>
  <si>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</si>
  <si>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</si>
  <si>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</si>
  <si>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</si>
  <si>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</si>
  <si>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</rPr>
      <t xml:space="preserve"> (grodzki)</t>
    </r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</si>
  <si>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</si>
  <si>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</si>
  <si>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</si>
  <si>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</si>
  <si>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</si>
  <si>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</si>
  <si>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</si>
  <si>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</si>
  <si>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</si>
  <si>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</si>
  <si>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</si>
  <si>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</si>
  <si>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</si>
  <si>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</si>
  <si>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</si>
  <si>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</si>
  <si>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</si>
  <si>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</si>
  <si>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</si>
  <si>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</si>
  <si>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</si>
  <si>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</si>
  <si>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</si>
  <si>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</si>
  <si>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</si>
  <si>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</si>
  <si>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</si>
  <si>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</si>
  <si>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</si>
  <si>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</si>
  <si>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luty 2013 r. jest podawany przez GUS z miesięcznym opóżnieniem</t>
  </si>
  <si>
    <t>Liczba  bezrobotnych w układzie powiatowych urzędów pracy i gmin woj. lubuskiego zarejestrowanych</t>
  </si>
  <si>
    <t>na koniec lutego 2013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</si>
  <si>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</si>
  <si>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</si>
  <si>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</si>
  <si>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</si>
  <si>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</si>
  <si>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</si>
  <si>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</si>
  <si>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</si>
  <si>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</si>
  <si>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</si>
  <si>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</si>
  <si>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</si>
  <si>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</si>
  <si>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</si>
  <si>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</si>
  <si>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</si>
  <si>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</si>
  <si>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</si>
  <si>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</si>
  <si>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</si>
  <si>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</si>
  <si>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</si>
  <si>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</si>
  <si>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</si>
  <si>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</si>
  <si>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</si>
  <si>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</si>
  <si>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</si>
  <si>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</si>
  <si>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</si>
  <si>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</si>
  <si>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</si>
  <si>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</si>
  <si>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</si>
  <si>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</si>
  <si>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</si>
  <si>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</si>
  <si>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</si>
  <si>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</si>
  <si>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</si>
  <si>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</si>
  <si>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</si>
  <si>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</si>
  <si>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</si>
  <si>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</si>
  <si>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</si>
  <si>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</si>
  <si>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</si>
  <si>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</si>
  <si>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 xml:space="preserve">    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</si>
  <si>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</si>
  <si>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</si>
  <si>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</si>
  <si>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</si>
  <si>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</si>
  <si>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</si>
  <si>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</si>
  <si>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</si>
  <si>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</si>
  <si>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</si>
  <si>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</si>
  <si>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</si>
  <si>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</si>
  <si>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</si>
  <si>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</si>
  <si>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</si>
  <si>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</si>
  <si>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</si>
  <si>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</si>
  <si>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</si>
  <si>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</si>
  <si>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</si>
  <si>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</si>
  <si>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</si>
  <si>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</si>
  <si>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</si>
  <si>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</si>
  <si>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</si>
  <si>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</si>
  <si>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</si>
  <si>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</si>
  <si>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</si>
  <si>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</si>
  <si>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</si>
  <si>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</si>
  <si>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</si>
  <si>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</si>
  <si>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</si>
  <si>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</si>
  <si>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</si>
  <si>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</si>
  <si>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</si>
  <si>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</si>
  <si>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</si>
  <si>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</si>
  <si>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</si>
  <si>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</si>
  <si>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</si>
  <si>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</si>
  <si>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</si>
  <si>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</si>
  <si>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</si>
  <si>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</si>
  <si>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</si>
  <si>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</si>
  <si>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</si>
  <si>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</si>
  <si>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</si>
  <si>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II 2012r.</t>
  </si>
  <si>
    <t>wyłączenia</t>
  </si>
  <si>
    <t>rejestracje</t>
  </si>
  <si>
    <t>III 2012r.</t>
  </si>
  <si>
    <t>luty 2013r.</t>
  </si>
  <si>
    <t>IV 2012r.</t>
  </si>
  <si>
    <t>oferty pracy</t>
  </si>
  <si>
    <t>styczeń 2013r.</t>
  </si>
  <si>
    <t>V 2012r.</t>
  </si>
  <si>
    <t>IX 2011r.</t>
  </si>
  <si>
    <t>grudzień 2012r.</t>
  </si>
  <si>
    <t>VI 2012r.</t>
  </si>
  <si>
    <t>X 2011r.</t>
  </si>
  <si>
    <t>listopad 2012r.</t>
  </si>
  <si>
    <t>VII 2012r.</t>
  </si>
  <si>
    <t>XI 2011r.</t>
  </si>
  <si>
    <t>październik 2012r.</t>
  </si>
  <si>
    <t>VIII 2012r.</t>
  </si>
  <si>
    <t>XII 2011r.</t>
  </si>
  <si>
    <t>wrzesień 2012r.</t>
  </si>
  <si>
    <t>IX 2012r.</t>
  </si>
  <si>
    <t>I 2012r.</t>
  </si>
  <si>
    <t>X 2012r.</t>
  </si>
  <si>
    <t>XI 2012r.</t>
  </si>
  <si>
    <t>XII 2012r.</t>
  </si>
  <si>
    <t>I 2013r.</t>
  </si>
  <si>
    <t>II 2013r.</t>
  </si>
  <si>
    <t>Praca niesubsydiowana</t>
  </si>
  <si>
    <t>Podjęcie działalności gospodarczej i inna praca</t>
  </si>
  <si>
    <t>Podjęcie pracy w ramach refund. kosztów w zatrud. bezrobotnego</t>
  </si>
  <si>
    <t>Prace 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</si>
  <si>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</si>
  <si>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</si>
  <si>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</si>
  <si>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</si>
  <si>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</si>
  <si>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</si>
  <si>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</si>
  <si>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</si>
  <si>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</si>
  <si>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</rPr>
      <t>Obserwatorium Rynku Pracy - tel: (68) 456 76 91, (68) 456 76 92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</si>
</sst>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84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20"/>
      <name val="Verdana"/>
      <family val="2"/>
    </font>
    <font>
      <b/>
      <sz val="13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13"/>
      <color indexed="10"/>
      <name val="Verdana"/>
      <family val="2"/>
    </font>
    <font>
      <b/>
      <i/>
      <sz val="16"/>
      <color indexed="10"/>
      <name val="Verdana"/>
      <family val="2"/>
    </font>
    <font>
      <b/>
      <sz val="16"/>
      <name val="Verdana"/>
      <family val="2"/>
    </font>
    <font>
      <sz val="15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15"/>
      <color indexed="10"/>
      <name val="Verdana"/>
      <family val="2"/>
    </font>
    <font>
      <sz val="16"/>
      <color indexed="10"/>
      <name val="Verdana"/>
      <family val="2"/>
    </font>
    <font>
      <sz val="15"/>
      <color indexed="12"/>
      <name val="Verdana"/>
      <family val="2"/>
    </font>
    <font>
      <sz val="16"/>
      <color indexed="12"/>
      <name val="Verdana"/>
      <family val="2"/>
    </font>
    <font>
      <b/>
      <sz val="16"/>
      <color indexed="12"/>
      <name val="Verdana"/>
      <family val="2"/>
    </font>
    <font>
      <sz val="14"/>
      <color indexed="12"/>
      <name val="Verdana"/>
      <family val="2"/>
    </font>
    <font>
      <b/>
      <sz val="15"/>
      <name val="Verdana"/>
      <family val="2"/>
    </font>
    <font>
      <i/>
      <sz val="16"/>
      <color indexed="12"/>
      <name val="Verdana"/>
      <family val="2"/>
    </font>
    <font>
      <sz val="10"/>
      <color indexed="12"/>
      <name val="Verdana"/>
      <family val="2"/>
    </font>
    <font>
      <i/>
      <sz val="16"/>
      <name val="Verdana"/>
      <family val="2"/>
    </font>
    <font>
      <b/>
      <i/>
      <sz val="16"/>
      <name val="Verdana"/>
      <family val="2"/>
    </font>
    <font>
      <b/>
      <sz val="17"/>
      <name val="Verdana"/>
      <family val="2"/>
    </font>
    <font>
      <b/>
      <i/>
      <sz val="17"/>
      <name val="Verdana"/>
      <family val="2"/>
    </font>
    <font>
      <b/>
      <i/>
      <sz val="11"/>
      <color indexed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9"/>
      <name val="Verdana"/>
      <family val="2"/>
    </font>
    <font>
      <b/>
      <i/>
      <sz val="14"/>
      <name val="Verdana"/>
      <family val="2"/>
    </font>
    <font>
      <b/>
      <sz val="10"/>
      <name val="Verdana"/>
      <family val="2"/>
    </font>
    <font>
      <sz val="12"/>
      <name val="Arial CE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zcionka tekstu podstawowego"/>
      <family val="2"/>
    </font>
    <font>
      <b/>
      <sz val="10"/>
      <color indexed="17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b/>
      <sz val="9.7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8" borderId="0" applyNumberFormat="0" applyBorder="0" applyAlignment="0" applyProtection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29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64" fillId="0" borderId="0">
      <alignment/>
      <protection/>
    </xf>
    <xf numFmtId="0" fontId="75" fillId="27" borderId="1" applyNumberFormat="0" applyAlignment="0" applyProtection="0"/>
    <xf numFmtId="9" fontId="6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31" borderId="9" applyNumberFormat="0" applyFont="0" applyAlignment="0" applyProtection="0"/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 vertical="center" wrapText="1"/>
    </xf>
    <xf numFmtId="1" fontId="14" fillId="33" borderId="21" xfId="0" applyNumberFormat="1" applyFont="1" applyFill="1" applyBorder="1" applyAlignment="1">
      <alignment horizontal="center" vertical="center"/>
    </xf>
    <xf numFmtId="1" fontId="14" fillId="33" borderId="22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14" fillId="34" borderId="23" xfId="0" applyFont="1" applyFill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9" xfId="0" applyFont="1" applyBorder="1" applyAlignment="1">
      <alignment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" fillId="0" borderId="27" xfId="0" applyFont="1" applyBorder="1" applyAlignment="1">
      <alignment/>
    </xf>
    <xf numFmtId="164" fontId="19" fillId="0" borderId="28" xfId="0" applyNumberFormat="1" applyFont="1" applyFill="1" applyBorder="1" applyAlignment="1">
      <alignment horizontal="center" vertical="center" wrapText="1"/>
    </xf>
    <xf numFmtId="164" fontId="19" fillId="0" borderId="29" xfId="0" applyNumberFormat="1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1" fontId="21" fillId="0" borderId="28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164" fontId="17" fillId="0" borderId="28" xfId="0" applyNumberFormat="1" applyFont="1" applyFill="1" applyBorder="1" applyAlignment="1">
      <alignment horizontal="center" vertical="center" wrapText="1"/>
    </xf>
    <xf numFmtId="164" fontId="17" fillId="0" borderId="29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164" fontId="25" fillId="0" borderId="28" xfId="0" applyNumberFormat="1" applyFont="1" applyFill="1" applyBorder="1" applyAlignment="1">
      <alignment horizontal="center" vertical="center" wrapText="1"/>
    </xf>
    <xf numFmtId="164" fontId="25" fillId="0" borderId="29" xfId="0" applyNumberFormat="1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64" fontId="25" fillId="0" borderId="36" xfId="0" applyNumberFormat="1" applyFont="1" applyFill="1" applyBorder="1" applyAlignment="1">
      <alignment horizontal="center" vertical="center" wrapText="1"/>
    </xf>
    <xf numFmtId="164" fontId="25" fillId="0" borderId="35" xfId="0" applyNumberFormat="1" applyFont="1" applyFill="1" applyBorder="1" applyAlignment="1">
      <alignment horizontal="center" vertical="center" wrapText="1"/>
    </xf>
    <xf numFmtId="164" fontId="25" fillId="0" borderId="4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3" fillId="0" borderId="4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5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0" borderId="52" xfId="0" applyFont="1" applyBorder="1" applyAlignment="1">
      <alignment vertical="center" wrapText="1"/>
    </xf>
    <xf numFmtId="0" fontId="3" fillId="0" borderId="55" xfId="0" applyFont="1" applyBorder="1" applyAlignment="1">
      <alignment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/>
    </xf>
    <xf numFmtId="0" fontId="4" fillId="0" borderId="32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4" fillId="0" borderId="5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16" fillId="0" borderId="32" xfId="0" applyFont="1" applyFill="1" applyBorder="1" applyAlignment="1">
      <alignment horizontal="left" vertical="center" wrapText="1" indent="2"/>
    </xf>
    <xf numFmtId="0" fontId="16" fillId="0" borderId="28" xfId="0" applyFont="1" applyFill="1" applyBorder="1" applyAlignment="1">
      <alignment horizontal="left" vertical="center" wrapText="1" indent="2"/>
    </xf>
    <xf numFmtId="0" fontId="9" fillId="0" borderId="37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10" fillId="35" borderId="58" xfId="0" applyFont="1" applyFill="1" applyBorder="1" applyAlignment="1">
      <alignment horizontal="center" vertical="center"/>
    </xf>
    <xf numFmtId="0" fontId="2" fillId="35" borderId="58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24" fillId="0" borderId="56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15" fillId="0" borderId="32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20" fillId="0" borderId="37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36" borderId="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16" fillId="0" borderId="40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24" fillId="0" borderId="56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15" fillId="0" borderId="32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0" fillId="35" borderId="0" xfId="0" applyFont="1" applyFill="1" applyBorder="1" applyAlignment="1">
      <alignment horizontal="center" vertical="center"/>
    </xf>
    <xf numFmtId="0" fontId="15" fillId="0" borderId="32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6" fillId="0" borderId="3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5" fillId="0" borderId="59" xfId="0" applyFont="1" applyFill="1" applyBorder="1" applyAlignment="1">
      <alignment horizontal="left" vertical="center" wrapText="1" indent="1"/>
    </xf>
    <xf numFmtId="0" fontId="15" fillId="0" borderId="35" xfId="0" applyFont="1" applyFill="1" applyBorder="1" applyAlignment="1">
      <alignment horizontal="left" vertical="center" wrapText="1" indent="1"/>
    </xf>
    <xf numFmtId="0" fontId="11" fillId="35" borderId="11" xfId="0" applyFont="1" applyFill="1" applyBorder="1" applyAlignment="1">
      <alignment horizontal="center" vertical="center"/>
    </xf>
    <xf numFmtId="0" fontId="11" fillId="35" borderId="58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15" fillId="0" borderId="40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8" fillId="0" borderId="60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20" fillId="0" borderId="60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15" fillId="0" borderId="60" xfId="0" applyFont="1" applyBorder="1" applyAlignment="1">
      <alignment vertical="center" wrapText="1"/>
    </xf>
    <xf numFmtId="0" fontId="23" fillId="0" borderId="60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15" fillId="0" borderId="60" xfId="0" applyFont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vertical="center" wrapText="1" indent="1"/>
    </xf>
    <xf numFmtId="0" fontId="15" fillId="0" borderId="60" xfId="0" applyFont="1" applyFill="1" applyBorder="1" applyAlignment="1">
      <alignment horizontal="left" vertical="center" wrapText="1" indent="1"/>
    </xf>
    <xf numFmtId="0" fontId="15" fillId="0" borderId="28" xfId="0" applyFont="1" applyFill="1" applyBorder="1" applyAlignment="1">
      <alignment horizontal="left" vertical="center" wrapText="1" indent="1"/>
    </xf>
    <xf numFmtId="0" fontId="5" fillId="36" borderId="61" xfId="0" applyFont="1" applyFill="1" applyBorder="1" applyAlignment="1">
      <alignment horizontal="center" vertical="center"/>
    </xf>
    <xf numFmtId="0" fontId="2" fillId="36" borderId="61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2" fillId="0" borderId="62" xfId="0" applyFont="1" applyBorder="1" applyAlignment="1">
      <alignment vertical="center" wrapText="1"/>
    </xf>
    <xf numFmtId="0" fontId="12" fillId="0" borderId="63" xfId="0" applyFont="1" applyBorder="1" applyAlignment="1">
      <alignment vertical="center" wrapText="1"/>
    </xf>
    <xf numFmtId="0" fontId="14" fillId="33" borderId="64" xfId="0" applyFont="1" applyFill="1" applyBorder="1" applyAlignment="1">
      <alignment vertical="center" wrapText="1"/>
    </xf>
    <xf numFmtId="0" fontId="14" fillId="33" borderId="65" xfId="0" applyFont="1" applyFill="1" applyBorder="1" applyAlignment="1">
      <alignment vertical="center" wrapText="1"/>
    </xf>
    <xf numFmtId="0" fontId="15" fillId="0" borderId="66" xfId="0" applyFont="1" applyFill="1" applyBorder="1" applyAlignment="1">
      <alignment vertical="center" wrapText="1"/>
    </xf>
    <xf numFmtId="0" fontId="15" fillId="0" borderId="67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2" fillId="0" borderId="4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8" fillId="0" borderId="68" xfId="0" applyFont="1" applyBorder="1" applyAlignment="1">
      <alignment horizontal="center" vertical="center" wrapText="1"/>
    </xf>
    <xf numFmtId="0" fontId="48" fillId="0" borderId="69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48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48" fillId="0" borderId="73" xfId="0" applyFont="1" applyBorder="1" applyAlignment="1">
      <alignment horizontal="center" vertical="center" wrapText="1"/>
    </xf>
    <xf numFmtId="0" fontId="48" fillId="0" borderId="74" xfId="0" applyFont="1" applyBorder="1" applyAlignment="1">
      <alignment horizontal="center" vertical="center" wrapText="1"/>
    </xf>
    <xf numFmtId="0" fontId="2" fillId="0" borderId="73" xfId="0" applyFont="1" applyBorder="1" applyAlignment="1">
      <alignment wrapText="1"/>
    </xf>
    <xf numFmtId="0" fontId="2" fillId="0" borderId="75" xfId="0" applyFont="1" applyBorder="1" applyAlignment="1">
      <alignment horizontal="center" vertical="center" wrapText="1"/>
    </xf>
    <xf numFmtId="0" fontId="48" fillId="0" borderId="76" xfId="0" applyFont="1" applyBorder="1" applyAlignment="1">
      <alignment horizontal="center" vertical="center" wrapText="1"/>
    </xf>
    <xf numFmtId="0" fontId="49" fillId="0" borderId="77" xfId="0" applyFont="1" applyBorder="1" applyAlignment="1">
      <alignment horizontal="center" vertical="center" wrapText="1"/>
    </xf>
    <xf numFmtId="0" fontId="16" fillId="0" borderId="78" xfId="0" applyFont="1" applyBorder="1" applyAlignment="1">
      <alignment horizontal="center" vertical="center" wrapText="1"/>
    </xf>
    <xf numFmtId="165" fontId="28" fillId="0" borderId="79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 applyProtection="1">
      <alignment horizontal="left"/>
      <protection/>
    </xf>
    <xf numFmtId="165" fontId="4" fillId="0" borderId="49" xfId="0" applyNumberFormat="1" applyFont="1" applyBorder="1" applyAlignment="1" applyProtection="1">
      <alignment/>
      <protection/>
    </xf>
    <xf numFmtId="165" fontId="4" fillId="0" borderId="80" xfId="0" applyNumberFormat="1" applyFont="1" applyBorder="1" applyAlignment="1" applyProtection="1">
      <alignment/>
      <protection/>
    </xf>
    <xf numFmtId="0" fontId="3" fillId="37" borderId="46" xfId="0" applyFont="1" applyFill="1" applyBorder="1" applyAlignment="1">
      <alignment horizontal="center"/>
    </xf>
    <xf numFmtId="0" fontId="3" fillId="37" borderId="49" xfId="0" applyFont="1" applyFill="1" applyBorder="1" applyAlignment="1" applyProtection="1">
      <alignment horizontal="left"/>
      <protection/>
    </xf>
    <xf numFmtId="165" fontId="3" fillId="37" borderId="80" xfId="0" applyNumberFormat="1" applyFont="1" applyFill="1" applyBorder="1" applyAlignment="1" applyProtection="1">
      <alignment horizontal="right"/>
      <protection/>
    </xf>
    <xf numFmtId="0" fontId="16" fillId="0" borderId="81" xfId="0" applyFont="1" applyBorder="1" applyAlignment="1">
      <alignment horizontal="center" vertical="center" wrapText="1"/>
    </xf>
    <xf numFmtId="0" fontId="16" fillId="0" borderId="82" xfId="0" applyFont="1" applyBorder="1" applyAlignment="1">
      <alignment horizontal="center" vertical="center" wrapText="1"/>
    </xf>
    <xf numFmtId="0" fontId="28" fillId="0" borderId="8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/>
    </xf>
    <xf numFmtId="0" fontId="4" fillId="0" borderId="31" xfId="0" applyFont="1" applyBorder="1" applyAlignment="1" applyProtection="1">
      <alignment horizontal="left"/>
      <protection/>
    </xf>
    <xf numFmtId="165" fontId="4" fillId="0" borderId="31" xfId="0" applyNumberFormat="1" applyFont="1" applyBorder="1" applyAlignment="1" applyProtection="1">
      <alignment/>
      <protection/>
    </xf>
    <xf numFmtId="165" fontId="4" fillId="0" borderId="84" xfId="0" applyNumberFormat="1" applyFont="1" applyBorder="1" applyAlignment="1" applyProtection="1">
      <alignment/>
      <protection/>
    </xf>
    <xf numFmtId="0" fontId="3" fillId="37" borderId="49" xfId="0" applyFont="1" applyFill="1" applyBorder="1" applyAlignment="1" applyProtection="1">
      <alignment horizontal="center"/>
      <protection/>
    </xf>
    <xf numFmtId="0" fontId="4" fillId="0" borderId="47" xfId="0" applyFont="1" applyBorder="1" applyAlignment="1">
      <alignment horizontal="center"/>
    </xf>
    <xf numFmtId="0" fontId="4" fillId="0" borderId="36" xfId="0" applyFont="1" applyBorder="1" applyAlignment="1" applyProtection="1">
      <alignment horizontal="left"/>
      <protection/>
    </xf>
    <xf numFmtId="165" fontId="4" fillId="0" borderId="36" xfId="0" applyNumberFormat="1" applyFont="1" applyBorder="1" applyAlignment="1" applyProtection="1">
      <alignment/>
      <protection/>
    </xf>
    <xf numFmtId="165" fontId="4" fillId="0" borderId="85" xfId="0" applyNumberFormat="1" applyFont="1" applyBorder="1" applyAlignment="1" applyProtection="1">
      <alignment/>
      <protection/>
    </xf>
    <xf numFmtId="0" fontId="4" fillId="0" borderId="58" xfId="0" applyFont="1" applyBorder="1" applyAlignment="1">
      <alignment horizontal="center"/>
    </xf>
    <xf numFmtId="0" fontId="4" fillId="0" borderId="58" xfId="0" applyFont="1" applyBorder="1" applyAlignment="1" applyProtection="1">
      <alignment horizontal="left"/>
      <protection/>
    </xf>
    <xf numFmtId="165" fontId="4" fillId="0" borderId="58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7" fillId="0" borderId="8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5" fontId="3" fillId="37" borderId="49" xfId="0" applyNumberFormat="1" applyFont="1" applyFill="1" applyBorder="1" applyAlignment="1" applyProtection="1">
      <alignment/>
      <protection/>
    </xf>
    <xf numFmtId="165" fontId="3" fillId="37" borderId="80" xfId="0" applyNumberFormat="1" applyFont="1" applyFill="1" applyBorder="1" applyAlignment="1" applyProtection="1">
      <alignment/>
      <protection/>
    </xf>
    <xf numFmtId="0" fontId="4" fillId="0" borderId="56" xfId="0" applyFont="1" applyBorder="1" applyAlignment="1">
      <alignment horizontal="center"/>
    </xf>
    <xf numFmtId="0" fontId="4" fillId="0" borderId="51" xfId="0" applyFont="1" applyBorder="1" applyAlignment="1" applyProtection="1">
      <alignment horizontal="left"/>
      <protection/>
    </xf>
    <xf numFmtId="165" fontId="4" fillId="0" borderId="51" xfId="0" applyNumberFormat="1" applyFont="1" applyBorder="1" applyAlignment="1" applyProtection="1">
      <alignment/>
      <protection/>
    </xf>
    <xf numFmtId="165" fontId="4" fillId="0" borderId="86" xfId="0" applyNumberFormat="1" applyFont="1" applyBorder="1" applyAlignment="1" applyProtection="1">
      <alignment/>
      <protection/>
    </xf>
    <xf numFmtId="0" fontId="4" fillId="38" borderId="87" xfId="0" applyFont="1" applyFill="1" applyBorder="1" applyAlignment="1">
      <alignment horizontal="center"/>
    </xf>
    <xf numFmtId="0" fontId="4" fillId="38" borderId="15" xfId="0" applyFont="1" applyFill="1" applyBorder="1" applyAlignment="1" applyProtection="1">
      <alignment horizontal="left"/>
      <protection/>
    </xf>
    <xf numFmtId="165" fontId="4" fillId="38" borderId="15" xfId="0" applyNumberFormat="1" applyFont="1" applyFill="1" applyBorder="1" applyAlignment="1" applyProtection="1">
      <alignment/>
      <protection/>
    </xf>
    <xf numFmtId="165" fontId="4" fillId="38" borderId="88" xfId="0" applyNumberFormat="1" applyFont="1" applyFill="1" applyBorder="1" applyAlignment="1" applyProtection="1">
      <alignment/>
      <protection/>
    </xf>
    <xf numFmtId="0" fontId="50" fillId="0" borderId="0" xfId="0" applyFont="1" applyBorder="1" applyAlignment="1">
      <alignment horizontal="center"/>
    </xf>
    <xf numFmtId="0" fontId="3" fillId="37" borderId="54" xfId="0" applyFont="1" applyFill="1" applyBorder="1" applyAlignment="1">
      <alignment horizontal="center"/>
    </xf>
    <xf numFmtId="0" fontId="3" fillId="37" borderId="31" xfId="0" applyFont="1" applyFill="1" applyBorder="1" applyAlignment="1" applyProtection="1">
      <alignment horizontal="left"/>
      <protection/>
    </xf>
    <xf numFmtId="165" fontId="3" fillId="37" borderId="31" xfId="0" applyNumberFormat="1" applyFont="1" applyFill="1" applyBorder="1" applyAlignment="1" applyProtection="1">
      <alignment/>
      <protection/>
    </xf>
    <xf numFmtId="165" fontId="3" fillId="37" borderId="86" xfId="0" applyNumberFormat="1" applyFont="1" applyFill="1" applyBorder="1" applyAlignment="1" applyProtection="1">
      <alignment/>
      <protection/>
    </xf>
    <xf numFmtId="165" fontId="4" fillId="0" borderId="32" xfId="0" applyNumberFormat="1" applyFont="1" applyBorder="1" applyAlignment="1" applyProtection="1">
      <alignment/>
      <protection/>
    </xf>
    <xf numFmtId="165" fontId="3" fillId="37" borderId="84" xfId="0" applyNumberFormat="1" applyFont="1" applyFill="1" applyBorder="1" applyAlignment="1" applyProtection="1">
      <alignment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4" fillId="0" borderId="89" xfId="0" applyNumberFormat="1" applyFont="1" applyBorder="1" applyAlignment="1" applyProtection="1">
      <alignment/>
      <protection/>
    </xf>
    <xf numFmtId="0" fontId="4" fillId="0" borderId="90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165" fontId="4" fillId="0" borderId="75" xfId="0" applyNumberFormat="1" applyFont="1" applyBorder="1" applyAlignment="1" applyProtection="1">
      <alignment/>
      <protection/>
    </xf>
    <xf numFmtId="165" fontId="4" fillId="0" borderId="76" xfId="0" applyNumberFormat="1" applyFont="1" applyBorder="1" applyAlignment="1" applyProtection="1">
      <alignment/>
      <protection/>
    </xf>
    <xf numFmtId="0" fontId="14" fillId="33" borderId="64" xfId="0" applyFont="1" applyFill="1" applyBorder="1" applyAlignment="1">
      <alignment horizontal="center" vertical="center" wrapText="1"/>
    </xf>
    <xf numFmtId="0" fontId="14" fillId="33" borderId="65" xfId="0" applyFont="1" applyFill="1" applyBorder="1" applyAlignment="1">
      <alignment horizontal="center" vertical="center" wrapText="1"/>
    </xf>
    <xf numFmtId="165" fontId="4" fillId="33" borderId="78" xfId="0" applyNumberFormat="1" applyFont="1" applyFill="1" applyBorder="1" applyAlignment="1" applyProtection="1">
      <alignment horizontal="center" vertical="center" wrapText="1"/>
      <protection/>
    </xf>
    <xf numFmtId="165" fontId="30" fillId="33" borderId="7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>
      <alignment horizontal="center"/>
    </xf>
    <xf numFmtId="0" fontId="4" fillId="0" borderId="91" xfId="0" applyFont="1" applyBorder="1" applyAlignment="1" applyProtection="1">
      <alignment horizontal="left"/>
      <protection/>
    </xf>
    <xf numFmtId="165" fontId="4" fillId="0" borderId="91" xfId="0" applyNumberFormat="1" applyFont="1" applyBorder="1" applyAlignment="1" applyProtection="1">
      <alignment/>
      <protection/>
    </xf>
    <xf numFmtId="0" fontId="14" fillId="33" borderId="92" xfId="0" applyFont="1" applyFill="1" applyBorder="1" applyAlignment="1">
      <alignment horizontal="center" vertical="center" wrapText="1"/>
    </xf>
    <xf numFmtId="0" fontId="14" fillId="33" borderId="93" xfId="0" applyFont="1" applyFill="1" applyBorder="1" applyAlignment="1">
      <alignment horizontal="center" vertical="center" wrapText="1"/>
    </xf>
    <xf numFmtId="0" fontId="2" fillId="33" borderId="94" xfId="0" applyFont="1" applyFill="1" applyBorder="1" applyAlignment="1">
      <alignment horizontal="center" vertical="center" wrapText="1"/>
    </xf>
    <xf numFmtId="0" fontId="30" fillId="33" borderId="9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/>
      <protection/>
    </xf>
    <xf numFmtId="165" fontId="4" fillId="0" borderId="0" xfId="0" applyNumberFormat="1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Alignment="1" applyProtection="1">
      <alignment/>
      <protection/>
    </xf>
    <xf numFmtId="0" fontId="2" fillId="0" borderId="5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 applyProtection="1">
      <alignment horizontal="left"/>
      <protection/>
    </xf>
    <xf numFmtId="165" fontId="51" fillId="0" borderId="0" xfId="0" applyNumberFormat="1" applyFont="1" applyBorder="1" applyAlignment="1" applyProtection="1">
      <alignment/>
      <protection/>
    </xf>
    <xf numFmtId="0" fontId="81" fillId="0" borderId="0" xfId="51" applyFont="1">
      <alignment/>
      <protection/>
    </xf>
    <xf numFmtId="0" fontId="82" fillId="0" borderId="0" xfId="51" applyFont="1">
      <alignment/>
      <protection/>
    </xf>
    <xf numFmtId="0" fontId="83" fillId="0" borderId="0" xfId="51" applyFont="1">
      <alignment/>
      <protection/>
    </xf>
    <xf numFmtId="0" fontId="81" fillId="0" borderId="0" xfId="51" applyFont="1" applyBorder="1" applyAlignment="1">
      <alignment horizontal="right"/>
      <protection/>
    </xf>
    <xf numFmtId="10" fontId="81" fillId="0" borderId="0" xfId="51" applyNumberFormat="1" applyFont="1" applyBorder="1" applyAlignment="1">
      <alignment horizontal="right"/>
      <protection/>
    </xf>
    <xf numFmtId="0" fontId="81" fillId="0" borderId="0" xfId="51" applyFont="1" applyFill="1" applyBorder="1" applyAlignment="1">
      <alignment horizontal="right"/>
      <protection/>
    </xf>
    <xf numFmtId="10" fontId="81" fillId="0" borderId="0" xfId="51" applyNumberFormat="1" applyFont="1">
      <alignment/>
      <protection/>
    </xf>
    <xf numFmtId="0" fontId="81" fillId="39" borderId="0" xfId="51" applyFont="1" applyFill="1" applyAlignment="1">
      <alignment vertical="center"/>
      <protection/>
    </xf>
    <xf numFmtId="0" fontId="64" fillId="0" borderId="0" xfId="51" applyAlignment="1">
      <alignment/>
      <protection/>
    </xf>
    <xf numFmtId="0" fontId="64" fillId="0" borderId="0" xfId="5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Liczba zarejestrowanych bezrobotnych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województwie lubuskim od II 2012r. do II 2013r.</a:t>
            </a:r>
          </a:p>
        </c:rich>
      </c:tx>
      <c:layout>
        <c:manualLayout>
          <c:xMode val="factor"/>
          <c:yMode val="factor"/>
          <c:x val="-0.004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45"/>
          <c:w val="0.9752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II 13'!$B$3:$B$15</c:f>
              <c:strCache/>
            </c:strRef>
          </c:cat>
          <c:val>
            <c:numRef>
              <c:f>'Wykresy II 13'!$C$3:$C$15</c:f>
              <c:numCache/>
            </c:numRef>
          </c:val>
        </c:ser>
        <c:gapWidth val="89"/>
        <c:axId val="32397212"/>
        <c:axId val="23139453"/>
      </c:barChart>
      <c:catAx>
        <c:axId val="323972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39453"/>
        <c:crosses val="autoZero"/>
        <c:auto val="1"/>
        <c:lblOffset val="100"/>
        <c:tickLblSkip val="1"/>
        <c:noMultiLvlLbl val="0"/>
      </c:catAx>
      <c:valAx>
        <c:axId val="231394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3972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Bezrobotni zarejestrowani i wyłączeni z ewidencji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okresie od września 2012r. do lutego 2013r.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view3D>
      <c:rotX val="15"/>
      <c:hPercent val="156"/>
      <c:rotY val="20"/>
      <c:depthPercent val="190"/>
      <c:rAngAx val="1"/>
    </c:view3D>
    <c:plotArea>
      <c:layout>
        <c:manualLayout>
          <c:xMode val="edge"/>
          <c:yMode val="edge"/>
          <c:x val="0"/>
          <c:y val="0.15"/>
          <c:w val="0.9815"/>
          <c:h val="0.749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'Wykresy II 13'!$J$3</c:f>
              <c:strCache>
                <c:ptCount val="1"/>
                <c:pt idx="0">
                  <c:v>wyłączenia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II 13'!$I$4:$I$9</c:f>
              <c:strCache/>
            </c:strRef>
          </c:cat>
          <c:val>
            <c:numRef>
              <c:f>'Wykresy II 13'!$J$4:$J$9</c:f>
              <c:numCache/>
            </c:numRef>
          </c:val>
          <c:shape val="box"/>
        </c:ser>
        <c:ser>
          <c:idx val="1"/>
          <c:order val="1"/>
          <c:tx>
            <c:strRef>
              <c:f>'Wykresy II 13'!$K$3</c:f>
              <c:strCache>
                <c:ptCount val="1"/>
                <c:pt idx="0">
                  <c:v>rejestracje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II 13'!$I$4:$I$9</c:f>
              <c:strCache/>
            </c:strRef>
          </c:cat>
          <c:val>
            <c:numRef>
              <c:f>'Wykresy II 13'!$K$4:$K$9</c:f>
              <c:numCache/>
            </c:numRef>
          </c:val>
          <c:shape val="box"/>
        </c:ser>
        <c:gapWidth val="100"/>
        <c:shape val="box"/>
        <c:axId val="6928486"/>
        <c:axId val="62356375"/>
      </c:bar3DChart>
      <c:catAx>
        <c:axId val="692848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56375"/>
        <c:crosses val="autoZero"/>
        <c:auto val="1"/>
        <c:lblOffset val="100"/>
        <c:tickLblSkip val="1"/>
        <c:noMultiLvlLbl val="0"/>
      </c:catAx>
      <c:valAx>
        <c:axId val="62356375"/>
        <c:scaling>
          <c:orientation val="minMax"/>
        </c:scaling>
        <c:axPos val="b"/>
        <c:delete val="1"/>
        <c:majorTickMark val="out"/>
        <c:minorTickMark val="none"/>
        <c:tickLblPos val="none"/>
        <c:crossAx val="69284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5"/>
          <c:y val="0.9225"/>
          <c:w val="0.296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0" b="1" i="0" u="none" baseline="0">
                <a:solidFill>
                  <a:srgbClr val="000000"/>
                </a:solidFill>
              </a:rPr>
              <a:t>Wolne miejsca pracy i miejsca aktywizacji zawodowej
</a:t>
            </a:r>
            <a:r>
              <a:rPr lang="en-US" cap="none" sz="970" b="1" i="0" u="none" baseline="0">
                <a:solidFill>
                  <a:srgbClr val="000000"/>
                </a:solidFill>
              </a:rPr>
              <a:t>zgłoszone do PUP w województwie lubuskim w okresach
</a:t>
            </a:r>
            <a:r>
              <a:rPr lang="en-US" cap="none" sz="970" b="1" i="0" u="none" baseline="0">
                <a:solidFill>
                  <a:srgbClr val="000000"/>
                </a:solidFill>
              </a:rPr>
              <a:t>od IX 2011r. do II 2012r. oraz od IX 2012r. do II 2013r.</a:t>
            </a:r>
          </a:p>
        </c:rich>
      </c:tx>
      <c:layout>
        <c:manualLayout>
          <c:xMode val="factor"/>
          <c:yMode val="factor"/>
          <c:x val="-0.0045"/>
          <c:y val="-0.01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"/>
          <c:y val="0.1895"/>
          <c:w val="0.97775"/>
          <c:h val="0.776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II 13'!$F$6:$F$18</c:f>
              <c:strCache/>
            </c:strRef>
          </c:cat>
          <c:val>
            <c:numRef>
              <c:f>'Wykresy II 13'!$G$6:$G$18</c:f>
              <c:numCache/>
            </c:numRef>
          </c:val>
          <c:shape val="box"/>
        </c:ser>
        <c:gapWidth val="99"/>
        <c:shape val="box"/>
        <c:axId val="24336464"/>
        <c:axId val="17701585"/>
      </c:bar3DChart>
      <c:catAx>
        <c:axId val="243364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701585"/>
        <c:crosses val="autoZero"/>
        <c:auto val="1"/>
        <c:lblOffset val="100"/>
        <c:tickLblSkip val="1"/>
        <c:noMultiLvlLbl val="0"/>
      </c:catAx>
      <c:valAx>
        <c:axId val="177015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3646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odpływu z ewidencji bezrobotnych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lutym 2013r.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view3D>
      <c:rotX val="2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171"/>
          <c:y val="0.3115"/>
          <c:w val="0.65175"/>
          <c:h val="0.55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Podjęcie działalności gospodarczej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 inna praca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0,75%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Prace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interwencyjne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4,30%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Roboty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publiczne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1,83%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Praca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społecznie użyteczna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6,27%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Niepotwierdzenie gotowości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do pracy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25,19%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'Wykresy II 13'!$J$22:$J$34</c:f>
              <c:strCache/>
            </c:strRef>
          </c:cat>
          <c:val>
            <c:numRef>
              <c:f>'Wykresy II 13'!$K$22:$K$34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8101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534025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7192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0</xdr:row>
      <xdr:rowOff>38100</xdr:rowOff>
    </xdr:from>
    <xdr:to>
      <xdr:col>19</xdr:col>
      <xdr:colOff>209550</xdr:colOff>
      <xdr:row>18</xdr:row>
      <xdr:rowOff>38100</xdr:rowOff>
    </xdr:to>
    <xdr:graphicFrame>
      <xdr:nvGraphicFramePr>
        <xdr:cNvPr id="1" name="Wykres 1"/>
        <xdr:cNvGraphicFramePr/>
      </xdr:nvGraphicFramePr>
      <xdr:xfrm>
        <a:off x="8391525" y="38100"/>
        <a:ext cx="50292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476250</xdr:colOff>
      <xdr:row>0</xdr:row>
      <xdr:rowOff>38100</xdr:rowOff>
    </xdr:from>
    <xdr:to>
      <xdr:col>26</xdr:col>
      <xdr:colOff>647700</xdr:colOff>
      <xdr:row>18</xdr:row>
      <xdr:rowOff>38100</xdr:rowOff>
    </xdr:to>
    <xdr:graphicFrame>
      <xdr:nvGraphicFramePr>
        <xdr:cNvPr id="2" name="Wykres 4"/>
        <xdr:cNvGraphicFramePr/>
      </xdr:nvGraphicFramePr>
      <xdr:xfrm>
        <a:off x="13687425" y="38100"/>
        <a:ext cx="50387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47625</xdr:colOff>
      <xdr:row>19</xdr:row>
      <xdr:rowOff>0</xdr:rowOff>
    </xdr:from>
    <xdr:to>
      <xdr:col>19</xdr:col>
      <xdr:colOff>180975</xdr:colOff>
      <xdr:row>37</xdr:row>
      <xdr:rowOff>57150</xdr:rowOff>
    </xdr:to>
    <xdr:graphicFrame>
      <xdr:nvGraphicFramePr>
        <xdr:cNvPr id="3" name="Wykres 5"/>
        <xdr:cNvGraphicFramePr/>
      </xdr:nvGraphicFramePr>
      <xdr:xfrm>
        <a:off x="8391525" y="3076575"/>
        <a:ext cx="5000625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476250</xdr:colOff>
      <xdr:row>19</xdr:row>
      <xdr:rowOff>0</xdr:rowOff>
    </xdr:from>
    <xdr:to>
      <xdr:col>26</xdr:col>
      <xdr:colOff>647700</xdr:colOff>
      <xdr:row>37</xdr:row>
      <xdr:rowOff>57150</xdr:rowOff>
    </xdr:to>
    <xdr:graphicFrame>
      <xdr:nvGraphicFramePr>
        <xdr:cNvPr id="4" name="Wykres 7"/>
        <xdr:cNvGraphicFramePr/>
      </xdr:nvGraphicFramePr>
      <xdr:xfrm>
        <a:off x="13687425" y="3076575"/>
        <a:ext cx="50387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13r\Arkusz%20roboczy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GMINY\2013r\Gminy%20II%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WYKRESY\2013r\Wykresy%20II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13"/>
      <sheetName val="Stan i struktura II 13"/>
    </sheetNames>
    <sheetDataSet>
      <sheetData sheetId="0">
        <row r="6">
          <cell r="E6">
            <v>5881</v>
          </cell>
          <cell r="F6">
            <v>3463</v>
          </cell>
          <cell r="G6">
            <v>4791</v>
          </cell>
          <cell r="H6">
            <v>5242</v>
          </cell>
          <cell r="I6">
            <v>7788</v>
          </cell>
          <cell r="J6">
            <v>2470</v>
          </cell>
          <cell r="K6">
            <v>5198</v>
          </cell>
          <cell r="L6">
            <v>2069</v>
          </cell>
          <cell r="M6">
            <v>3264</v>
          </cell>
          <cell r="N6">
            <v>2659</v>
          </cell>
          <cell r="O6">
            <v>5176</v>
          </cell>
          <cell r="P6">
            <v>5468</v>
          </cell>
          <cell r="Q6">
            <v>6404</v>
          </cell>
          <cell r="R6">
            <v>6321</v>
          </cell>
          <cell r="S6">
            <v>66194</v>
          </cell>
        </row>
        <row r="46">
          <cell r="E46">
            <v>202</v>
          </cell>
          <cell r="F46">
            <v>96</v>
          </cell>
          <cell r="G46">
            <v>176</v>
          </cell>
          <cell r="H46">
            <v>92</v>
          </cell>
          <cell r="I46">
            <v>61</v>
          </cell>
          <cell r="J46">
            <v>209</v>
          </cell>
          <cell r="K46">
            <v>89</v>
          </cell>
          <cell r="L46">
            <v>102</v>
          </cell>
          <cell r="M46">
            <v>47</v>
          </cell>
          <cell r="N46">
            <v>80</v>
          </cell>
          <cell r="O46">
            <v>258</v>
          </cell>
          <cell r="P46">
            <v>112</v>
          </cell>
          <cell r="Q46">
            <v>600</v>
          </cell>
          <cell r="R46">
            <v>328</v>
          </cell>
          <cell r="S46">
            <v>2452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</v>
          </cell>
          <cell r="M49">
            <v>0</v>
          </cell>
          <cell r="N49">
            <v>1</v>
          </cell>
          <cell r="O49">
            <v>46</v>
          </cell>
          <cell r="P49">
            <v>8</v>
          </cell>
          <cell r="Q49">
            <v>60</v>
          </cell>
          <cell r="R49">
            <v>16</v>
          </cell>
          <cell r="S49">
            <v>132</v>
          </cell>
        </row>
        <row r="51">
          <cell r="E51">
            <v>0</v>
          </cell>
          <cell r="F51">
            <v>3</v>
          </cell>
          <cell r="G51">
            <v>2</v>
          </cell>
          <cell r="H51">
            <v>0</v>
          </cell>
          <cell r="I51">
            <v>1</v>
          </cell>
          <cell r="J51">
            <v>0</v>
          </cell>
          <cell r="K51">
            <v>0</v>
          </cell>
          <cell r="L51">
            <v>4</v>
          </cell>
          <cell r="M51">
            <v>0</v>
          </cell>
          <cell r="N51">
            <v>3</v>
          </cell>
          <cell r="O51">
            <v>0</v>
          </cell>
          <cell r="P51">
            <v>8</v>
          </cell>
          <cell r="Q51">
            <v>0</v>
          </cell>
          <cell r="R51">
            <v>0</v>
          </cell>
          <cell r="S51">
            <v>21</v>
          </cell>
        </row>
        <row r="53">
          <cell r="E53">
            <v>0</v>
          </cell>
          <cell r="F53">
            <v>0</v>
          </cell>
          <cell r="G53">
            <v>1</v>
          </cell>
          <cell r="H53">
            <v>0</v>
          </cell>
          <cell r="I53">
            <v>2</v>
          </cell>
          <cell r="J53">
            <v>0</v>
          </cell>
          <cell r="K53">
            <v>8</v>
          </cell>
          <cell r="L53">
            <v>2</v>
          </cell>
          <cell r="M53">
            <v>3</v>
          </cell>
          <cell r="N53">
            <v>7</v>
          </cell>
          <cell r="O53">
            <v>0</v>
          </cell>
          <cell r="P53">
            <v>1</v>
          </cell>
          <cell r="Q53">
            <v>0</v>
          </cell>
          <cell r="R53">
            <v>1</v>
          </cell>
          <cell r="S53">
            <v>25</v>
          </cell>
        </row>
        <row r="55">
          <cell r="E55">
            <v>8</v>
          </cell>
          <cell r="F55">
            <v>3</v>
          </cell>
          <cell r="G55">
            <v>0</v>
          </cell>
          <cell r="H55">
            <v>0</v>
          </cell>
          <cell r="I55">
            <v>0</v>
          </cell>
          <cell r="J55">
            <v>8</v>
          </cell>
          <cell r="K55">
            <v>1</v>
          </cell>
          <cell r="L55">
            <v>9</v>
          </cell>
          <cell r="M55">
            <v>2</v>
          </cell>
          <cell r="N55">
            <v>0</v>
          </cell>
          <cell r="O55">
            <v>2</v>
          </cell>
          <cell r="P55">
            <v>0</v>
          </cell>
          <cell r="Q55">
            <v>4</v>
          </cell>
          <cell r="R55">
            <v>4</v>
          </cell>
          <cell r="S55">
            <v>41</v>
          </cell>
        </row>
        <row r="57"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1</v>
          </cell>
        </row>
        <row r="59">
          <cell r="E59">
            <v>1</v>
          </cell>
          <cell r="F59">
            <v>0</v>
          </cell>
          <cell r="G59">
            <v>2</v>
          </cell>
          <cell r="H59">
            <v>1</v>
          </cell>
          <cell r="I59">
            <v>1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7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12</v>
          </cell>
        </row>
        <row r="61">
          <cell r="E61">
            <v>17</v>
          </cell>
          <cell r="F61">
            <v>13</v>
          </cell>
          <cell r="G61">
            <v>25</v>
          </cell>
          <cell r="H61">
            <v>18</v>
          </cell>
          <cell r="I61">
            <v>3</v>
          </cell>
          <cell r="J61">
            <v>22</v>
          </cell>
          <cell r="K61">
            <v>17</v>
          </cell>
          <cell r="L61">
            <v>6</v>
          </cell>
          <cell r="M61">
            <v>8</v>
          </cell>
          <cell r="N61">
            <v>12</v>
          </cell>
          <cell r="O61">
            <v>48</v>
          </cell>
          <cell r="P61">
            <v>33</v>
          </cell>
          <cell r="Q61">
            <v>17</v>
          </cell>
          <cell r="R61">
            <v>25</v>
          </cell>
          <cell r="S61">
            <v>264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99</v>
          </cell>
          <cell r="S65">
            <v>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miny II.13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ykresy II 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4.75390625" style="1" customWidth="1"/>
    <col min="3" max="3" width="29.375" style="1" customWidth="1"/>
    <col min="4" max="4" width="59.25390625" style="1" customWidth="1"/>
    <col min="5" max="11" width="13.375" style="4" customWidth="1"/>
    <col min="12" max="12" width="12.625" style="4" customWidth="1"/>
    <col min="13" max="13" width="13.375" style="4" customWidth="1"/>
    <col min="14" max="14" width="12.625" style="4" customWidth="1"/>
    <col min="15" max="19" width="13.375" style="4" customWidth="1"/>
    <col min="20" max="20" width="10.75390625" style="1" bestFit="1" customWidth="1"/>
    <col min="21" max="16384" width="9.125" style="1" customWidth="1"/>
  </cols>
  <sheetData>
    <row r="1" spans="4:18" ht="15">
      <c r="D1" s="2"/>
      <c r="E1" s="3"/>
      <c r="R1" s="5"/>
    </row>
    <row r="2" spans="2:19" ht="51" customHeight="1" thickBot="1">
      <c r="B2" s="185" t="s">
        <v>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7"/>
    </row>
    <row r="3" spans="2:19" ht="45" customHeight="1" thickBot="1" thickTop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19" ht="28.5" customHeight="1" thickBot="1">
      <c r="B4" s="150" t="s">
        <v>19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88"/>
    </row>
    <row r="5" spans="2:20" ht="28.5" customHeight="1" thickBot="1" thickTop="1">
      <c r="B5" s="14" t="s">
        <v>20</v>
      </c>
      <c r="C5" s="189" t="s">
        <v>21</v>
      </c>
      <c r="D5" s="190"/>
      <c r="E5" s="15">
        <v>10.2</v>
      </c>
      <c r="F5" s="15">
        <v>14.3</v>
      </c>
      <c r="G5" s="15">
        <v>25.7</v>
      </c>
      <c r="H5" s="15">
        <v>23.1</v>
      </c>
      <c r="I5" s="15">
        <v>26.1</v>
      </c>
      <c r="J5" s="15">
        <v>13.7</v>
      </c>
      <c r="K5" s="15">
        <v>26.6</v>
      </c>
      <c r="L5" s="15">
        <v>17.1</v>
      </c>
      <c r="M5" s="15">
        <v>13.2</v>
      </c>
      <c r="N5" s="15">
        <v>19.1</v>
      </c>
      <c r="O5" s="15">
        <v>8.8</v>
      </c>
      <c r="P5" s="15">
        <v>17.1</v>
      </c>
      <c r="Q5" s="15">
        <v>26.9</v>
      </c>
      <c r="R5" s="16">
        <v>18.1</v>
      </c>
      <c r="S5" s="17">
        <v>16.9</v>
      </c>
      <c r="T5" s="1" t="s">
        <v>22</v>
      </c>
    </row>
    <row r="6" spans="2:19" s="4" customFormat="1" ht="28.5" customHeight="1" thickBot="1" thickTop="1">
      <c r="B6" s="18" t="s">
        <v>23</v>
      </c>
      <c r="C6" s="191" t="s">
        <v>24</v>
      </c>
      <c r="D6" s="192"/>
      <c r="E6" s="19">
        <v>6111</v>
      </c>
      <c r="F6" s="20">
        <v>3521</v>
      </c>
      <c r="G6" s="20">
        <v>4836</v>
      </c>
      <c r="H6" s="20">
        <v>5240</v>
      </c>
      <c r="I6" s="20">
        <v>7882</v>
      </c>
      <c r="J6" s="20">
        <v>2465</v>
      </c>
      <c r="K6" s="20">
        <v>5370</v>
      </c>
      <c r="L6" s="20">
        <v>2124</v>
      </c>
      <c r="M6" s="20">
        <v>3330</v>
      </c>
      <c r="N6" s="20">
        <v>2684</v>
      </c>
      <c r="O6" s="20">
        <v>5120</v>
      </c>
      <c r="P6" s="20">
        <v>5504</v>
      </c>
      <c r="Q6" s="20">
        <v>6099</v>
      </c>
      <c r="R6" s="21">
        <v>6317</v>
      </c>
      <c r="S6" s="22">
        <f>SUM(E6:R6)</f>
        <v>66603</v>
      </c>
    </row>
    <row r="7" spans="2:21" s="4" customFormat="1" ht="28.5" customHeight="1" thickBot="1" thickTop="1">
      <c r="B7" s="23"/>
      <c r="C7" s="193" t="s">
        <v>25</v>
      </c>
      <c r="D7" s="194"/>
      <c r="E7" s="24">
        <f>'[1]Stan i struktura I 13'!E6</f>
        <v>5881</v>
      </c>
      <c r="F7" s="24">
        <f>'[1]Stan i struktura I 13'!F6</f>
        <v>3463</v>
      </c>
      <c r="G7" s="24">
        <f>'[1]Stan i struktura I 13'!G6</f>
        <v>4791</v>
      </c>
      <c r="H7" s="24">
        <f>'[1]Stan i struktura I 13'!H6</f>
        <v>5242</v>
      </c>
      <c r="I7" s="24">
        <f>'[1]Stan i struktura I 13'!I6</f>
        <v>7788</v>
      </c>
      <c r="J7" s="24">
        <f>'[1]Stan i struktura I 13'!J6</f>
        <v>2470</v>
      </c>
      <c r="K7" s="24">
        <f>'[1]Stan i struktura I 13'!K6</f>
        <v>5198</v>
      </c>
      <c r="L7" s="24">
        <f>'[1]Stan i struktura I 13'!L6</f>
        <v>2069</v>
      </c>
      <c r="M7" s="24">
        <f>'[1]Stan i struktura I 13'!M6</f>
        <v>3264</v>
      </c>
      <c r="N7" s="24">
        <f>'[1]Stan i struktura I 13'!N6</f>
        <v>2659</v>
      </c>
      <c r="O7" s="24">
        <f>'[1]Stan i struktura I 13'!O6</f>
        <v>5176</v>
      </c>
      <c r="P7" s="24">
        <f>'[1]Stan i struktura I 13'!P6</f>
        <v>5468</v>
      </c>
      <c r="Q7" s="24">
        <f>'[1]Stan i struktura I 13'!Q6</f>
        <v>6404</v>
      </c>
      <c r="R7" s="25">
        <f>'[1]Stan i struktura I 13'!R6</f>
        <v>6321</v>
      </c>
      <c r="S7" s="26">
        <f>'[1]Stan i struktura I 13'!S6</f>
        <v>66194</v>
      </c>
      <c r="T7" s="27"/>
      <c r="U7" s="28">
        <f>SUM(E7:R7)</f>
        <v>66194</v>
      </c>
    </row>
    <row r="8" spans="2:20" ht="28.5" customHeight="1" thickBot="1" thickTop="1">
      <c r="B8" s="29"/>
      <c r="C8" s="178" t="s">
        <v>26</v>
      </c>
      <c r="D8" s="164"/>
      <c r="E8" s="30">
        <f aca="true" t="shared" si="0" ref="E8:S8">E6-E7</f>
        <v>230</v>
      </c>
      <c r="F8" s="30">
        <f t="shared" si="0"/>
        <v>58</v>
      </c>
      <c r="G8" s="30">
        <f t="shared" si="0"/>
        <v>45</v>
      </c>
      <c r="H8" s="30">
        <f t="shared" si="0"/>
        <v>-2</v>
      </c>
      <c r="I8" s="30">
        <f t="shared" si="0"/>
        <v>94</v>
      </c>
      <c r="J8" s="30">
        <f t="shared" si="0"/>
        <v>-5</v>
      </c>
      <c r="K8" s="30">
        <f t="shared" si="0"/>
        <v>172</v>
      </c>
      <c r="L8" s="30">
        <f t="shared" si="0"/>
        <v>55</v>
      </c>
      <c r="M8" s="30">
        <f t="shared" si="0"/>
        <v>66</v>
      </c>
      <c r="N8" s="30">
        <f t="shared" si="0"/>
        <v>25</v>
      </c>
      <c r="O8" s="30">
        <f t="shared" si="0"/>
        <v>-56</v>
      </c>
      <c r="P8" s="30">
        <f t="shared" si="0"/>
        <v>36</v>
      </c>
      <c r="Q8" s="30">
        <f t="shared" si="0"/>
        <v>-305</v>
      </c>
      <c r="R8" s="31">
        <f t="shared" si="0"/>
        <v>-4</v>
      </c>
      <c r="S8" s="32">
        <f t="shared" si="0"/>
        <v>409</v>
      </c>
      <c r="T8" s="33"/>
    </row>
    <row r="9" spans="2:20" ht="28.5" customHeight="1" thickBot="1" thickTop="1">
      <c r="B9" s="34"/>
      <c r="C9" s="174" t="s">
        <v>27</v>
      </c>
      <c r="D9" s="175"/>
      <c r="E9" s="35">
        <f aca="true" t="shared" si="1" ref="E9:S9">E6/E7*100</f>
        <v>103.9108995068866</v>
      </c>
      <c r="F9" s="35">
        <f t="shared" si="1"/>
        <v>101.67484839734335</v>
      </c>
      <c r="G9" s="35">
        <f t="shared" si="1"/>
        <v>100.93926111458987</v>
      </c>
      <c r="H9" s="35">
        <f t="shared" si="1"/>
        <v>99.96184662342617</v>
      </c>
      <c r="I9" s="35">
        <f t="shared" si="1"/>
        <v>101.20698510529019</v>
      </c>
      <c r="J9" s="35">
        <f t="shared" si="1"/>
        <v>99.79757085020243</v>
      </c>
      <c r="K9" s="35">
        <f t="shared" si="1"/>
        <v>103.30896498653328</v>
      </c>
      <c r="L9" s="35">
        <f t="shared" si="1"/>
        <v>102.6582890285162</v>
      </c>
      <c r="M9" s="35">
        <f t="shared" si="1"/>
        <v>102.02205882352942</v>
      </c>
      <c r="N9" s="35">
        <f t="shared" si="1"/>
        <v>100.94020308386611</v>
      </c>
      <c r="O9" s="35">
        <f t="shared" si="1"/>
        <v>98.91808346213293</v>
      </c>
      <c r="P9" s="35">
        <f t="shared" si="1"/>
        <v>100.65837600585223</v>
      </c>
      <c r="Q9" s="35">
        <f t="shared" si="1"/>
        <v>95.23735165521549</v>
      </c>
      <c r="R9" s="36">
        <f t="shared" si="1"/>
        <v>99.93671887359595</v>
      </c>
      <c r="S9" s="37">
        <f t="shared" si="1"/>
        <v>100.61788077469258</v>
      </c>
      <c r="T9" s="33"/>
    </row>
    <row r="10" spans="2:20" s="4" customFormat="1" ht="28.5" customHeight="1" thickBot="1" thickTop="1">
      <c r="B10" s="38" t="s">
        <v>28</v>
      </c>
      <c r="C10" s="176" t="s">
        <v>29</v>
      </c>
      <c r="D10" s="177"/>
      <c r="E10" s="39">
        <v>928</v>
      </c>
      <c r="F10" s="40">
        <v>480</v>
      </c>
      <c r="G10" s="41">
        <v>487</v>
      </c>
      <c r="H10" s="41">
        <v>465</v>
      </c>
      <c r="I10" s="41">
        <v>583</v>
      </c>
      <c r="J10" s="41">
        <v>365</v>
      </c>
      <c r="K10" s="41">
        <v>505</v>
      </c>
      <c r="L10" s="41">
        <v>306</v>
      </c>
      <c r="M10" s="42">
        <v>373</v>
      </c>
      <c r="N10" s="42">
        <v>289</v>
      </c>
      <c r="O10" s="42">
        <v>593</v>
      </c>
      <c r="P10" s="42">
        <v>591</v>
      </c>
      <c r="Q10" s="42">
        <v>660</v>
      </c>
      <c r="R10" s="42">
        <v>720</v>
      </c>
      <c r="S10" s="43">
        <f>SUM(E10:R10)</f>
        <v>7345</v>
      </c>
      <c r="T10" s="27"/>
    </row>
    <row r="11" spans="2:20" ht="28.5" customHeight="1" thickBot="1" thickTop="1">
      <c r="B11" s="44"/>
      <c r="C11" s="178" t="s">
        <v>30</v>
      </c>
      <c r="D11" s="164"/>
      <c r="E11" s="45">
        <f aca="true" t="shared" si="2" ref="E11:S11">E76/E10*100</f>
        <v>18.96551724137931</v>
      </c>
      <c r="F11" s="45">
        <f t="shared" si="2"/>
        <v>21.458333333333332</v>
      </c>
      <c r="G11" s="45">
        <f t="shared" si="2"/>
        <v>14.989733059548255</v>
      </c>
      <c r="H11" s="45">
        <f t="shared" si="2"/>
        <v>18.064516129032256</v>
      </c>
      <c r="I11" s="45">
        <f t="shared" si="2"/>
        <v>13.893653516295027</v>
      </c>
      <c r="J11" s="45">
        <f t="shared" si="2"/>
        <v>18.356164383561644</v>
      </c>
      <c r="K11" s="45">
        <f t="shared" si="2"/>
        <v>15.049504950495049</v>
      </c>
      <c r="L11" s="45">
        <f t="shared" si="2"/>
        <v>16.99346405228758</v>
      </c>
      <c r="M11" s="45">
        <f t="shared" si="2"/>
        <v>24.932975871313673</v>
      </c>
      <c r="N11" s="45">
        <f t="shared" si="2"/>
        <v>14.186851211072666</v>
      </c>
      <c r="O11" s="45">
        <f t="shared" si="2"/>
        <v>19.224283305227654</v>
      </c>
      <c r="P11" s="45">
        <f t="shared" si="2"/>
        <v>17.089678510998308</v>
      </c>
      <c r="Q11" s="45">
        <f t="shared" si="2"/>
        <v>13.18181818181818</v>
      </c>
      <c r="R11" s="46">
        <f t="shared" si="2"/>
        <v>14.305555555555555</v>
      </c>
      <c r="S11" s="47">
        <f t="shared" si="2"/>
        <v>17.031994554118448</v>
      </c>
      <c r="T11" s="33"/>
    </row>
    <row r="12" spans="2:20" ht="28.5" customHeight="1" thickBot="1" thickTop="1">
      <c r="B12" s="48" t="s">
        <v>31</v>
      </c>
      <c r="C12" s="179" t="s">
        <v>32</v>
      </c>
      <c r="D12" s="180"/>
      <c r="E12" s="39">
        <v>698</v>
      </c>
      <c r="F12" s="41">
        <v>422</v>
      </c>
      <c r="G12" s="41">
        <v>442</v>
      </c>
      <c r="H12" s="41">
        <v>467</v>
      </c>
      <c r="I12" s="41">
        <v>489</v>
      </c>
      <c r="J12" s="41">
        <v>370</v>
      </c>
      <c r="K12" s="41">
        <v>333</v>
      </c>
      <c r="L12" s="41">
        <v>251</v>
      </c>
      <c r="M12" s="42">
        <v>307</v>
      </c>
      <c r="N12" s="42">
        <v>264</v>
      </c>
      <c r="O12" s="42">
        <v>649</v>
      </c>
      <c r="P12" s="42">
        <v>555</v>
      </c>
      <c r="Q12" s="42">
        <v>965</v>
      </c>
      <c r="R12" s="42">
        <v>724</v>
      </c>
      <c r="S12" s="43">
        <f>SUM(E12:R12)</f>
        <v>6936</v>
      </c>
      <c r="T12" s="33"/>
    </row>
    <row r="13" spans="2:20" ht="28.5" customHeight="1" thickBot="1" thickTop="1">
      <c r="B13" s="44" t="s">
        <v>22</v>
      </c>
      <c r="C13" s="181" t="s">
        <v>33</v>
      </c>
      <c r="D13" s="182"/>
      <c r="E13" s="49">
        <v>251</v>
      </c>
      <c r="F13" s="50">
        <v>182</v>
      </c>
      <c r="G13" s="50">
        <v>172</v>
      </c>
      <c r="H13" s="50">
        <v>210</v>
      </c>
      <c r="I13" s="50">
        <v>258</v>
      </c>
      <c r="J13" s="50">
        <v>116</v>
      </c>
      <c r="K13" s="50">
        <v>179</v>
      </c>
      <c r="L13" s="50">
        <v>94</v>
      </c>
      <c r="M13" s="51">
        <v>121</v>
      </c>
      <c r="N13" s="51">
        <v>114</v>
      </c>
      <c r="O13" s="51">
        <v>247</v>
      </c>
      <c r="P13" s="51">
        <v>246</v>
      </c>
      <c r="Q13" s="51">
        <v>423</v>
      </c>
      <c r="R13" s="51">
        <v>306</v>
      </c>
      <c r="S13" s="52">
        <f>SUM(E13:R13)</f>
        <v>2919</v>
      </c>
      <c r="T13" s="33"/>
    </row>
    <row r="14" spans="2:20" s="4" customFormat="1" ht="28.5" customHeight="1" thickBot="1" thickTop="1">
      <c r="B14" s="18" t="s">
        <v>22</v>
      </c>
      <c r="C14" s="183" t="s">
        <v>34</v>
      </c>
      <c r="D14" s="184"/>
      <c r="E14" s="49">
        <v>228</v>
      </c>
      <c r="F14" s="50">
        <v>147</v>
      </c>
      <c r="G14" s="50">
        <v>172</v>
      </c>
      <c r="H14" s="50">
        <v>179</v>
      </c>
      <c r="I14" s="50">
        <v>256</v>
      </c>
      <c r="J14" s="50">
        <v>77</v>
      </c>
      <c r="K14" s="50">
        <v>175</v>
      </c>
      <c r="L14" s="50">
        <v>81</v>
      </c>
      <c r="M14" s="51">
        <v>118</v>
      </c>
      <c r="N14" s="51">
        <v>96</v>
      </c>
      <c r="O14" s="51">
        <v>201</v>
      </c>
      <c r="P14" s="51">
        <v>211</v>
      </c>
      <c r="Q14" s="51">
        <v>206</v>
      </c>
      <c r="R14" s="51">
        <v>264</v>
      </c>
      <c r="S14" s="52">
        <f>SUM(E14:R14)</f>
        <v>2411</v>
      </c>
      <c r="T14" s="27"/>
    </row>
    <row r="15" spans="2:20" s="4" customFormat="1" ht="28.5" customHeight="1" thickBot="1" thickTop="1">
      <c r="B15" s="53" t="s">
        <v>22</v>
      </c>
      <c r="C15" s="167" t="s">
        <v>35</v>
      </c>
      <c r="D15" s="168"/>
      <c r="E15" s="54">
        <v>280</v>
      </c>
      <c r="F15" s="55">
        <v>111</v>
      </c>
      <c r="G15" s="55">
        <v>121</v>
      </c>
      <c r="H15" s="55">
        <v>90</v>
      </c>
      <c r="I15" s="55">
        <v>142</v>
      </c>
      <c r="J15" s="55">
        <v>97</v>
      </c>
      <c r="K15" s="55">
        <v>69</v>
      </c>
      <c r="L15" s="55">
        <v>63</v>
      </c>
      <c r="M15" s="56">
        <v>62</v>
      </c>
      <c r="N15" s="56">
        <v>84</v>
      </c>
      <c r="O15" s="56">
        <v>177</v>
      </c>
      <c r="P15" s="56">
        <v>156</v>
      </c>
      <c r="Q15" s="56">
        <v>122</v>
      </c>
      <c r="R15" s="56">
        <v>173</v>
      </c>
      <c r="S15" s="52">
        <f>SUM(E15:R15)</f>
        <v>1747</v>
      </c>
      <c r="T15" s="27"/>
    </row>
    <row r="16" spans="2:19" ht="28.5" customHeight="1" thickBot="1">
      <c r="B16" s="150" t="s">
        <v>36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70"/>
    </row>
    <row r="17" spans="2:19" ht="28.5" customHeight="1" thickBot="1" thickTop="1">
      <c r="B17" s="171" t="s">
        <v>20</v>
      </c>
      <c r="C17" s="172" t="s">
        <v>37</v>
      </c>
      <c r="D17" s="173"/>
      <c r="E17" s="57">
        <v>3064</v>
      </c>
      <c r="F17" s="58">
        <v>1815</v>
      </c>
      <c r="G17" s="58">
        <v>2434</v>
      </c>
      <c r="H17" s="58">
        <v>2578</v>
      </c>
      <c r="I17" s="58">
        <v>4089</v>
      </c>
      <c r="J17" s="58">
        <v>1124</v>
      </c>
      <c r="K17" s="58">
        <v>2765</v>
      </c>
      <c r="L17" s="58">
        <v>973</v>
      </c>
      <c r="M17" s="59">
        <v>1640</v>
      </c>
      <c r="N17" s="59">
        <v>1344</v>
      </c>
      <c r="O17" s="59">
        <v>2571</v>
      </c>
      <c r="P17" s="59">
        <v>2784</v>
      </c>
      <c r="Q17" s="59">
        <v>3183</v>
      </c>
      <c r="R17" s="59">
        <v>3220</v>
      </c>
      <c r="S17" s="52">
        <f>SUM(E17:R17)</f>
        <v>33584</v>
      </c>
    </row>
    <row r="18" spans="2:19" ht="28.5" customHeight="1" thickBot="1" thickTop="1">
      <c r="B18" s="121"/>
      <c r="C18" s="158" t="s">
        <v>38</v>
      </c>
      <c r="D18" s="159"/>
      <c r="E18" s="60">
        <f aca="true" t="shared" si="3" ref="E18:S18">E17/E6*100</f>
        <v>50.13909343806251</v>
      </c>
      <c r="F18" s="60">
        <f t="shared" si="3"/>
        <v>51.54785572280603</v>
      </c>
      <c r="G18" s="60">
        <f t="shared" si="3"/>
        <v>50.33085194375517</v>
      </c>
      <c r="H18" s="60">
        <f t="shared" si="3"/>
        <v>49.19847328244275</v>
      </c>
      <c r="I18" s="60">
        <f t="shared" si="3"/>
        <v>51.87769601623954</v>
      </c>
      <c r="J18" s="60">
        <f t="shared" si="3"/>
        <v>45.59837728194726</v>
      </c>
      <c r="K18" s="60">
        <f t="shared" si="3"/>
        <v>51.48975791433892</v>
      </c>
      <c r="L18" s="60">
        <f t="shared" si="3"/>
        <v>45.80979284369115</v>
      </c>
      <c r="M18" s="60">
        <f t="shared" si="3"/>
        <v>49.249249249249246</v>
      </c>
      <c r="N18" s="60">
        <f t="shared" si="3"/>
        <v>50.074515648286145</v>
      </c>
      <c r="O18" s="60">
        <f t="shared" si="3"/>
        <v>50.21484375000001</v>
      </c>
      <c r="P18" s="60">
        <f t="shared" si="3"/>
        <v>50.58139534883721</v>
      </c>
      <c r="Q18" s="60">
        <f t="shared" si="3"/>
        <v>52.18888342351205</v>
      </c>
      <c r="R18" s="61">
        <f t="shared" si="3"/>
        <v>50.97356340034827</v>
      </c>
      <c r="S18" s="62">
        <f t="shared" si="3"/>
        <v>50.42415506809002</v>
      </c>
    </row>
    <row r="19" spans="2:19" ht="28.5" customHeight="1" thickBot="1" thickTop="1">
      <c r="B19" s="143" t="s">
        <v>23</v>
      </c>
      <c r="C19" s="163" t="s">
        <v>39</v>
      </c>
      <c r="D19" s="164"/>
      <c r="E19" s="49">
        <v>0</v>
      </c>
      <c r="F19" s="50">
        <v>2493</v>
      </c>
      <c r="G19" s="50">
        <v>2382</v>
      </c>
      <c r="H19" s="50">
        <v>2683</v>
      </c>
      <c r="I19" s="50">
        <v>3183</v>
      </c>
      <c r="J19" s="50">
        <v>1321</v>
      </c>
      <c r="K19" s="50">
        <v>2975</v>
      </c>
      <c r="L19" s="50">
        <v>1222</v>
      </c>
      <c r="M19" s="51">
        <v>1924</v>
      </c>
      <c r="N19" s="51">
        <v>1285</v>
      </c>
      <c r="O19" s="51">
        <v>0</v>
      </c>
      <c r="P19" s="51">
        <v>3547</v>
      </c>
      <c r="Q19" s="51">
        <v>2637</v>
      </c>
      <c r="R19" s="51">
        <v>2745</v>
      </c>
      <c r="S19" s="63">
        <f>SUM(E19:R19)</f>
        <v>28397</v>
      </c>
    </row>
    <row r="20" spans="2:19" ht="28.5" customHeight="1" thickBot="1" thickTop="1">
      <c r="B20" s="121"/>
      <c r="C20" s="158" t="s">
        <v>38</v>
      </c>
      <c r="D20" s="159"/>
      <c r="E20" s="60">
        <f aca="true" t="shared" si="4" ref="E20:S20">E19/E6*100</f>
        <v>0</v>
      </c>
      <c r="F20" s="60">
        <f t="shared" si="4"/>
        <v>70.80374893496166</v>
      </c>
      <c r="G20" s="60">
        <f t="shared" si="4"/>
        <v>49.25558312655087</v>
      </c>
      <c r="H20" s="60">
        <f t="shared" si="4"/>
        <v>51.20229007633588</v>
      </c>
      <c r="I20" s="60">
        <f t="shared" si="4"/>
        <v>40.38315148439482</v>
      </c>
      <c r="J20" s="60">
        <f t="shared" si="4"/>
        <v>53.59026369168357</v>
      </c>
      <c r="K20" s="60">
        <f t="shared" si="4"/>
        <v>55.40037243947859</v>
      </c>
      <c r="L20" s="60">
        <f t="shared" si="4"/>
        <v>57.53295668549906</v>
      </c>
      <c r="M20" s="60">
        <f t="shared" si="4"/>
        <v>57.77777777777777</v>
      </c>
      <c r="N20" s="60">
        <f t="shared" si="4"/>
        <v>47.87630402384501</v>
      </c>
      <c r="O20" s="60">
        <f t="shared" si="4"/>
        <v>0</v>
      </c>
      <c r="P20" s="60">
        <f t="shared" si="4"/>
        <v>64.44404069767442</v>
      </c>
      <c r="Q20" s="60">
        <f t="shared" si="4"/>
        <v>43.23659616330546</v>
      </c>
      <c r="R20" s="61">
        <f t="shared" si="4"/>
        <v>43.45417128383726</v>
      </c>
      <c r="S20" s="62">
        <f t="shared" si="4"/>
        <v>42.636217587796345</v>
      </c>
    </row>
    <row r="21" spans="2:19" s="4" customFormat="1" ht="28.5" customHeight="1" thickBot="1" thickTop="1">
      <c r="B21" s="154" t="s">
        <v>28</v>
      </c>
      <c r="C21" s="156" t="s">
        <v>40</v>
      </c>
      <c r="D21" s="157"/>
      <c r="E21" s="49">
        <v>1173</v>
      </c>
      <c r="F21" s="50">
        <v>655</v>
      </c>
      <c r="G21" s="50">
        <v>1040</v>
      </c>
      <c r="H21" s="50">
        <v>1223</v>
      </c>
      <c r="I21" s="50">
        <v>1632</v>
      </c>
      <c r="J21" s="50">
        <v>397</v>
      </c>
      <c r="K21" s="50">
        <v>1079</v>
      </c>
      <c r="L21" s="50">
        <v>428</v>
      </c>
      <c r="M21" s="51">
        <v>751</v>
      </c>
      <c r="N21" s="51">
        <v>411</v>
      </c>
      <c r="O21" s="51">
        <v>1023</v>
      </c>
      <c r="P21" s="51">
        <v>1055</v>
      </c>
      <c r="Q21" s="51">
        <v>1378</v>
      </c>
      <c r="R21" s="51">
        <v>1009</v>
      </c>
      <c r="S21" s="52">
        <f>SUM(E21:R21)</f>
        <v>13254</v>
      </c>
    </row>
    <row r="22" spans="2:19" ht="28.5" customHeight="1" thickBot="1" thickTop="1">
      <c r="B22" s="121"/>
      <c r="C22" s="158" t="s">
        <v>38</v>
      </c>
      <c r="D22" s="159"/>
      <c r="E22" s="60">
        <f aca="true" t="shared" si="5" ref="E22:S22">E21/E6*100</f>
        <v>19.194894452626414</v>
      </c>
      <c r="F22" s="60">
        <f t="shared" si="5"/>
        <v>18.602669696109057</v>
      </c>
      <c r="G22" s="60">
        <f t="shared" si="5"/>
        <v>21.50537634408602</v>
      </c>
      <c r="H22" s="60">
        <f t="shared" si="5"/>
        <v>23.33969465648855</v>
      </c>
      <c r="I22" s="60">
        <f t="shared" si="5"/>
        <v>20.70540471961431</v>
      </c>
      <c r="J22" s="60">
        <f t="shared" si="5"/>
        <v>16.105476673427994</v>
      </c>
      <c r="K22" s="60">
        <f t="shared" si="5"/>
        <v>20.093109869646185</v>
      </c>
      <c r="L22" s="60">
        <f t="shared" si="5"/>
        <v>20.15065913370998</v>
      </c>
      <c r="M22" s="60">
        <f t="shared" si="5"/>
        <v>22.55255255255255</v>
      </c>
      <c r="N22" s="60">
        <f t="shared" si="5"/>
        <v>15.312965722801788</v>
      </c>
      <c r="O22" s="60">
        <f t="shared" si="5"/>
        <v>19.98046875</v>
      </c>
      <c r="P22" s="60">
        <f t="shared" si="5"/>
        <v>19.167877906976745</v>
      </c>
      <c r="Q22" s="60">
        <f t="shared" si="5"/>
        <v>22.593867847188065</v>
      </c>
      <c r="R22" s="61">
        <f t="shared" si="5"/>
        <v>15.972771885388633</v>
      </c>
      <c r="S22" s="62">
        <f t="shared" si="5"/>
        <v>19.90000450430161</v>
      </c>
    </row>
    <row r="23" spans="2:19" s="4" customFormat="1" ht="28.5" customHeight="1" thickBot="1" thickTop="1">
      <c r="B23" s="154" t="s">
        <v>31</v>
      </c>
      <c r="C23" s="165" t="s">
        <v>41</v>
      </c>
      <c r="D23" s="166"/>
      <c r="E23" s="49">
        <v>103</v>
      </c>
      <c r="F23" s="50">
        <v>147</v>
      </c>
      <c r="G23" s="50">
        <v>191</v>
      </c>
      <c r="H23" s="50">
        <v>347</v>
      </c>
      <c r="I23" s="50">
        <v>127</v>
      </c>
      <c r="J23" s="50">
        <v>56</v>
      </c>
      <c r="K23" s="50">
        <v>184</v>
      </c>
      <c r="L23" s="50">
        <v>89</v>
      </c>
      <c r="M23" s="51">
        <v>194</v>
      </c>
      <c r="N23" s="51">
        <v>254</v>
      </c>
      <c r="O23" s="51">
        <v>390</v>
      </c>
      <c r="P23" s="51">
        <v>306</v>
      </c>
      <c r="Q23" s="51">
        <v>285</v>
      </c>
      <c r="R23" s="51">
        <v>169</v>
      </c>
      <c r="S23" s="52">
        <f>SUM(E23:R23)</f>
        <v>2842</v>
      </c>
    </row>
    <row r="24" spans="2:19" ht="28.5" customHeight="1" thickBot="1" thickTop="1">
      <c r="B24" s="121"/>
      <c r="C24" s="158" t="s">
        <v>38</v>
      </c>
      <c r="D24" s="159"/>
      <c r="E24" s="60">
        <f aca="true" t="shared" si="6" ref="E24:S24">E23/E6*100</f>
        <v>1.6854851906398298</v>
      </c>
      <c r="F24" s="60">
        <f t="shared" si="6"/>
        <v>4.174950298210735</v>
      </c>
      <c r="G24" s="60">
        <f t="shared" si="6"/>
        <v>3.9495450785773363</v>
      </c>
      <c r="H24" s="60">
        <f t="shared" si="6"/>
        <v>6.622137404580153</v>
      </c>
      <c r="I24" s="60">
        <f t="shared" si="6"/>
        <v>1.6112661760974372</v>
      </c>
      <c r="J24" s="60">
        <f t="shared" si="6"/>
        <v>2.2718052738336714</v>
      </c>
      <c r="K24" s="60">
        <f t="shared" si="6"/>
        <v>3.4264432029795158</v>
      </c>
      <c r="L24" s="60">
        <f t="shared" si="6"/>
        <v>4.190207156308851</v>
      </c>
      <c r="M24" s="60">
        <f t="shared" si="6"/>
        <v>5.8258258258258255</v>
      </c>
      <c r="N24" s="60">
        <f t="shared" si="6"/>
        <v>9.463487332339792</v>
      </c>
      <c r="O24" s="60">
        <f t="shared" si="6"/>
        <v>7.6171875</v>
      </c>
      <c r="P24" s="60">
        <f t="shared" si="6"/>
        <v>5.559593023255814</v>
      </c>
      <c r="Q24" s="60">
        <f t="shared" si="6"/>
        <v>4.672897196261682</v>
      </c>
      <c r="R24" s="61">
        <f t="shared" si="6"/>
        <v>2.6753205635586514</v>
      </c>
      <c r="S24" s="62">
        <f t="shared" si="6"/>
        <v>4.267075056679129</v>
      </c>
    </row>
    <row r="25" spans="2:19" s="4" customFormat="1" ht="28.5" customHeight="1" thickBot="1" thickTop="1">
      <c r="B25" s="154" t="s">
        <v>42</v>
      </c>
      <c r="C25" s="156" t="s">
        <v>43</v>
      </c>
      <c r="D25" s="157"/>
      <c r="E25" s="64">
        <v>302</v>
      </c>
      <c r="F25" s="51">
        <v>203</v>
      </c>
      <c r="G25" s="51">
        <v>233</v>
      </c>
      <c r="H25" s="51">
        <v>197</v>
      </c>
      <c r="I25" s="51">
        <v>424</v>
      </c>
      <c r="J25" s="51">
        <v>69</v>
      </c>
      <c r="K25" s="51">
        <v>249</v>
      </c>
      <c r="L25" s="51">
        <v>117</v>
      </c>
      <c r="M25" s="51">
        <v>176</v>
      </c>
      <c r="N25" s="51">
        <v>159</v>
      </c>
      <c r="O25" s="51">
        <v>218</v>
      </c>
      <c r="P25" s="51">
        <v>318</v>
      </c>
      <c r="Q25" s="51">
        <v>299</v>
      </c>
      <c r="R25" s="51">
        <v>333</v>
      </c>
      <c r="S25" s="52">
        <f>SUM(E25:R25)</f>
        <v>3297</v>
      </c>
    </row>
    <row r="26" spans="2:19" ht="28.5" customHeight="1" thickBot="1" thickTop="1">
      <c r="B26" s="121"/>
      <c r="C26" s="158" t="s">
        <v>38</v>
      </c>
      <c r="D26" s="159"/>
      <c r="E26" s="60">
        <f aca="true" t="shared" si="7" ref="E26:S26">E25/E6*100</f>
        <v>4.94190803469154</v>
      </c>
      <c r="F26" s="60">
        <f t="shared" si="7"/>
        <v>5.7654075546719685</v>
      </c>
      <c r="G26" s="60">
        <f t="shared" si="7"/>
        <v>4.818031430934656</v>
      </c>
      <c r="H26" s="60">
        <f t="shared" si="7"/>
        <v>3.7595419847328246</v>
      </c>
      <c r="I26" s="60">
        <f t="shared" si="7"/>
        <v>5.379345343821365</v>
      </c>
      <c r="J26" s="60">
        <f t="shared" si="7"/>
        <v>2.7991886409736306</v>
      </c>
      <c r="K26" s="60">
        <f t="shared" si="7"/>
        <v>4.636871508379889</v>
      </c>
      <c r="L26" s="60">
        <f t="shared" si="7"/>
        <v>5.508474576271186</v>
      </c>
      <c r="M26" s="60">
        <f t="shared" si="7"/>
        <v>5.285285285285285</v>
      </c>
      <c r="N26" s="60">
        <f t="shared" si="7"/>
        <v>5.923994038748138</v>
      </c>
      <c r="O26" s="60">
        <f t="shared" si="7"/>
        <v>4.2578125</v>
      </c>
      <c r="P26" s="60">
        <f t="shared" si="7"/>
        <v>5.777616279069767</v>
      </c>
      <c r="Q26" s="60">
        <f t="shared" si="7"/>
        <v>4.902443023446466</v>
      </c>
      <c r="R26" s="61">
        <f t="shared" si="7"/>
        <v>5.271489631154029</v>
      </c>
      <c r="S26" s="62">
        <f t="shared" si="7"/>
        <v>4.950227467231206</v>
      </c>
    </row>
    <row r="27" spans="2:19" ht="28.5" customHeight="1" thickBot="1" thickTop="1">
      <c r="B27" s="150" t="s">
        <v>44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62"/>
    </row>
    <row r="28" spans="2:19" ht="28.5" customHeight="1" thickBot="1" thickTop="1">
      <c r="B28" s="143" t="s">
        <v>20</v>
      </c>
      <c r="C28" s="163" t="s">
        <v>45</v>
      </c>
      <c r="D28" s="164"/>
      <c r="E28" s="49">
        <v>856</v>
      </c>
      <c r="F28" s="50">
        <v>668</v>
      </c>
      <c r="G28" s="50">
        <v>861</v>
      </c>
      <c r="H28" s="50">
        <v>935</v>
      </c>
      <c r="I28" s="50">
        <v>1383</v>
      </c>
      <c r="J28" s="50">
        <v>628</v>
      </c>
      <c r="K28" s="50">
        <v>1055</v>
      </c>
      <c r="L28" s="50">
        <v>451</v>
      </c>
      <c r="M28" s="51">
        <v>723</v>
      </c>
      <c r="N28" s="51">
        <v>561</v>
      </c>
      <c r="O28" s="51">
        <v>593</v>
      </c>
      <c r="P28" s="51">
        <v>1045</v>
      </c>
      <c r="Q28" s="51">
        <v>1117</v>
      </c>
      <c r="R28" s="51">
        <v>1189</v>
      </c>
      <c r="S28" s="52">
        <f>SUM(E28:R28)</f>
        <v>12065</v>
      </c>
    </row>
    <row r="29" spans="2:19" ht="28.5" customHeight="1" thickBot="1" thickTop="1">
      <c r="B29" s="121"/>
      <c r="C29" s="158" t="s">
        <v>38</v>
      </c>
      <c r="D29" s="159"/>
      <c r="E29" s="60">
        <f aca="true" t="shared" si="8" ref="E29:S29">E28/E6*100</f>
        <v>14.007527409589265</v>
      </c>
      <c r="F29" s="60">
        <f t="shared" si="8"/>
        <v>18.971882987787563</v>
      </c>
      <c r="G29" s="60">
        <f t="shared" si="8"/>
        <v>17.80397022332506</v>
      </c>
      <c r="H29" s="60">
        <f t="shared" si="8"/>
        <v>17.84351145038168</v>
      </c>
      <c r="I29" s="60">
        <f t="shared" si="8"/>
        <v>17.546308043643748</v>
      </c>
      <c r="J29" s="60">
        <f t="shared" si="8"/>
        <v>25.476673427991887</v>
      </c>
      <c r="K29" s="60">
        <f t="shared" si="8"/>
        <v>19.646182495344505</v>
      </c>
      <c r="L29" s="60">
        <f t="shared" si="8"/>
        <v>21.23352165725047</v>
      </c>
      <c r="M29" s="60">
        <f t="shared" si="8"/>
        <v>21.71171171171171</v>
      </c>
      <c r="N29" s="60">
        <f t="shared" si="8"/>
        <v>20.901639344262296</v>
      </c>
      <c r="O29" s="60">
        <f t="shared" si="8"/>
        <v>11.58203125</v>
      </c>
      <c r="P29" s="60">
        <f t="shared" si="8"/>
        <v>18.986191860465116</v>
      </c>
      <c r="Q29" s="60">
        <f t="shared" si="8"/>
        <v>18.314477783243156</v>
      </c>
      <c r="R29" s="61">
        <f t="shared" si="8"/>
        <v>18.822225740066486</v>
      </c>
      <c r="S29" s="62">
        <f t="shared" si="8"/>
        <v>18.114799633650136</v>
      </c>
    </row>
    <row r="30" spans="2:19" ht="28.5" customHeight="1" thickBot="1" thickTop="1">
      <c r="B30" s="154" t="s">
        <v>23</v>
      </c>
      <c r="C30" s="156" t="s">
        <v>46</v>
      </c>
      <c r="D30" s="157"/>
      <c r="E30" s="49">
        <v>1732</v>
      </c>
      <c r="F30" s="50">
        <v>925</v>
      </c>
      <c r="G30" s="50">
        <v>1208</v>
      </c>
      <c r="H30" s="50">
        <v>1321</v>
      </c>
      <c r="I30" s="50">
        <v>1841</v>
      </c>
      <c r="J30" s="50">
        <v>832</v>
      </c>
      <c r="K30" s="50">
        <v>1229</v>
      </c>
      <c r="L30" s="50">
        <v>543</v>
      </c>
      <c r="M30" s="51">
        <v>741</v>
      </c>
      <c r="N30" s="51">
        <v>621</v>
      </c>
      <c r="O30" s="51">
        <v>1464</v>
      </c>
      <c r="P30" s="51">
        <v>1259</v>
      </c>
      <c r="Q30" s="51">
        <v>1284</v>
      </c>
      <c r="R30" s="51">
        <v>1478</v>
      </c>
      <c r="S30" s="52">
        <f>SUM(E30:R30)</f>
        <v>16478</v>
      </c>
    </row>
    <row r="31" spans="2:19" ht="28.5" customHeight="1" thickBot="1" thickTop="1">
      <c r="B31" s="121"/>
      <c r="C31" s="158" t="s">
        <v>38</v>
      </c>
      <c r="D31" s="159"/>
      <c r="E31" s="60">
        <f aca="true" t="shared" si="9" ref="E31:S31">E30/E6*100</f>
        <v>28.34233349697267</v>
      </c>
      <c r="F31" s="60">
        <f t="shared" si="9"/>
        <v>26.270945754047148</v>
      </c>
      <c r="G31" s="60">
        <f t="shared" si="9"/>
        <v>24.9793217535153</v>
      </c>
      <c r="H31" s="60">
        <f t="shared" si="9"/>
        <v>25.209923664122137</v>
      </c>
      <c r="I31" s="60">
        <f t="shared" si="9"/>
        <v>23.357015985790408</v>
      </c>
      <c r="J31" s="60">
        <f t="shared" si="9"/>
        <v>33.75253549695741</v>
      </c>
      <c r="K31" s="60">
        <f t="shared" si="9"/>
        <v>22.88640595903166</v>
      </c>
      <c r="L31" s="60">
        <f t="shared" si="9"/>
        <v>25.56497175141243</v>
      </c>
      <c r="M31" s="60">
        <f t="shared" si="9"/>
        <v>22.25225225225225</v>
      </c>
      <c r="N31" s="60">
        <f t="shared" si="9"/>
        <v>23.137108792846497</v>
      </c>
      <c r="O31" s="60">
        <f t="shared" si="9"/>
        <v>28.59375</v>
      </c>
      <c r="P31" s="60">
        <f t="shared" si="9"/>
        <v>22.874273255813954</v>
      </c>
      <c r="Q31" s="60">
        <f t="shared" si="9"/>
        <v>21.052631578947366</v>
      </c>
      <c r="R31" s="61">
        <f t="shared" si="9"/>
        <v>23.397182206743707</v>
      </c>
      <c r="S31" s="62">
        <f t="shared" si="9"/>
        <v>24.74062729907061</v>
      </c>
    </row>
    <row r="32" spans="2:19" ht="28.5" customHeight="1" thickBot="1" thickTop="1">
      <c r="B32" s="154" t="s">
        <v>28</v>
      </c>
      <c r="C32" s="156" t="s">
        <v>47</v>
      </c>
      <c r="D32" s="157"/>
      <c r="E32" s="49">
        <v>2141</v>
      </c>
      <c r="F32" s="50">
        <v>1365</v>
      </c>
      <c r="G32" s="50">
        <v>2403</v>
      </c>
      <c r="H32" s="50">
        <v>2753</v>
      </c>
      <c r="I32" s="50">
        <v>4283</v>
      </c>
      <c r="J32" s="50">
        <v>1228</v>
      </c>
      <c r="K32" s="50">
        <v>2741</v>
      </c>
      <c r="L32" s="50">
        <v>706</v>
      </c>
      <c r="M32" s="51">
        <v>1223</v>
      </c>
      <c r="N32" s="51">
        <v>1158</v>
      </c>
      <c r="O32" s="51">
        <v>2061</v>
      </c>
      <c r="P32" s="51">
        <v>2207</v>
      </c>
      <c r="Q32" s="51">
        <v>2926</v>
      </c>
      <c r="R32" s="51">
        <v>2886</v>
      </c>
      <c r="S32" s="52">
        <f>SUM(E32:R32)</f>
        <v>30081</v>
      </c>
    </row>
    <row r="33" spans="2:19" ht="28.5" customHeight="1" thickBot="1" thickTop="1">
      <c r="B33" s="121"/>
      <c r="C33" s="158" t="s">
        <v>38</v>
      </c>
      <c r="D33" s="159"/>
      <c r="E33" s="60">
        <f aca="true" t="shared" si="10" ref="E33:S33">E32/E6*100</f>
        <v>35.03518245786287</v>
      </c>
      <c r="F33" s="60">
        <f t="shared" si="10"/>
        <v>38.767395626242546</v>
      </c>
      <c r="G33" s="60">
        <f t="shared" si="10"/>
        <v>49.68982630272953</v>
      </c>
      <c r="H33" s="60">
        <f t="shared" si="10"/>
        <v>52.5381679389313</v>
      </c>
      <c r="I33" s="60">
        <f t="shared" si="10"/>
        <v>54.33900025374271</v>
      </c>
      <c r="J33" s="60">
        <f t="shared" si="10"/>
        <v>49.817444219066935</v>
      </c>
      <c r="K33" s="60">
        <f t="shared" si="10"/>
        <v>51.042830540037244</v>
      </c>
      <c r="L33" s="60">
        <f t="shared" si="10"/>
        <v>33.239171374764595</v>
      </c>
      <c r="M33" s="60">
        <f t="shared" si="10"/>
        <v>36.726726726726724</v>
      </c>
      <c r="N33" s="60">
        <f t="shared" si="10"/>
        <v>43.14456035767511</v>
      </c>
      <c r="O33" s="60">
        <f t="shared" si="10"/>
        <v>40.25390625</v>
      </c>
      <c r="P33" s="60">
        <f t="shared" si="10"/>
        <v>40.09811046511628</v>
      </c>
      <c r="Q33" s="60">
        <f t="shared" si="10"/>
        <v>47.97507788161994</v>
      </c>
      <c r="R33" s="61">
        <f t="shared" si="10"/>
        <v>45.68624347000158</v>
      </c>
      <c r="S33" s="62">
        <f t="shared" si="10"/>
        <v>45.1646322237737</v>
      </c>
    </row>
    <row r="34" spans="2:19" ht="28.5" customHeight="1" thickBot="1" thickTop="1">
      <c r="B34" s="154" t="s">
        <v>31</v>
      </c>
      <c r="C34" s="156" t="s">
        <v>48</v>
      </c>
      <c r="D34" s="157"/>
      <c r="E34" s="64">
        <v>1612</v>
      </c>
      <c r="F34" s="51">
        <v>1153</v>
      </c>
      <c r="G34" s="51">
        <v>1452</v>
      </c>
      <c r="H34" s="51">
        <v>1870</v>
      </c>
      <c r="I34" s="51">
        <v>2301</v>
      </c>
      <c r="J34" s="51">
        <v>750</v>
      </c>
      <c r="K34" s="51">
        <v>2059</v>
      </c>
      <c r="L34" s="51">
        <v>799</v>
      </c>
      <c r="M34" s="51">
        <v>1178</v>
      </c>
      <c r="N34" s="51">
        <v>571</v>
      </c>
      <c r="O34" s="51">
        <v>1481</v>
      </c>
      <c r="P34" s="51">
        <v>1721</v>
      </c>
      <c r="Q34" s="51">
        <v>1873</v>
      </c>
      <c r="R34" s="51">
        <v>1519</v>
      </c>
      <c r="S34" s="52">
        <f>SUM(E34:R34)</f>
        <v>20339</v>
      </c>
    </row>
    <row r="35" spans="2:19" ht="28.5" customHeight="1" thickBot="1" thickTop="1">
      <c r="B35" s="155"/>
      <c r="C35" s="158" t="s">
        <v>38</v>
      </c>
      <c r="D35" s="159"/>
      <c r="E35" s="60">
        <f aca="true" t="shared" si="11" ref="E35:S35">E34/E6*100</f>
        <v>26.378661430207824</v>
      </c>
      <c r="F35" s="60">
        <f t="shared" si="11"/>
        <v>32.74637886963931</v>
      </c>
      <c r="G35" s="60">
        <f t="shared" si="11"/>
        <v>30.024813895781637</v>
      </c>
      <c r="H35" s="60">
        <f t="shared" si="11"/>
        <v>35.68702290076336</v>
      </c>
      <c r="I35" s="60">
        <f t="shared" si="11"/>
        <v>29.1930981984268</v>
      </c>
      <c r="J35" s="60">
        <f t="shared" si="11"/>
        <v>30.425963488843816</v>
      </c>
      <c r="K35" s="60">
        <f t="shared" si="11"/>
        <v>38.34264432029795</v>
      </c>
      <c r="L35" s="60">
        <f t="shared" si="11"/>
        <v>37.61770244821092</v>
      </c>
      <c r="M35" s="60">
        <f t="shared" si="11"/>
        <v>35.37537537537537</v>
      </c>
      <c r="N35" s="60">
        <f t="shared" si="11"/>
        <v>21.274217585692995</v>
      </c>
      <c r="O35" s="60">
        <f t="shared" si="11"/>
        <v>28.92578125</v>
      </c>
      <c r="P35" s="60">
        <f t="shared" si="11"/>
        <v>31.268168604651166</v>
      </c>
      <c r="Q35" s="60">
        <f t="shared" si="11"/>
        <v>30.70995245122151</v>
      </c>
      <c r="R35" s="61">
        <f t="shared" si="11"/>
        <v>24.046224473642553</v>
      </c>
      <c r="S35" s="62">
        <f t="shared" si="11"/>
        <v>30.537663468612525</v>
      </c>
    </row>
    <row r="36" spans="2:19" ht="28.5" customHeight="1" thickBot="1" thickTop="1">
      <c r="B36" s="154" t="s">
        <v>42</v>
      </c>
      <c r="C36" s="160" t="s">
        <v>49</v>
      </c>
      <c r="D36" s="161"/>
      <c r="E36" s="64">
        <v>1061</v>
      </c>
      <c r="F36" s="51">
        <v>752</v>
      </c>
      <c r="G36" s="51">
        <v>1019</v>
      </c>
      <c r="H36" s="51">
        <v>972</v>
      </c>
      <c r="I36" s="51">
        <v>1707</v>
      </c>
      <c r="J36" s="51">
        <v>522</v>
      </c>
      <c r="K36" s="51">
        <v>1263</v>
      </c>
      <c r="L36" s="51">
        <v>335</v>
      </c>
      <c r="M36" s="51">
        <v>836</v>
      </c>
      <c r="N36" s="51">
        <v>427</v>
      </c>
      <c r="O36" s="51">
        <v>1155</v>
      </c>
      <c r="P36" s="51">
        <v>1401</v>
      </c>
      <c r="Q36" s="51">
        <v>1247</v>
      </c>
      <c r="R36" s="51">
        <v>1338</v>
      </c>
      <c r="S36" s="52">
        <f>SUM(E36:R36)</f>
        <v>14035</v>
      </c>
    </row>
    <row r="37" spans="2:19" ht="28.5" customHeight="1" thickBot="1" thickTop="1">
      <c r="B37" s="155"/>
      <c r="C37" s="158" t="s">
        <v>38</v>
      </c>
      <c r="D37" s="159"/>
      <c r="E37" s="60">
        <f aca="true" t="shared" si="12" ref="E37:S37">E36/E6*100</f>
        <v>17.362133856979217</v>
      </c>
      <c r="F37" s="60">
        <f t="shared" si="12"/>
        <v>21.35756887247941</v>
      </c>
      <c r="G37" s="60">
        <f t="shared" si="12"/>
        <v>21.07113316790736</v>
      </c>
      <c r="H37" s="60">
        <f t="shared" si="12"/>
        <v>18.549618320610687</v>
      </c>
      <c r="I37" s="60">
        <f t="shared" si="12"/>
        <v>21.656939862978938</v>
      </c>
      <c r="J37" s="60">
        <f t="shared" si="12"/>
        <v>21.176470588235293</v>
      </c>
      <c r="K37" s="60">
        <f t="shared" si="12"/>
        <v>23.519553072625698</v>
      </c>
      <c r="L37" s="60">
        <f t="shared" si="12"/>
        <v>15.772128060263654</v>
      </c>
      <c r="M37" s="60">
        <f t="shared" si="12"/>
        <v>25.105105105105107</v>
      </c>
      <c r="N37" s="60">
        <f t="shared" si="12"/>
        <v>15.909090909090908</v>
      </c>
      <c r="O37" s="60">
        <f t="shared" si="12"/>
        <v>22.55859375</v>
      </c>
      <c r="P37" s="60">
        <f t="shared" si="12"/>
        <v>25.454215116279073</v>
      </c>
      <c r="Q37" s="60">
        <f t="shared" si="12"/>
        <v>20.44597474995901</v>
      </c>
      <c r="R37" s="61">
        <f t="shared" si="12"/>
        <v>21.18094031977204</v>
      </c>
      <c r="S37" s="62">
        <f t="shared" si="12"/>
        <v>21.072624356260228</v>
      </c>
    </row>
    <row r="38" spans="2:19" s="65" customFormat="1" ht="28.5" customHeight="1" thickBot="1" thickTop="1">
      <c r="B38" s="143" t="s">
        <v>50</v>
      </c>
      <c r="C38" s="145" t="s">
        <v>51</v>
      </c>
      <c r="D38" s="146"/>
      <c r="E38" s="64">
        <v>910</v>
      </c>
      <c r="F38" s="51">
        <v>367</v>
      </c>
      <c r="G38" s="51">
        <v>311</v>
      </c>
      <c r="H38" s="51">
        <v>239</v>
      </c>
      <c r="I38" s="51">
        <v>549</v>
      </c>
      <c r="J38" s="51">
        <v>150</v>
      </c>
      <c r="K38" s="51">
        <v>346</v>
      </c>
      <c r="L38" s="51">
        <v>178</v>
      </c>
      <c r="M38" s="51">
        <v>239</v>
      </c>
      <c r="N38" s="51">
        <v>186</v>
      </c>
      <c r="O38" s="51">
        <v>445</v>
      </c>
      <c r="P38" s="51">
        <v>324</v>
      </c>
      <c r="Q38" s="51">
        <v>419</v>
      </c>
      <c r="R38" s="51">
        <v>401</v>
      </c>
      <c r="S38" s="52">
        <f>SUM(E38:R38)</f>
        <v>5064</v>
      </c>
    </row>
    <row r="39" spans="2:19" s="4" customFormat="1" ht="28.5" customHeight="1" thickBot="1" thickTop="1">
      <c r="B39" s="144"/>
      <c r="C39" s="147" t="s">
        <v>38</v>
      </c>
      <c r="D39" s="148"/>
      <c r="E39" s="66">
        <f aca="true" t="shared" si="13" ref="E39:S39">E38/E6*100</f>
        <v>14.891179839633448</v>
      </c>
      <c r="F39" s="67">
        <f t="shared" si="13"/>
        <v>10.423175234308435</v>
      </c>
      <c r="G39" s="67">
        <f t="shared" si="13"/>
        <v>6.430934656741108</v>
      </c>
      <c r="H39" s="67">
        <f t="shared" si="13"/>
        <v>4.561068702290076</v>
      </c>
      <c r="I39" s="67">
        <f t="shared" si="13"/>
        <v>6.965237249429079</v>
      </c>
      <c r="J39" s="67">
        <f t="shared" si="13"/>
        <v>6.085192697768763</v>
      </c>
      <c r="K39" s="67">
        <f t="shared" si="13"/>
        <v>6.443202979515829</v>
      </c>
      <c r="L39" s="67">
        <f t="shared" si="13"/>
        <v>8.380414312617702</v>
      </c>
      <c r="M39" s="67">
        <f t="shared" si="13"/>
        <v>7.177177177177177</v>
      </c>
      <c r="N39" s="67">
        <f t="shared" si="13"/>
        <v>6.929955290611028</v>
      </c>
      <c r="O39" s="66">
        <f t="shared" si="13"/>
        <v>8.69140625</v>
      </c>
      <c r="P39" s="67">
        <f t="shared" si="13"/>
        <v>5.886627906976744</v>
      </c>
      <c r="Q39" s="67">
        <f t="shared" si="13"/>
        <v>6.869978685030333</v>
      </c>
      <c r="R39" s="68">
        <f t="shared" si="13"/>
        <v>6.347949976254551</v>
      </c>
      <c r="S39" s="62">
        <f t="shared" si="13"/>
        <v>7.603261114364218</v>
      </c>
    </row>
    <row r="40" spans="2:19" s="4" customFormat="1" ht="24" customHeight="1">
      <c r="B40" s="69"/>
      <c r="C40" s="70"/>
      <c r="D40" s="70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/>
    </row>
    <row r="41" spans="2:19" s="4" customFormat="1" ht="48.75" customHeight="1" thickBot="1">
      <c r="B41" s="149" t="s">
        <v>52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</row>
    <row r="42" spans="2:19" s="4" customFormat="1" ht="42" customHeight="1" thickBot="1" thickTop="1">
      <c r="B42" s="6" t="s">
        <v>1</v>
      </c>
      <c r="C42" s="73" t="s">
        <v>2</v>
      </c>
      <c r="D42" s="74" t="s">
        <v>3</v>
      </c>
      <c r="E42" s="10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19" s="4" customFormat="1" ht="42" customHeight="1" thickBot="1">
      <c r="B43" s="150" t="s">
        <v>55</v>
      </c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39"/>
    </row>
    <row r="44" spans="2:19" s="4" customFormat="1" ht="42" customHeight="1" thickBot="1" thickTop="1">
      <c r="B44" s="75" t="s">
        <v>20</v>
      </c>
      <c r="C44" s="152" t="s">
        <v>56</v>
      </c>
      <c r="D44" s="153"/>
      <c r="E44" s="57">
        <v>261</v>
      </c>
      <c r="F44" s="57">
        <v>222</v>
      </c>
      <c r="G44" s="57">
        <v>193</v>
      </c>
      <c r="H44" s="57">
        <v>172</v>
      </c>
      <c r="I44" s="57">
        <v>201</v>
      </c>
      <c r="J44" s="57">
        <v>105</v>
      </c>
      <c r="K44" s="57">
        <v>309</v>
      </c>
      <c r="L44" s="57">
        <v>132</v>
      </c>
      <c r="M44" s="57">
        <v>196</v>
      </c>
      <c r="N44" s="57">
        <v>65</v>
      </c>
      <c r="O44" s="57">
        <v>343</v>
      </c>
      <c r="P44" s="57">
        <v>147</v>
      </c>
      <c r="Q44" s="57">
        <v>273</v>
      </c>
      <c r="R44" s="76">
        <v>330</v>
      </c>
      <c r="S44" s="77">
        <f>SUM(E44:R44)</f>
        <v>2949</v>
      </c>
    </row>
    <row r="45" spans="2:19" s="4" customFormat="1" ht="42" customHeight="1" thickBot="1" thickTop="1">
      <c r="B45" s="78"/>
      <c r="C45" s="133" t="s">
        <v>57</v>
      </c>
      <c r="D45" s="134"/>
      <c r="E45" s="79">
        <v>134</v>
      </c>
      <c r="F45" s="50">
        <v>190</v>
      </c>
      <c r="G45" s="50">
        <v>120</v>
      </c>
      <c r="H45" s="50">
        <v>119</v>
      </c>
      <c r="I45" s="50">
        <v>152</v>
      </c>
      <c r="J45" s="50">
        <v>80</v>
      </c>
      <c r="K45" s="50">
        <v>270</v>
      </c>
      <c r="L45" s="50">
        <v>63</v>
      </c>
      <c r="M45" s="51">
        <v>176</v>
      </c>
      <c r="N45" s="51">
        <v>54</v>
      </c>
      <c r="O45" s="51">
        <v>152</v>
      </c>
      <c r="P45" s="51">
        <v>62</v>
      </c>
      <c r="Q45" s="51">
        <v>224</v>
      </c>
      <c r="R45" s="51">
        <v>187</v>
      </c>
      <c r="S45" s="77">
        <f>SUM(E45:R45)</f>
        <v>1983</v>
      </c>
    </row>
    <row r="46" spans="2:22" s="4" customFormat="1" ht="42" customHeight="1" thickBot="1" thickTop="1">
      <c r="B46" s="80" t="s">
        <v>23</v>
      </c>
      <c r="C46" s="135" t="s">
        <v>58</v>
      </c>
      <c r="D46" s="136"/>
      <c r="E46" s="81">
        <f>E44+'[1]Stan i struktura I 13'!E46</f>
        <v>463</v>
      </c>
      <c r="F46" s="81">
        <f>F44+'[1]Stan i struktura I 13'!F46</f>
        <v>318</v>
      </c>
      <c r="G46" s="81">
        <f>G44+'[1]Stan i struktura I 13'!G46</f>
        <v>369</v>
      </c>
      <c r="H46" s="81">
        <f>H44+'[1]Stan i struktura I 13'!H46</f>
        <v>264</v>
      </c>
      <c r="I46" s="81">
        <f>I44+'[1]Stan i struktura I 13'!I46</f>
        <v>262</v>
      </c>
      <c r="J46" s="81">
        <f>J44+'[1]Stan i struktura I 13'!J46</f>
        <v>314</v>
      </c>
      <c r="K46" s="81">
        <f>K44+'[1]Stan i struktura I 13'!K46</f>
        <v>398</v>
      </c>
      <c r="L46" s="81">
        <f>L44+'[1]Stan i struktura I 13'!L46</f>
        <v>234</v>
      </c>
      <c r="M46" s="81">
        <f>M44+'[1]Stan i struktura I 13'!M46</f>
        <v>243</v>
      </c>
      <c r="N46" s="81">
        <f>N44+'[1]Stan i struktura I 13'!N46</f>
        <v>145</v>
      </c>
      <c r="O46" s="81">
        <f>O44+'[1]Stan i struktura I 13'!O46</f>
        <v>601</v>
      </c>
      <c r="P46" s="81">
        <f>P44+'[1]Stan i struktura I 13'!P46</f>
        <v>259</v>
      </c>
      <c r="Q46" s="81">
        <f>Q44+'[1]Stan i struktura I 13'!Q46</f>
        <v>873</v>
      </c>
      <c r="R46" s="82">
        <f>R44+'[1]Stan i struktura I 13'!R46</f>
        <v>658</v>
      </c>
      <c r="S46" s="83">
        <f>S44+'[1]Stan i struktura I 13'!S46</f>
        <v>5401</v>
      </c>
      <c r="U46" s="4">
        <f>SUM(E46:R46)</f>
        <v>5401</v>
      </c>
      <c r="V46" s="4">
        <f>SUM(E46:R46)</f>
        <v>5401</v>
      </c>
    </row>
    <row r="47" spans="2:19" s="4" customFormat="1" ht="42" customHeight="1" thickBot="1">
      <c r="B47" s="137" t="s">
        <v>59</v>
      </c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9"/>
    </row>
    <row r="48" spans="2:19" s="4" customFormat="1" ht="42" customHeight="1" thickBot="1" thickTop="1">
      <c r="B48" s="140" t="s">
        <v>20</v>
      </c>
      <c r="C48" s="141" t="s">
        <v>60</v>
      </c>
      <c r="D48" s="142"/>
      <c r="E48" s="58">
        <v>11</v>
      </c>
      <c r="F48" s="58">
        <v>7</v>
      </c>
      <c r="G48" s="58">
        <v>0</v>
      </c>
      <c r="H48" s="58">
        <v>0</v>
      </c>
      <c r="I48" s="58">
        <v>1</v>
      </c>
      <c r="J48" s="58">
        <v>7</v>
      </c>
      <c r="K48" s="58">
        <v>2</v>
      </c>
      <c r="L48" s="58">
        <v>4</v>
      </c>
      <c r="M48" s="58">
        <v>1</v>
      </c>
      <c r="N48" s="58">
        <v>1</v>
      </c>
      <c r="O48" s="58">
        <v>21</v>
      </c>
      <c r="P48" s="58">
        <v>3</v>
      </c>
      <c r="Q48" s="58">
        <v>216</v>
      </c>
      <c r="R48" s="59">
        <v>24</v>
      </c>
      <c r="S48" s="84">
        <f>SUM(E48:R48)</f>
        <v>298</v>
      </c>
    </row>
    <row r="49" spans="2:22" ht="42" customHeight="1" thickBot="1" thickTop="1">
      <c r="B49" s="121"/>
      <c r="C49" s="131" t="s">
        <v>61</v>
      </c>
      <c r="D49" s="132"/>
      <c r="E49" s="85">
        <f>E48+'[1]Stan i struktura I 13'!E49</f>
        <v>11</v>
      </c>
      <c r="F49" s="85">
        <f>F48+'[1]Stan i struktura I 13'!F49</f>
        <v>7</v>
      </c>
      <c r="G49" s="85">
        <f>G48+'[1]Stan i struktura I 13'!G49</f>
        <v>0</v>
      </c>
      <c r="H49" s="85">
        <f>H48+'[1]Stan i struktura I 13'!H49</f>
        <v>0</v>
      </c>
      <c r="I49" s="85">
        <f>I48+'[1]Stan i struktura I 13'!I49</f>
        <v>1</v>
      </c>
      <c r="J49" s="85">
        <f>J48+'[1]Stan i struktura I 13'!J49</f>
        <v>7</v>
      </c>
      <c r="K49" s="85">
        <f>K48+'[1]Stan i struktura I 13'!K49</f>
        <v>2</v>
      </c>
      <c r="L49" s="85">
        <f>L48+'[1]Stan i struktura I 13'!L49</f>
        <v>5</v>
      </c>
      <c r="M49" s="85">
        <f>M48+'[1]Stan i struktura I 13'!M49</f>
        <v>1</v>
      </c>
      <c r="N49" s="85">
        <f>N48+'[1]Stan i struktura I 13'!N49</f>
        <v>2</v>
      </c>
      <c r="O49" s="85">
        <f>O48+'[1]Stan i struktura I 13'!O49</f>
        <v>67</v>
      </c>
      <c r="P49" s="85">
        <f>P48+'[1]Stan i struktura I 13'!P49</f>
        <v>11</v>
      </c>
      <c r="Q49" s="85">
        <f>Q48+'[1]Stan i struktura I 13'!Q49</f>
        <v>276</v>
      </c>
      <c r="R49" s="86">
        <f>R48+'[1]Stan i struktura I 13'!R49</f>
        <v>40</v>
      </c>
      <c r="S49" s="83">
        <f>S48+'[1]Stan i struktura I 13'!S49</f>
        <v>430</v>
      </c>
      <c r="U49" s="1">
        <f>SUM(E49:R49)</f>
        <v>430</v>
      </c>
      <c r="V49" s="4">
        <f>SUM(E49:R49)</f>
        <v>430</v>
      </c>
    </row>
    <row r="50" spans="2:19" s="4" customFormat="1" ht="42" customHeight="1" thickBot="1" thickTop="1">
      <c r="B50" s="116" t="s">
        <v>23</v>
      </c>
      <c r="C50" s="129" t="s">
        <v>62</v>
      </c>
      <c r="D50" s="130"/>
      <c r="E50" s="87">
        <v>6</v>
      </c>
      <c r="F50" s="87">
        <v>26</v>
      </c>
      <c r="G50" s="87">
        <v>0</v>
      </c>
      <c r="H50" s="87">
        <v>26</v>
      </c>
      <c r="I50" s="87">
        <v>1</v>
      </c>
      <c r="J50" s="87">
        <v>13</v>
      </c>
      <c r="K50" s="87">
        <v>1</v>
      </c>
      <c r="L50" s="87">
        <v>2</v>
      </c>
      <c r="M50" s="87">
        <v>0</v>
      </c>
      <c r="N50" s="87">
        <v>0</v>
      </c>
      <c r="O50" s="87">
        <v>22</v>
      </c>
      <c r="P50" s="87">
        <v>30</v>
      </c>
      <c r="Q50" s="87">
        <v>0</v>
      </c>
      <c r="R50" s="88">
        <v>0</v>
      </c>
      <c r="S50" s="84">
        <f>SUM(E50:R50)</f>
        <v>127</v>
      </c>
    </row>
    <row r="51" spans="2:22" ht="42" customHeight="1" thickBot="1" thickTop="1">
      <c r="B51" s="121"/>
      <c r="C51" s="131" t="s">
        <v>63</v>
      </c>
      <c r="D51" s="132"/>
      <c r="E51" s="85">
        <f>E50+'[1]Stan i struktura I 13'!E51</f>
        <v>6</v>
      </c>
      <c r="F51" s="85">
        <f>F50+'[1]Stan i struktura I 13'!F51</f>
        <v>29</v>
      </c>
      <c r="G51" s="85">
        <f>G50+'[1]Stan i struktura I 13'!G51</f>
        <v>2</v>
      </c>
      <c r="H51" s="85">
        <f>H50+'[1]Stan i struktura I 13'!H51</f>
        <v>26</v>
      </c>
      <c r="I51" s="85">
        <f>I50+'[1]Stan i struktura I 13'!I51</f>
        <v>2</v>
      </c>
      <c r="J51" s="85">
        <f>J50+'[1]Stan i struktura I 13'!J51</f>
        <v>13</v>
      </c>
      <c r="K51" s="85">
        <f>K50+'[1]Stan i struktura I 13'!K51</f>
        <v>1</v>
      </c>
      <c r="L51" s="85">
        <f>L50+'[1]Stan i struktura I 13'!L51</f>
        <v>6</v>
      </c>
      <c r="M51" s="85">
        <f>M50+'[1]Stan i struktura I 13'!M51</f>
        <v>0</v>
      </c>
      <c r="N51" s="85">
        <f>N50+'[1]Stan i struktura I 13'!N51</f>
        <v>3</v>
      </c>
      <c r="O51" s="85">
        <f>O50+'[1]Stan i struktura I 13'!O51</f>
        <v>22</v>
      </c>
      <c r="P51" s="85">
        <f>P50+'[1]Stan i struktura I 13'!P51</f>
        <v>38</v>
      </c>
      <c r="Q51" s="85">
        <f>Q50+'[1]Stan i struktura I 13'!Q51</f>
        <v>0</v>
      </c>
      <c r="R51" s="86">
        <f>R50+'[1]Stan i struktura I 13'!R51</f>
        <v>0</v>
      </c>
      <c r="S51" s="83">
        <f>S50+'[1]Stan i struktura I 13'!S51</f>
        <v>148</v>
      </c>
      <c r="U51" s="1">
        <f>SUM(E51:R51)</f>
        <v>148</v>
      </c>
      <c r="V51" s="4">
        <f>SUM(E51:R51)</f>
        <v>148</v>
      </c>
    </row>
    <row r="52" spans="2:19" s="4" customFormat="1" ht="42" customHeight="1" thickBot="1" thickTop="1">
      <c r="B52" s="115" t="s">
        <v>28</v>
      </c>
      <c r="C52" s="122" t="s">
        <v>64</v>
      </c>
      <c r="D52" s="123"/>
      <c r="E52" s="49">
        <v>0</v>
      </c>
      <c r="F52" s="50">
        <v>0</v>
      </c>
      <c r="G52" s="50">
        <v>0</v>
      </c>
      <c r="H52" s="50">
        <v>3</v>
      </c>
      <c r="I52" s="51">
        <v>0</v>
      </c>
      <c r="J52" s="50">
        <v>15</v>
      </c>
      <c r="K52" s="51">
        <v>0</v>
      </c>
      <c r="L52" s="50">
        <v>2</v>
      </c>
      <c r="M52" s="51">
        <v>2</v>
      </c>
      <c r="N52" s="51">
        <v>14</v>
      </c>
      <c r="O52" s="51">
        <v>1</v>
      </c>
      <c r="P52" s="50">
        <v>1</v>
      </c>
      <c r="Q52" s="89">
        <v>0</v>
      </c>
      <c r="R52" s="51">
        <v>14</v>
      </c>
      <c r="S52" s="84">
        <f>SUM(E52:R52)</f>
        <v>52</v>
      </c>
    </row>
    <row r="53" spans="2:22" ht="42" customHeight="1" thickBot="1" thickTop="1">
      <c r="B53" s="121"/>
      <c r="C53" s="131" t="s">
        <v>65</v>
      </c>
      <c r="D53" s="132"/>
      <c r="E53" s="85">
        <f>E52+'[1]Stan i struktura I 13'!E53</f>
        <v>0</v>
      </c>
      <c r="F53" s="85">
        <f>F52+'[1]Stan i struktura I 13'!F53</f>
        <v>0</v>
      </c>
      <c r="G53" s="85">
        <f>G52+'[1]Stan i struktura I 13'!G53</f>
        <v>1</v>
      </c>
      <c r="H53" s="85">
        <f>H52+'[1]Stan i struktura I 13'!H53</f>
        <v>3</v>
      </c>
      <c r="I53" s="85">
        <f>I52+'[1]Stan i struktura I 13'!I53</f>
        <v>2</v>
      </c>
      <c r="J53" s="85">
        <f>J52+'[1]Stan i struktura I 13'!J53</f>
        <v>15</v>
      </c>
      <c r="K53" s="85">
        <f>K52+'[1]Stan i struktura I 13'!K53</f>
        <v>8</v>
      </c>
      <c r="L53" s="85">
        <f>L52+'[1]Stan i struktura I 13'!L53</f>
        <v>4</v>
      </c>
      <c r="M53" s="85">
        <f>M52+'[1]Stan i struktura I 13'!M53</f>
        <v>5</v>
      </c>
      <c r="N53" s="85">
        <f>N52+'[1]Stan i struktura I 13'!N53</f>
        <v>21</v>
      </c>
      <c r="O53" s="85">
        <f>O52+'[1]Stan i struktura I 13'!O53</f>
        <v>1</v>
      </c>
      <c r="P53" s="85">
        <f>P52+'[1]Stan i struktura I 13'!P53</f>
        <v>2</v>
      </c>
      <c r="Q53" s="85">
        <f>Q52+'[1]Stan i struktura I 13'!Q53</f>
        <v>0</v>
      </c>
      <c r="R53" s="86">
        <f>R52+'[1]Stan i struktura I 13'!R53</f>
        <v>15</v>
      </c>
      <c r="S53" s="83">
        <f>S52+'[1]Stan i struktura I 13'!S53</f>
        <v>77</v>
      </c>
      <c r="U53" s="1">
        <f>SUM(E53:R53)</f>
        <v>77</v>
      </c>
      <c r="V53" s="4">
        <f>SUM(E53:R53)</f>
        <v>77</v>
      </c>
    </row>
    <row r="54" spans="2:19" s="4" customFormat="1" ht="42" customHeight="1" thickBot="1" thickTop="1">
      <c r="B54" s="115" t="s">
        <v>31</v>
      </c>
      <c r="C54" s="122" t="s">
        <v>66</v>
      </c>
      <c r="D54" s="123"/>
      <c r="E54" s="49">
        <v>6</v>
      </c>
      <c r="F54" s="50">
        <v>2</v>
      </c>
      <c r="G54" s="50">
        <v>0</v>
      </c>
      <c r="H54" s="50">
        <v>2</v>
      </c>
      <c r="I54" s="51">
        <v>0</v>
      </c>
      <c r="J54" s="50">
        <v>4</v>
      </c>
      <c r="K54" s="51">
        <v>1</v>
      </c>
      <c r="L54" s="50">
        <v>5</v>
      </c>
      <c r="M54" s="51">
        <v>0</v>
      </c>
      <c r="N54" s="51">
        <v>3</v>
      </c>
      <c r="O54" s="51">
        <v>2</v>
      </c>
      <c r="P54" s="50">
        <v>1</v>
      </c>
      <c r="Q54" s="89">
        <v>1</v>
      </c>
      <c r="R54" s="51">
        <v>4</v>
      </c>
      <c r="S54" s="84">
        <f>SUM(E54:R54)</f>
        <v>31</v>
      </c>
    </row>
    <row r="55" spans="2:22" s="4" customFormat="1" ht="42" customHeight="1" thickBot="1" thickTop="1">
      <c r="B55" s="121"/>
      <c r="C55" s="124" t="s">
        <v>67</v>
      </c>
      <c r="D55" s="125"/>
      <c r="E55" s="85">
        <f>E54+'[1]Stan i struktura I 13'!E55</f>
        <v>14</v>
      </c>
      <c r="F55" s="85">
        <f>F54+'[1]Stan i struktura I 13'!F55</f>
        <v>5</v>
      </c>
      <c r="G55" s="85">
        <f>G54+'[1]Stan i struktura I 13'!G55</f>
        <v>0</v>
      </c>
      <c r="H55" s="85">
        <f>H54+'[1]Stan i struktura I 13'!H55</f>
        <v>2</v>
      </c>
      <c r="I55" s="85">
        <f>I54+'[1]Stan i struktura I 13'!I55</f>
        <v>0</v>
      </c>
      <c r="J55" s="85">
        <f>J54+'[1]Stan i struktura I 13'!J55</f>
        <v>12</v>
      </c>
      <c r="K55" s="85">
        <f>K54+'[1]Stan i struktura I 13'!K55</f>
        <v>2</v>
      </c>
      <c r="L55" s="85">
        <f>L54+'[1]Stan i struktura I 13'!L55</f>
        <v>14</v>
      </c>
      <c r="M55" s="85">
        <f>M54+'[1]Stan i struktura I 13'!M55</f>
        <v>2</v>
      </c>
      <c r="N55" s="85">
        <f>N54+'[1]Stan i struktura I 13'!N55</f>
        <v>3</v>
      </c>
      <c r="O55" s="85">
        <f>O54+'[1]Stan i struktura I 13'!O55</f>
        <v>4</v>
      </c>
      <c r="P55" s="85">
        <f>P54+'[1]Stan i struktura I 13'!P55</f>
        <v>1</v>
      </c>
      <c r="Q55" s="85">
        <f>Q54+'[1]Stan i struktura I 13'!Q55</f>
        <v>5</v>
      </c>
      <c r="R55" s="86">
        <f>R54+'[1]Stan i struktura I 13'!R55</f>
        <v>8</v>
      </c>
      <c r="S55" s="83">
        <f>S54+'[1]Stan i struktura I 13'!S55</f>
        <v>72</v>
      </c>
      <c r="U55" s="4">
        <f>SUM(E55:R55)</f>
        <v>72</v>
      </c>
      <c r="V55" s="4">
        <f>SUM(E55:R55)</f>
        <v>72</v>
      </c>
    </row>
    <row r="56" spans="2:19" s="4" customFormat="1" ht="42" customHeight="1" thickBot="1" thickTop="1">
      <c r="B56" s="115" t="s">
        <v>42</v>
      </c>
      <c r="C56" s="108" t="s">
        <v>68</v>
      </c>
      <c r="D56" s="109"/>
      <c r="E56" s="90">
        <v>0</v>
      </c>
      <c r="F56" s="90">
        <v>0</v>
      </c>
      <c r="G56" s="90">
        <v>0</v>
      </c>
      <c r="H56" s="90">
        <v>0</v>
      </c>
      <c r="I56" s="90">
        <v>0</v>
      </c>
      <c r="J56" s="90">
        <v>0</v>
      </c>
      <c r="K56" s="90">
        <v>0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1">
        <v>0</v>
      </c>
      <c r="S56" s="84">
        <f>SUM(E56:R56)</f>
        <v>0</v>
      </c>
    </row>
    <row r="57" spans="2:22" s="4" customFormat="1" ht="42" customHeight="1" thickBot="1" thickTop="1">
      <c r="B57" s="126"/>
      <c r="C57" s="127" t="s">
        <v>69</v>
      </c>
      <c r="D57" s="128"/>
      <c r="E57" s="85">
        <f>E56+'[1]Stan i struktura I 13'!E57</f>
        <v>1</v>
      </c>
      <c r="F57" s="85">
        <f>F56+'[1]Stan i struktura I 13'!F57</f>
        <v>0</v>
      </c>
      <c r="G57" s="85">
        <f>G56+'[1]Stan i struktura I 13'!G57</f>
        <v>0</v>
      </c>
      <c r="H57" s="85">
        <f>H56+'[1]Stan i struktura I 13'!H57</f>
        <v>0</v>
      </c>
      <c r="I57" s="85">
        <f>I56+'[1]Stan i struktura I 13'!I57</f>
        <v>0</v>
      </c>
      <c r="J57" s="85">
        <f>J56+'[1]Stan i struktura I 13'!J57</f>
        <v>0</v>
      </c>
      <c r="K57" s="85">
        <f>K56+'[1]Stan i struktura I 13'!K57</f>
        <v>0</v>
      </c>
      <c r="L57" s="85">
        <f>L56+'[1]Stan i struktura I 13'!L57</f>
        <v>0</v>
      </c>
      <c r="M57" s="85">
        <f>M56+'[1]Stan i struktura I 13'!M57</f>
        <v>0</v>
      </c>
      <c r="N57" s="85">
        <f>N56+'[1]Stan i struktura I 13'!N57</f>
        <v>0</v>
      </c>
      <c r="O57" s="85">
        <f>O56+'[1]Stan i struktura I 13'!O57</f>
        <v>0</v>
      </c>
      <c r="P57" s="85">
        <f>P56+'[1]Stan i struktura I 13'!P57</f>
        <v>0</v>
      </c>
      <c r="Q57" s="85">
        <f>Q56+'[1]Stan i struktura I 13'!Q57</f>
        <v>0</v>
      </c>
      <c r="R57" s="86">
        <f>R56+'[1]Stan i struktura I 13'!R57</f>
        <v>0</v>
      </c>
      <c r="S57" s="83">
        <f>S56+'[1]Stan i struktura I 13'!S57</f>
        <v>1</v>
      </c>
      <c r="U57" s="4">
        <f>SUM(E57:R57)</f>
        <v>1</v>
      </c>
      <c r="V57" s="4">
        <f>SUM(E57:R57)</f>
        <v>1</v>
      </c>
    </row>
    <row r="58" spans="2:19" s="4" customFormat="1" ht="42" customHeight="1" thickBot="1" thickTop="1">
      <c r="B58" s="115" t="s">
        <v>50</v>
      </c>
      <c r="C58" s="108" t="s">
        <v>70</v>
      </c>
      <c r="D58" s="109"/>
      <c r="E58" s="90">
        <v>6</v>
      </c>
      <c r="F58" s="90">
        <v>0</v>
      </c>
      <c r="G58" s="90">
        <v>16</v>
      </c>
      <c r="H58" s="90">
        <v>11</v>
      </c>
      <c r="I58" s="90">
        <v>4</v>
      </c>
      <c r="J58" s="90">
        <v>0</v>
      </c>
      <c r="K58" s="90">
        <v>0</v>
      </c>
      <c r="L58" s="90">
        <v>7</v>
      </c>
      <c r="M58" s="90">
        <v>12</v>
      </c>
      <c r="N58" s="90">
        <v>13</v>
      </c>
      <c r="O58" s="90">
        <v>10</v>
      </c>
      <c r="P58" s="90">
        <v>14</v>
      </c>
      <c r="Q58" s="90">
        <v>0</v>
      </c>
      <c r="R58" s="91">
        <v>6</v>
      </c>
      <c r="S58" s="84">
        <f>SUM(E58:R58)</f>
        <v>99</v>
      </c>
    </row>
    <row r="59" spans="2:22" s="4" customFormat="1" ht="42" customHeight="1" thickBot="1" thickTop="1">
      <c r="B59" s="116"/>
      <c r="C59" s="117" t="s">
        <v>71</v>
      </c>
      <c r="D59" s="118"/>
      <c r="E59" s="85">
        <f>E58+'[1]Stan i struktura I 13'!E59</f>
        <v>7</v>
      </c>
      <c r="F59" s="85">
        <f>F58+'[1]Stan i struktura I 13'!F59</f>
        <v>0</v>
      </c>
      <c r="G59" s="85">
        <f>G58+'[1]Stan i struktura I 13'!G59</f>
        <v>18</v>
      </c>
      <c r="H59" s="85">
        <f>H58+'[1]Stan i struktura I 13'!H59</f>
        <v>12</v>
      </c>
      <c r="I59" s="85">
        <f>I58+'[1]Stan i struktura I 13'!I59</f>
        <v>5</v>
      </c>
      <c r="J59" s="85">
        <f>J58+'[1]Stan i struktura I 13'!J59</f>
        <v>0</v>
      </c>
      <c r="K59" s="85">
        <f>K58+'[1]Stan i struktura I 13'!K59</f>
        <v>0</v>
      </c>
      <c r="L59" s="85">
        <f>L58+'[1]Stan i struktura I 13'!L59</f>
        <v>7</v>
      </c>
      <c r="M59" s="85">
        <f>M58+'[1]Stan i struktura I 13'!M59</f>
        <v>12</v>
      </c>
      <c r="N59" s="85">
        <f>N58+'[1]Stan i struktura I 13'!N59</f>
        <v>20</v>
      </c>
      <c r="O59" s="85">
        <f>O58+'[1]Stan i struktura I 13'!O59</f>
        <v>10</v>
      </c>
      <c r="P59" s="85">
        <f>P58+'[1]Stan i struktura I 13'!P59</f>
        <v>14</v>
      </c>
      <c r="Q59" s="85">
        <f>Q58+'[1]Stan i struktura I 13'!Q59</f>
        <v>0</v>
      </c>
      <c r="R59" s="86">
        <f>R58+'[1]Stan i struktura I 13'!R59</f>
        <v>6</v>
      </c>
      <c r="S59" s="83">
        <f>S58+'[1]Stan i struktura I 13'!S59</f>
        <v>111</v>
      </c>
      <c r="U59" s="4">
        <f>SUM(E59:R59)</f>
        <v>111</v>
      </c>
      <c r="V59" s="4">
        <f>SUM(E59:R59)</f>
        <v>111</v>
      </c>
    </row>
    <row r="60" spans="2:19" s="4" customFormat="1" ht="42" customHeight="1" thickBot="1" thickTop="1">
      <c r="B60" s="107" t="s">
        <v>72</v>
      </c>
      <c r="C60" s="108" t="s">
        <v>73</v>
      </c>
      <c r="D60" s="109"/>
      <c r="E60" s="90">
        <v>41</v>
      </c>
      <c r="F60" s="90">
        <v>19</v>
      </c>
      <c r="G60" s="90">
        <v>77</v>
      </c>
      <c r="H60" s="90">
        <v>93</v>
      </c>
      <c r="I60" s="90">
        <v>4</v>
      </c>
      <c r="J60" s="90">
        <v>92</v>
      </c>
      <c r="K60" s="90">
        <v>9</v>
      </c>
      <c r="L60" s="90">
        <v>53</v>
      </c>
      <c r="M60" s="90">
        <v>59</v>
      </c>
      <c r="N60" s="90">
        <v>13</v>
      </c>
      <c r="O60" s="90">
        <v>49</v>
      </c>
      <c r="P60" s="90">
        <v>42</v>
      </c>
      <c r="Q60" s="90">
        <v>122</v>
      </c>
      <c r="R60" s="91">
        <v>57</v>
      </c>
      <c r="S60" s="84">
        <f>SUM(E60:R60)</f>
        <v>730</v>
      </c>
    </row>
    <row r="61" spans="2:22" s="4" customFormat="1" ht="42" customHeight="1" thickBot="1" thickTop="1">
      <c r="B61" s="107"/>
      <c r="C61" s="119" t="s">
        <v>74</v>
      </c>
      <c r="D61" s="120"/>
      <c r="E61" s="92">
        <f>E60+'[1]Stan i struktura I 13'!E61</f>
        <v>58</v>
      </c>
      <c r="F61" s="92">
        <f>F60+'[1]Stan i struktura I 13'!F61</f>
        <v>32</v>
      </c>
      <c r="G61" s="92">
        <f>G60+'[1]Stan i struktura I 13'!G61</f>
        <v>102</v>
      </c>
      <c r="H61" s="92">
        <f>H60+'[1]Stan i struktura I 13'!H61</f>
        <v>111</v>
      </c>
      <c r="I61" s="92">
        <f>I60+'[1]Stan i struktura I 13'!I61</f>
        <v>7</v>
      </c>
      <c r="J61" s="92">
        <f>J60+'[1]Stan i struktura I 13'!J61</f>
        <v>114</v>
      </c>
      <c r="K61" s="92">
        <f>K60+'[1]Stan i struktura I 13'!K61</f>
        <v>26</v>
      </c>
      <c r="L61" s="92">
        <f>L60+'[1]Stan i struktura I 13'!L61</f>
        <v>59</v>
      </c>
      <c r="M61" s="92">
        <f>M60+'[1]Stan i struktura I 13'!M61</f>
        <v>67</v>
      </c>
      <c r="N61" s="92">
        <f>N60+'[1]Stan i struktura I 13'!N61</f>
        <v>25</v>
      </c>
      <c r="O61" s="92">
        <f>O60+'[1]Stan i struktura I 13'!O61</f>
        <v>97</v>
      </c>
      <c r="P61" s="92">
        <f>P60+'[1]Stan i struktura I 13'!P61</f>
        <v>75</v>
      </c>
      <c r="Q61" s="92">
        <f>Q60+'[1]Stan i struktura I 13'!Q61</f>
        <v>139</v>
      </c>
      <c r="R61" s="93">
        <f>R60+'[1]Stan i struktura I 13'!R61</f>
        <v>82</v>
      </c>
      <c r="S61" s="83">
        <f>S60+'[1]Stan i struktura I 13'!S61</f>
        <v>994</v>
      </c>
      <c r="U61" s="4">
        <f>SUM(E61:R61)</f>
        <v>994</v>
      </c>
      <c r="V61" s="4">
        <f>SUM(E61:R61)</f>
        <v>994</v>
      </c>
    </row>
    <row r="62" spans="2:19" s="4" customFormat="1" ht="42" customHeight="1" thickBot="1" thickTop="1">
      <c r="B62" s="107" t="s">
        <v>75</v>
      </c>
      <c r="C62" s="108" t="s">
        <v>76</v>
      </c>
      <c r="D62" s="109"/>
      <c r="E62" s="90">
        <v>0</v>
      </c>
      <c r="F62" s="90">
        <v>0</v>
      </c>
      <c r="G62" s="90">
        <v>0</v>
      </c>
      <c r="H62" s="90">
        <v>0</v>
      </c>
      <c r="I62" s="90">
        <v>0</v>
      </c>
      <c r="J62" s="90">
        <v>0</v>
      </c>
      <c r="K62" s="90">
        <v>0</v>
      </c>
      <c r="L62" s="90">
        <v>0</v>
      </c>
      <c r="M62" s="90">
        <v>0</v>
      </c>
      <c r="N62" s="90">
        <v>0</v>
      </c>
      <c r="O62" s="90">
        <v>0</v>
      </c>
      <c r="P62" s="90">
        <v>0</v>
      </c>
      <c r="Q62" s="90">
        <v>0</v>
      </c>
      <c r="R62" s="91">
        <v>0</v>
      </c>
      <c r="S62" s="84">
        <f>SUM(E62:R62)</f>
        <v>0</v>
      </c>
    </row>
    <row r="63" spans="2:22" s="4" customFormat="1" ht="42" customHeight="1" thickBot="1" thickTop="1">
      <c r="B63" s="107"/>
      <c r="C63" s="110" t="s">
        <v>77</v>
      </c>
      <c r="D63" s="111"/>
      <c r="E63" s="85">
        <f>E62+'[1]Stan i struktura I 13'!E63</f>
        <v>0</v>
      </c>
      <c r="F63" s="85">
        <f>F62+'[1]Stan i struktura I 13'!F63</f>
        <v>0</v>
      </c>
      <c r="G63" s="85">
        <f>G62+'[1]Stan i struktura I 13'!G63</f>
        <v>0</v>
      </c>
      <c r="H63" s="85">
        <f>H62+'[1]Stan i struktura I 13'!H63</f>
        <v>0</v>
      </c>
      <c r="I63" s="85">
        <f>I62+'[1]Stan i struktura I 13'!I63</f>
        <v>0</v>
      </c>
      <c r="J63" s="85">
        <f>J62+'[1]Stan i struktura I 13'!J63</f>
        <v>0</v>
      </c>
      <c r="K63" s="85">
        <f>K62+'[1]Stan i struktura I 13'!K63</f>
        <v>0</v>
      </c>
      <c r="L63" s="85">
        <f>L62+'[1]Stan i struktura I 13'!L63</f>
        <v>0</v>
      </c>
      <c r="M63" s="85">
        <f>M62+'[1]Stan i struktura I 13'!M63</f>
        <v>0</v>
      </c>
      <c r="N63" s="85">
        <f>N62+'[1]Stan i struktura I 13'!N63</f>
        <v>0</v>
      </c>
      <c r="O63" s="85">
        <f>O62+'[1]Stan i struktura I 13'!O63</f>
        <v>0</v>
      </c>
      <c r="P63" s="85">
        <f>P62+'[1]Stan i struktura I 13'!P63</f>
        <v>0</v>
      </c>
      <c r="Q63" s="85">
        <f>Q62+'[1]Stan i struktura I 13'!Q63</f>
        <v>0</v>
      </c>
      <c r="R63" s="86">
        <f>R62+'[1]Stan i struktura I 13'!R63</f>
        <v>0</v>
      </c>
      <c r="S63" s="83">
        <f>S62+'[1]Stan i struktura I 13'!S63</f>
        <v>0</v>
      </c>
      <c r="U63" s="4">
        <f>SUM(E63:R63)</f>
        <v>0</v>
      </c>
      <c r="V63" s="4">
        <f>SUM(E63:R63)</f>
        <v>0</v>
      </c>
    </row>
    <row r="64" spans="2:19" s="4" customFormat="1" ht="42" customHeight="1" thickBot="1" thickTop="1">
      <c r="B64" s="107" t="s">
        <v>78</v>
      </c>
      <c r="C64" s="108" t="s">
        <v>79</v>
      </c>
      <c r="D64" s="109"/>
      <c r="E64" s="90">
        <v>17</v>
      </c>
      <c r="F64" s="90">
        <v>51</v>
      </c>
      <c r="G64" s="90">
        <v>0</v>
      </c>
      <c r="H64" s="90">
        <v>0</v>
      </c>
      <c r="I64" s="90">
        <v>0</v>
      </c>
      <c r="J64" s="90">
        <v>21</v>
      </c>
      <c r="K64" s="90">
        <v>25</v>
      </c>
      <c r="L64" s="90">
        <v>0</v>
      </c>
      <c r="M64" s="90">
        <v>0</v>
      </c>
      <c r="N64" s="90">
        <v>16</v>
      </c>
      <c r="O64" s="90">
        <v>59</v>
      </c>
      <c r="P64" s="90">
        <v>0</v>
      </c>
      <c r="Q64" s="90">
        <v>176</v>
      </c>
      <c r="R64" s="91">
        <v>70</v>
      </c>
      <c r="S64" s="84">
        <f>SUM(E64:R64)</f>
        <v>435</v>
      </c>
    </row>
    <row r="65" spans="2:22" ht="42" customHeight="1" thickBot="1" thickTop="1">
      <c r="B65" s="112"/>
      <c r="C65" s="113" t="s">
        <v>80</v>
      </c>
      <c r="D65" s="114"/>
      <c r="E65" s="85">
        <f>E64+'[1]Stan i struktura I 13'!E65</f>
        <v>17</v>
      </c>
      <c r="F65" s="85">
        <f>F64+'[1]Stan i struktura I 13'!F65</f>
        <v>51</v>
      </c>
      <c r="G65" s="85">
        <f>G64+'[1]Stan i struktura I 13'!G65</f>
        <v>0</v>
      </c>
      <c r="H65" s="85">
        <f>H64+'[1]Stan i struktura I 13'!H65</f>
        <v>0</v>
      </c>
      <c r="I65" s="85">
        <f>I64+'[1]Stan i struktura I 13'!I65</f>
        <v>0</v>
      </c>
      <c r="J65" s="85">
        <f>J64+'[1]Stan i struktura I 13'!J65</f>
        <v>21</v>
      </c>
      <c r="K65" s="85">
        <f>K64+'[1]Stan i struktura I 13'!K65</f>
        <v>26</v>
      </c>
      <c r="L65" s="85">
        <f>L64+'[1]Stan i struktura I 13'!L65</f>
        <v>0</v>
      </c>
      <c r="M65" s="85">
        <f>M64+'[1]Stan i struktura I 13'!M65</f>
        <v>0</v>
      </c>
      <c r="N65" s="85">
        <f>N64+'[1]Stan i struktura I 13'!N65</f>
        <v>16</v>
      </c>
      <c r="O65" s="85">
        <f>O64+'[1]Stan i struktura I 13'!O65</f>
        <v>59</v>
      </c>
      <c r="P65" s="85">
        <f>P64+'[1]Stan i struktura I 13'!P65</f>
        <v>0</v>
      </c>
      <c r="Q65" s="85">
        <f>Q64+'[1]Stan i struktura I 13'!Q65</f>
        <v>176</v>
      </c>
      <c r="R65" s="86">
        <f>R64+'[1]Stan i struktura I 13'!R65</f>
        <v>169</v>
      </c>
      <c r="S65" s="83">
        <f>S64+'[1]Stan i struktura I 13'!S65</f>
        <v>535</v>
      </c>
      <c r="U65" s="1">
        <f>SUM(E65:R65)</f>
        <v>535</v>
      </c>
      <c r="V65" s="4">
        <f>SUM(E65:R65)</f>
        <v>535</v>
      </c>
    </row>
    <row r="66" spans="2:22" ht="45" customHeight="1" thickBot="1" thickTop="1">
      <c r="B66" s="100" t="s">
        <v>81</v>
      </c>
      <c r="C66" s="102" t="s">
        <v>82</v>
      </c>
      <c r="D66" s="103"/>
      <c r="E66" s="94">
        <f aca="true" t="shared" si="14" ref="E66:R67">E48+E50+E52+E54+E56+E58+E60+E62+E64</f>
        <v>87</v>
      </c>
      <c r="F66" s="94">
        <f t="shared" si="14"/>
        <v>105</v>
      </c>
      <c r="G66" s="94">
        <f t="shared" si="14"/>
        <v>93</v>
      </c>
      <c r="H66" s="94">
        <f t="shared" si="14"/>
        <v>135</v>
      </c>
      <c r="I66" s="94">
        <f t="shared" si="14"/>
        <v>10</v>
      </c>
      <c r="J66" s="94">
        <f t="shared" si="14"/>
        <v>152</v>
      </c>
      <c r="K66" s="94">
        <f t="shared" si="14"/>
        <v>38</v>
      </c>
      <c r="L66" s="94">
        <f t="shared" si="14"/>
        <v>73</v>
      </c>
      <c r="M66" s="94">
        <f t="shared" si="14"/>
        <v>74</v>
      </c>
      <c r="N66" s="94">
        <f t="shared" si="14"/>
        <v>60</v>
      </c>
      <c r="O66" s="94">
        <f t="shared" si="14"/>
        <v>164</v>
      </c>
      <c r="P66" s="94">
        <f t="shared" si="14"/>
        <v>91</v>
      </c>
      <c r="Q66" s="94">
        <f t="shared" si="14"/>
        <v>515</v>
      </c>
      <c r="R66" s="95">
        <f t="shared" si="14"/>
        <v>175</v>
      </c>
      <c r="S66" s="96">
        <f>SUM(E66:R66)</f>
        <v>1772</v>
      </c>
      <c r="V66" s="4"/>
    </row>
    <row r="67" spans="2:22" ht="45" customHeight="1" thickBot="1" thickTop="1">
      <c r="B67" s="101"/>
      <c r="C67" s="102" t="s">
        <v>83</v>
      </c>
      <c r="D67" s="103"/>
      <c r="E67" s="97">
        <f t="shared" si="14"/>
        <v>114</v>
      </c>
      <c r="F67" s="97">
        <f>F49+F51+F53+F55+F57+F59+F61+F63+F65</f>
        <v>124</v>
      </c>
      <c r="G67" s="97">
        <f t="shared" si="14"/>
        <v>123</v>
      </c>
      <c r="H67" s="97">
        <f t="shared" si="14"/>
        <v>154</v>
      </c>
      <c r="I67" s="97">
        <f t="shared" si="14"/>
        <v>17</v>
      </c>
      <c r="J67" s="97">
        <f t="shared" si="14"/>
        <v>182</v>
      </c>
      <c r="K67" s="97">
        <f t="shared" si="14"/>
        <v>65</v>
      </c>
      <c r="L67" s="97">
        <f t="shared" si="14"/>
        <v>95</v>
      </c>
      <c r="M67" s="97">
        <f t="shared" si="14"/>
        <v>87</v>
      </c>
      <c r="N67" s="97">
        <f t="shared" si="14"/>
        <v>90</v>
      </c>
      <c r="O67" s="97">
        <f t="shared" si="14"/>
        <v>260</v>
      </c>
      <c r="P67" s="97">
        <f t="shared" si="14"/>
        <v>141</v>
      </c>
      <c r="Q67" s="97">
        <f t="shared" si="14"/>
        <v>596</v>
      </c>
      <c r="R67" s="98">
        <f t="shared" si="14"/>
        <v>320</v>
      </c>
      <c r="S67" s="96">
        <f>SUM(E67:R67)</f>
        <v>2368</v>
      </c>
      <c r="V67" s="4"/>
    </row>
    <row r="68" spans="2:19" ht="14.25" customHeight="1">
      <c r="B68" s="104" t="s">
        <v>84</v>
      </c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</row>
    <row r="69" spans="2:19" ht="14.25" customHeight="1">
      <c r="B69" s="105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</row>
    <row r="75" ht="13.5" thickBot="1"/>
    <row r="76" spans="5:19" ht="26.25" customHeight="1" thickBot="1" thickTop="1">
      <c r="E76" s="99">
        <v>176</v>
      </c>
      <c r="F76" s="99">
        <v>103</v>
      </c>
      <c r="G76" s="99">
        <v>73</v>
      </c>
      <c r="H76" s="99">
        <v>84</v>
      </c>
      <c r="I76" s="99">
        <v>81</v>
      </c>
      <c r="J76" s="99">
        <v>67</v>
      </c>
      <c r="K76" s="99">
        <v>76</v>
      </c>
      <c r="L76" s="99">
        <v>52</v>
      </c>
      <c r="M76" s="99">
        <v>93</v>
      </c>
      <c r="N76" s="99">
        <v>41</v>
      </c>
      <c r="O76" s="99">
        <v>114</v>
      </c>
      <c r="P76" s="99">
        <v>101</v>
      </c>
      <c r="Q76" s="99">
        <v>87</v>
      </c>
      <c r="R76" s="99">
        <v>103</v>
      </c>
      <c r="S76" s="77">
        <f>SUM(E76:R76)</f>
        <v>1251</v>
      </c>
    </row>
  </sheetData>
  <sheetProtection/>
  <mergeCells count="86">
    <mergeCell ref="B2:S2"/>
    <mergeCell ref="B4:S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19:B20"/>
    <mergeCell ref="C19:D19"/>
    <mergeCell ref="C20:D20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S27"/>
    <mergeCell ref="B28:B29"/>
    <mergeCell ref="C28:D28"/>
    <mergeCell ref="C29:D29"/>
    <mergeCell ref="B30:B31"/>
    <mergeCell ref="C30:D30"/>
    <mergeCell ref="C31:D31"/>
    <mergeCell ref="B32:B33"/>
    <mergeCell ref="C32:D32"/>
    <mergeCell ref="C33:D33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4:D44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C65:D65"/>
    <mergeCell ref="B58:B59"/>
    <mergeCell ref="C58:D58"/>
    <mergeCell ref="C59:D59"/>
    <mergeCell ref="B60:B61"/>
    <mergeCell ref="C60:D60"/>
    <mergeCell ref="C61:D61"/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</mergeCells>
  <printOptions horizontalCentered="1" verticalCentered="1"/>
  <pageMargins left="0" right="0" top="0.15748031496062992" bottom="0" header="0" footer="0"/>
  <pageSetup horizontalDpi="300" verticalDpi="3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1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7.875" style="0" customWidth="1"/>
    <col min="4" max="4" width="14.75390625" style="0" customWidth="1"/>
    <col min="5" max="5" width="15.25390625" style="0" customWidth="1"/>
    <col min="6" max="6" width="4.75390625" style="0" customWidth="1"/>
    <col min="7" max="7" width="8.625" style="0" customWidth="1"/>
    <col min="8" max="8" width="27.875" style="0" customWidth="1"/>
    <col min="9" max="9" width="14.25390625" style="0" customWidth="1"/>
    <col min="10" max="10" width="15.25390625" style="0" customWidth="1"/>
    <col min="11" max="11" width="4.625" style="0" customWidth="1"/>
    <col min="12" max="12" width="8.75390625" style="0" customWidth="1"/>
    <col min="13" max="13" width="28.375" style="0" customWidth="1"/>
    <col min="14" max="14" width="14.75390625" style="0" customWidth="1"/>
    <col min="15" max="15" width="15.875" style="0" customWidth="1"/>
  </cols>
  <sheetData>
    <row r="1" spans="2:15" ht="24.75" customHeight="1">
      <c r="B1" s="195" t="s">
        <v>85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2:15" ht="24.75" customHeight="1">
      <c r="B2" s="195" t="s">
        <v>86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2:15" ht="18.75" thickBot="1">
      <c r="B3" s="1"/>
      <c r="C3" s="198"/>
      <c r="D3" s="198"/>
      <c r="E3" s="198"/>
      <c r="F3" s="198"/>
      <c r="G3" s="198"/>
      <c r="H3" s="33"/>
      <c r="I3" s="33"/>
      <c r="J3" s="33"/>
      <c r="K3" s="33"/>
      <c r="L3" s="33"/>
      <c r="M3" s="33"/>
      <c r="N3" s="1"/>
      <c r="O3" s="1"/>
    </row>
    <row r="4" spans="2:15" ht="18.75" customHeight="1" thickBot="1">
      <c r="B4" s="199" t="s">
        <v>87</v>
      </c>
      <c r="C4" s="200" t="s">
        <v>88</v>
      </c>
      <c r="D4" s="201" t="s">
        <v>89</v>
      </c>
      <c r="E4" s="202" t="s">
        <v>90</v>
      </c>
      <c r="F4" s="198"/>
      <c r="G4" s="199" t="s">
        <v>87</v>
      </c>
      <c r="H4" s="203" t="s">
        <v>91</v>
      </c>
      <c r="I4" s="201" t="s">
        <v>89</v>
      </c>
      <c r="J4" s="202" t="s">
        <v>90</v>
      </c>
      <c r="K4" s="33"/>
      <c r="L4" s="199" t="s">
        <v>87</v>
      </c>
      <c r="M4" s="204" t="s">
        <v>88</v>
      </c>
      <c r="N4" s="201" t="s">
        <v>89</v>
      </c>
      <c r="O4" s="205" t="s">
        <v>90</v>
      </c>
    </row>
    <row r="5" spans="2:15" ht="18.75" customHeight="1" thickBot="1" thickTop="1">
      <c r="B5" s="206"/>
      <c r="C5" s="207"/>
      <c r="D5" s="208"/>
      <c r="E5" s="209"/>
      <c r="F5" s="198"/>
      <c r="G5" s="206"/>
      <c r="H5" s="210"/>
      <c r="I5" s="208"/>
      <c r="J5" s="209"/>
      <c r="K5" s="33"/>
      <c r="L5" s="206"/>
      <c r="M5" s="211"/>
      <c r="N5" s="208"/>
      <c r="O5" s="212"/>
    </row>
    <row r="6" spans="2:15" ht="16.5" customHeight="1" thickTop="1">
      <c r="B6" s="213" t="s">
        <v>92</v>
      </c>
      <c r="C6" s="214"/>
      <c r="D6" s="214"/>
      <c r="E6" s="215">
        <f>SUM(E8+E19+E27+E34+E41)</f>
        <v>24831</v>
      </c>
      <c r="F6" s="198"/>
      <c r="G6" s="216">
        <v>4</v>
      </c>
      <c r="H6" s="217" t="s">
        <v>93</v>
      </c>
      <c r="I6" s="218" t="s">
        <v>94</v>
      </c>
      <c r="J6" s="219">
        <v>993</v>
      </c>
      <c r="K6" s="33"/>
      <c r="L6" s="220" t="s">
        <v>95</v>
      </c>
      <c r="M6" s="221" t="s">
        <v>96</v>
      </c>
      <c r="N6" s="221" t="s">
        <v>97</v>
      </c>
      <c r="O6" s="222">
        <f>SUM(O7:O18)</f>
        <v>10624</v>
      </c>
    </row>
    <row r="7" spans="2:15" ht="16.5" customHeight="1" thickBot="1">
      <c r="B7" s="223"/>
      <c r="C7" s="224"/>
      <c r="D7" s="224"/>
      <c r="E7" s="225"/>
      <c r="F7" s="1"/>
      <c r="G7" s="226">
        <v>5</v>
      </c>
      <c r="H7" s="227" t="s">
        <v>98</v>
      </c>
      <c r="I7" s="228" t="s">
        <v>94</v>
      </c>
      <c r="J7" s="229">
        <v>401</v>
      </c>
      <c r="K7" s="1"/>
      <c r="L7" s="226">
        <v>1</v>
      </c>
      <c r="M7" s="227" t="s">
        <v>99</v>
      </c>
      <c r="N7" s="228" t="s">
        <v>94</v>
      </c>
      <c r="O7" s="229">
        <v>239</v>
      </c>
    </row>
    <row r="8" spans="2:15" ht="16.5" customHeight="1" thickBot="1" thickTop="1">
      <c r="B8" s="220" t="s">
        <v>100</v>
      </c>
      <c r="C8" s="221" t="s">
        <v>101</v>
      </c>
      <c r="D8" s="230" t="s">
        <v>97</v>
      </c>
      <c r="E8" s="222">
        <f>SUM(E9:E17)</f>
        <v>9632</v>
      </c>
      <c r="F8" s="1"/>
      <c r="G8" s="231"/>
      <c r="H8" s="232"/>
      <c r="I8" s="233"/>
      <c r="J8" s="234"/>
      <c r="K8" s="1"/>
      <c r="L8" s="226">
        <v>2</v>
      </c>
      <c r="M8" s="227" t="s">
        <v>102</v>
      </c>
      <c r="N8" s="228" t="s">
        <v>103</v>
      </c>
      <c r="O8" s="229">
        <v>245</v>
      </c>
    </row>
    <row r="9" spans="2:15" ht="16.5" customHeight="1" thickBot="1">
      <c r="B9" s="226">
        <v>1</v>
      </c>
      <c r="C9" s="227" t="s">
        <v>104</v>
      </c>
      <c r="D9" s="228" t="s">
        <v>103</v>
      </c>
      <c r="E9" s="229">
        <v>367</v>
      </c>
      <c r="F9" s="1"/>
      <c r="G9" s="235"/>
      <c r="H9" s="236"/>
      <c r="I9" s="237"/>
      <c r="J9" s="237"/>
      <c r="K9" s="1"/>
      <c r="L9" s="226">
        <v>3</v>
      </c>
      <c r="M9" s="227" t="s">
        <v>105</v>
      </c>
      <c r="N9" s="228" t="s">
        <v>94</v>
      </c>
      <c r="O9" s="229">
        <v>619</v>
      </c>
    </row>
    <row r="10" spans="2:15" ht="16.5" customHeight="1">
      <c r="B10" s="226">
        <v>2</v>
      </c>
      <c r="C10" s="227" t="s">
        <v>106</v>
      </c>
      <c r="D10" s="228" t="s">
        <v>103</v>
      </c>
      <c r="E10" s="229">
        <v>463</v>
      </c>
      <c r="F10" s="1"/>
      <c r="G10" s="199" t="s">
        <v>87</v>
      </c>
      <c r="H10" s="203" t="s">
        <v>91</v>
      </c>
      <c r="I10" s="201" t="s">
        <v>89</v>
      </c>
      <c r="J10" s="202" t="s">
        <v>90</v>
      </c>
      <c r="K10" s="1"/>
      <c r="L10" s="226">
        <v>4</v>
      </c>
      <c r="M10" s="227" t="s">
        <v>107</v>
      </c>
      <c r="N10" s="228" t="s">
        <v>94</v>
      </c>
      <c r="O10" s="229">
        <v>297</v>
      </c>
    </row>
    <row r="11" spans="2:15" ht="16.5" customHeight="1" thickBot="1">
      <c r="B11" s="226">
        <v>3</v>
      </c>
      <c r="C11" s="227" t="s">
        <v>108</v>
      </c>
      <c r="D11" s="228" t="s">
        <v>103</v>
      </c>
      <c r="E11" s="229">
        <v>385</v>
      </c>
      <c r="F11" s="1"/>
      <c r="G11" s="206"/>
      <c r="H11" s="210"/>
      <c r="I11" s="208"/>
      <c r="J11" s="209"/>
      <c r="K11" s="1"/>
      <c r="L11" s="226">
        <v>5</v>
      </c>
      <c r="M11" s="227" t="s">
        <v>109</v>
      </c>
      <c r="N11" s="228" t="s">
        <v>94</v>
      </c>
      <c r="O11" s="229">
        <v>705</v>
      </c>
    </row>
    <row r="12" spans="2:15" ht="16.5" customHeight="1" thickTop="1">
      <c r="B12" s="226">
        <v>4</v>
      </c>
      <c r="C12" s="227" t="s">
        <v>110</v>
      </c>
      <c r="D12" s="228" t="s">
        <v>111</v>
      </c>
      <c r="E12" s="229">
        <v>500</v>
      </c>
      <c r="F12" s="1"/>
      <c r="G12" s="213" t="s">
        <v>112</v>
      </c>
      <c r="H12" s="214"/>
      <c r="I12" s="214"/>
      <c r="J12" s="215">
        <f>SUM(J14+J23+J33+J41+O6+O20+O31)</f>
        <v>41772</v>
      </c>
      <c r="K12" s="1"/>
      <c r="L12" s="226" t="s">
        <v>50</v>
      </c>
      <c r="M12" s="227" t="s">
        <v>113</v>
      </c>
      <c r="N12" s="228" t="s">
        <v>94</v>
      </c>
      <c r="O12" s="229">
        <v>1703</v>
      </c>
    </row>
    <row r="13" spans="2:15" ht="16.5" customHeight="1" thickBot="1">
      <c r="B13" s="226">
        <v>5</v>
      </c>
      <c r="C13" s="227" t="s">
        <v>114</v>
      </c>
      <c r="D13" s="228" t="s">
        <v>103</v>
      </c>
      <c r="E13" s="229">
        <v>373</v>
      </c>
      <c r="F13" s="238"/>
      <c r="G13" s="223"/>
      <c r="H13" s="224"/>
      <c r="I13" s="224"/>
      <c r="J13" s="239"/>
      <c r="K13" s="238"/>
      <c r="L13" s="226">
        <v>7</v>
      </c>
      <c r="M13" s="227" t="s">
        <v>115</v>
      </c>
      <c r="N13" s="228" t="s">
        <v>103</v>
      </c>
      <c r="O13" s="229">
        <v>311</v>
      </c>
    </row>
    <row r="14" spans="2:15" ht="16.5" customHeight="1" thickTop="1">
      <c r="B14" s="226">
        <v>6</v>
      </c>
      <c r="C14" s="227" t="s">
        <v>116</v>
      </c>
      <c r="D14" s="228" t="s">
        <v>103</v>
      </c>
      <c r="E14" s="229">
        <v>504</v>
      </c>
      <c r="F14" s="240"/>
      <c r="G14" s="220" t="s">
        <v>100</v>
      </c>
      <c r="H14" s="221" t="s">
        <v>117</v>
      </c>
      <c r="I14" s="241" t="s">
        <v>97</v>
      </c>
      <c r="J14" s="242">
        <f>SUM(J15:J21)</f>
        <v>4836</v>
      </c>
      <c r="K14" s="1"/>
      <c r="L14" s="226">
        <v>8</v>
      </c>
      <c r="M14" s="227" t="s">
        <v>118</v>
      </c>
      <c r="N14" s="228" t="s">
        <v>103</v>
      </c>
      <c r="O14" s="229">
        <v>213</v>
      </c>
    </row>
    <row r="15" spans="2:15" ht="16.5" customHeight="1">
      <c r="B15" s="226">
        <v>7</v>
      </c>
      <c r="C15" s="227" t="s">
        <v>119</v>
      </c>
      <c r="D15" s="228" t="s">
        <v>94</v>
      </c>
      <c r="E15" s="229">
        <v>929</v>
      </c>
      <c r="F15" s="240"/>
      <c r="G15" s="226">
        <v>1</v>
      </c>
      <c r="H15" s="227" t="s">
        <v>120</v>
      </c>
      <c r="I15" s="228" t="s">
        <v>103</v>
      </c>
      <c r="J15" s="229">
        <v>240</v>
      </c>
      <c r="K15" s="1"/>
      <c r="L15" s="226">
        <v>9</v>
      </c>
      <c r="M15" s="227" t="s">
        <v>121</v>
      </c>
      <c r="N15" s="228" t="s">
        <v>103</v>
      </c>
      <c r="O15" s="229">
        <v>248</v>
      </c>
    </row>
    <row r="16" spans="2:15" ht="16.5" customHeight="1" thickBot="1">
      <c r="B16" s="243"/>
      <c r="C16" s="244"/>
      <c r="D16" s="245"/>
      <c r="E16" s="246"/>
      <c r="F16" s="240"/>
      <c r="G16" s="226">
        <v>2</v>
      </c>
      <c r="H16" s="227" t="s">
        <v>122</v>
      </c>
      <c r="I16" s="228" t="s">
        <v>103</v>
      </c>
      <c r="J16" s="229">
        <v>180</v>
      </c>
      <c r="K16" s="1"/>
      <c r="L16" s="226">
        <v>10</v>
      </c>
      <c r="M16" s="227" t="s">
        <v>123</v>
      </c>
      <c r="N16" s="228" t="s">
        <v>103</v>
      </c>
      <c r="O16" s="229">
        <v>924</v>
      </c>
    </row>
    <row r="17" spans="2:15" ht="16.5" customHeight="1" thickBot="1" thickTop="1">
      <c r="B17" s="247">
        <v>8</v>
      </c>
      <c r="C17" s="248" t="s">
        <v>124</v>
      </c>
      <c r="D17" s="249" t="s">
        <v>125</v>
      </c>
      <c r="E17" s="250">
        <v>6111</v>
      </c>
      <c r="F17" s="240"/>
      <c r="G17" s="226">
        <v>3</v>
      </c>
      <c r="H17" s="227" t="s">
        <v>126</v>
      </c>
      <c r="I17" s="228" t="s">
        <v>103</v>
      </c>
      <c r="J17" s="229">
        <v>421</v>
      </c>
      <c r="K17" s="1"/>
      <c r="L17" s="243"/>
      <c r="M17" s="244"/>
      <c r="N17" s="245"/>
      <c r="O17" s="246"/>
    </row>
    <row r="18" spans="2:15" ht="16.5" customHeight="1" thickBot="1" thickTop="1">
      <c r="B18" s="216"/>
      <c r="C18" s="217"/>
      <c r="D18" s="218"/>
      <c r="E18" s="219" t="s">
        <v>22</v>
      </c>
      <c r="F18" s="251"/>
      <c r="G18" s="226">
        <v>4</v>
      </c>
      <c r="H18" s="227" t="s">
        <v>127</v>
      </c>
      <c r="I18" s="228" t="s">
        <v>103</v>
      </c>
      <c r="J18" s="229">
        <v>820</v>
      </c>
      <c r="K18" s="1"/>
      <c r="L18" s="247">
        <v>11</v>
      </c>
      <c r="M18" s="248" t="s">
        <v>123</v>
      </c>
      <c r="N18" s="249" t="s">
        <v>125</v>
      </c>
      <c r="O18" s="250">
        <v>5120</v>
      </c>
    </row>
    <row r="19" spans="2:15" ht="16.5" customHeight="1" thickTop="1">
      <c r="B19" s="252" t="s">
        <v>128</v>
      </c>
      <c r="C19" s="253" t="s">
        <v>7</v>
      </c>
      <c r="D19" s="254" t="s">
        <v>97</v>
      </c>
      <c r="E19" s="255">
        <f>SUM(E20:E25)</f>
        <v>5240</v>
      </c>
      <c r="F19" s="240"/>
      <c r="G19" s="226">
        <v>5</v>
      </c>
      <c r="H19" s="227" t="s">
        <v>127</v>
      </c>
      <c r="I19" s="228" t="s">
        <v>111</v>
      </c>
      <c r="J19" s="229">
        <v>1757</v>
      </c>
      <c r="K19" s="1"/>
      <c r="L19" s="216"/>
      <c r="M19" s="217"/>
      <c r="N19" s="218"/>
      <c r="O19" s="219" t="s">
        <v>22</v>
      </c>
    </row>
    <row r="20" spans="2:15" ht="16.5" customHeight="1">
      <c r="B20" s="226">
        <v>1</v>
      </c>
      <c r="C20" s="227" t="s">
        <v>129</v>
      </c>
      <c r="D20" s="256" t="s">
        <v>103</v>
      </c>
      <c r="E20" s="229">
        <v>498</v>
      </c>
      <c r="F20" s="240"/>
      <c r="G20" s="226">
        <v>6</v>
      </c>
      <c r="H20" s="227" t="s">
        <v>130</v>
      </c>
      <c r="I20" s="228" t="s">
        <v>94</v>
      </c>
      <c r="J20" s="229">
        <v>1171</v>
      </c>
      <c r="K20" s="1"/>
      <c r="L20" s="252" t="s">
        <v>131</v>
      </c>
      <c r="M20" s="253" t="s">
        <v>16</v>
      </c>
      <c r="N20" s="254" t="s">
        <v>97</v>
      </c>
      <c r="O20" s="257">
        <f>SUM(O21:O29)</f>
        <v>6099</v>
      </c>
    </row>
    <row r="21" spans="2:15" ht="16.5" customHeight="1">
      <c r="B21" s="226">
        <v>2</v>
      </c>
      <c r="C21" s="227" t="s">
        <v>132</v>
      </c>
      <c r="D21" s="256" t="s">
        <v>94</v>
      </c>
      <c r="E21" s="229">
        <v>2097</v>
      </c>
      <c r="F21" s="240"/>
      <c r="G21" s="226">
        <v>7</v>
      </c>
      <c r="H21" s="227" t="s">
        <v>133</v>
      </c>
      <c r="I21" s="228" t="s">
        <v>103</v>
      </c>
      <c r="J21" s="229">
        <v>247</v>
      </c>
      <c r="K21" s="1"/>
      <c r="L21" s="226">
        <v>1</v>
      </c>
      <c r="M21" s="227" t="s">
        <v>134</v>
      </c>
      <c r="N21" s="228" t="s">
        <v>103</v>
      </c>
      <c r="O21" s="229">
        <v>315</v>
      </c>
    </row>
    <row r="22" spans="2:15" ht="16.5" customHeight="1">
      <c r="B22" s="226">
        <v>3</v>
      </c>
      <c r="C22" s="227" t="s">
        <v>135</v>
      </c>
      <c r="D22" s="256" t="s">
        <v>103</v>
      </c>
      <c r="E22" s="229">
        <v>533</v>
      </c>
      <c r="F22" s="240"/>
      <c r="G22" s="226"/>
      <c r="H22" s="227"/>
      <c r="I22" s="228"/>
      <c r="J22" s="229" t="s">
        <v>136</v>
      </c>
      <c r="K22" s="1"/>
      <c r="L22" s="226">
        <v>2</v>
      </c>
      <c r="M22" s="227" t="s">
        <v>137</v>
      </c>
      <c r="N22" s="228" t="s">
        <v>111</v>
      </c>
      <c r="O22" s="229">
        <v>263</v>
      </c>
    </row>
    <row r="23" spans="2:15" ht="16.5" customHeight="1">
      <c r="B23" s="226">
        <v>4</v>
      </c>
      <c r="C23" s="227" t="s">
        <v>138</v>
      </c>
      <c r="D23" s="256" t="s">
        <v>103</v>
      </c>
      <c r="E23" s="229">
        <v>378</v>
      </c>
      <c r="F23" s="240"/>
      <c r="G23" s="252" t="s">
        <v>128</v>
      </c>
      <c r="H23" s="253" t="s">
        <v>139</v>
      </c>
      <c r="I23" s="254" t="s">
        <v>97</v>
      </c>
      <c r="J23" s="257">
        <f>SUM(J24:J31)</f>
        <v>7882</v>
      </c>
      <c r="K23" s="1"/>
      <c r="L23" s="226">
        <v>3</v>
      </c>
      <c r="M23" s="227" t="s">
        <v>140</v>
      </c>
      <c r="N23" s="228" t="s">
        <v>94</v>
      </c>
      <c r="O23" s="229">
        <v>565</v>
      </c>
    </row>
    <row r="24" spans="2:15" ht="16.5" customHeight="1">
      <c r="B24" s="226">
        <v>5</v>
      </c>
      <c r="C24" s="227" t="s">
        <v>141</v>
      </c>
      <c r="D24" s="256" t="s">
        <v>94</v>
      </c>
      <c r="E24" s="229">
        <v>1150</v>
      </c>
      <c r="F24" s="240"/>
      <c r="G24" s="226">
        <v>1</v>
      </c>
      <c r="H24" s="227" t="s">
        <v>142</v>
      </c>
      <c r="I24" s="228" t="s">
        <v>94</v>
      </c>
      <c r="J24" s="229">
        <v>404</v>
      </c>
      <c r="K24" s="1"/>
      <c r="L24" s="226">
        <v>4</v>
      </c>
      <c r="M24" s="227" t="s">
        <v>143</v>
      </c>
      <c r="N24" s="228" t="s">
        <v>94</v>
      </c>
      <c r="O24" s="229">
        <v>447</v>
      </c>
    </row>
    <row r="25" spans="2:15" ht="16.5" customHeight="1">
      <c r="B25" s="226">
        <v>6</v>
      </c>
      <c r="C25" s="227" t="s">
        <v>144</v>
      </c>
      <c r="D25" s="256" t="s">
        <v>94</v>
      </c>
      <c r="E25" s="229">
        <v>584</v>
      </c>
      <c r="F25" s="240"/>
      <c r="G25" s="226">
        <v>2</v>
      </c>
      <c r="H25" s="227" t="s">
        <v>145</v>
      </c>
      <c r="I25" s="228" t="s">
        <v>103</v>
      </c>
      <c r="J25" s="229">
        <v>293</v>
      </c>
      <c r="K25" s="1"/>
      <c r="L25" s="226">
        <v>5</v>
      </c>
      <c r="M25" s="227" t="s">
        <v>146</v>
      </c>
      <c r="N25" s="228" t="s">
        <v>103</v>
      </c>
      <c r="O25" s="229">
        <v>457</v>
      </c>
    </row>
    <row r="26" spans="2:15" ht="16.5" customHeight="1">
      <c r="B26" s="226"/>
      <c r="C26" s="227"/>
      <c r="D26" s="228"/>
      <c r="E26" s="219"/>
      <c r="F26" s="251"/>
      <c r="G26" s="226" t="s">
        <v>28</v>
      </c>
      <c r="H26" s="227" t="s">
        <v>147</v>
      </c>
      <c r="I26" s="228" t="s">
        <v>94</v>
      </c>
      <c r="J26" s="229">
        <v>1876</v>
      </c>
      <c r="K26" s="1"/>
      <c r="L26" s="226">
        <v>6</v>
      </c>
      <c r="M26" s="227" t="s">
        <v>148</v>
      </c>
      <c r="N26" s="228" t="s">
        <v>94</v>
      </c>
      <c r="O26" s="229">
        <v>1709</v>
      </c>
    </row>
    <row r="27" spans="2:15" ht="16.5" customHeight="1">
      <c r="B27" s="252" t="s">
        <v>149</v>
      </c>
      <c r="C27" s="253" t="s">
        <v>9</v>
      </c>
      <c r="D27" s="254" t="s">
        <v>97</v>
      </c>
      <c r="E27" s="257">
        <f>SUM(E28:E32)</f>
        <v>2465</v>
      </c>
      <c r="F27" s="240"/>
      <c r="G27" s="226">
        <v>4</v>
      </c>
      <c r="H27" s="227" t="s">
        <v>150</v>
      </c>
      <c r="I27" s="228" t="s">
        <v>103</v>
      </c>
      <c r="J27" s="229">
        <v>646</v>
      </c>
      <c r="K27" s="1"/>
      <c r="L27" s="226">
        <v>7</v>
      </c>
      <c r="M27" s="227" t="s">
        <v>151</v>
      </c>
      <c r="N27" s="228" t="s">
        <v>103</v>
      </c>
      <c r="O27" s="229">
        <v>170</v>
      </c>
    </row>
    <row r="28" spans="2:15" ht="16.5" customHeight="1">
      <c r="B28" s="226">
        <v>1</v>
      </c>
      <c r="C28" s="227" t="s">
        <v>152</v>
      </c>
      <c r="D28" s="228" t="s">
        <v>94</v>
      </c>
      <c r="E28" s="229">
        <v>397</v>
      </c>
      <c r="F28" s="240"/>
      <c r="G28" s="226">
        <v>5</v>
      </c>
      <c r="H28" s="227" t="s">
        <v>150</v>
      </c>
      <c r="I28" s="228" t="s">
        <v>111</v>
      </c>
      <c r="J28" s="229">
        <v>3112</v>
      </c>
      <c r="K28" s="1"/>
      <c r="L28" s="226">
        <v>8</v>
      </c>
      <c r="M28" s="227" t="s">
        <v>153</v>
      </c>
      <c r="N28" s="228" t="s">
        <v>103</v>
      </c>
      <c r="O28" s="229">
        <v>496</v>
      </c>
    </row>
    <row r="29" spans="2:15" ht="16.5" customHeight="1">
      <c r="B29" s="226">
        <v>2</v>
      </c>
      <c r="C29" s="227" t="s">
        <v>154</v>
      </c>
      <c r="D29" s="228" t="s">
        <v>103</v>
      </c>
      <c r="E29" s="229">
        <v>202</v>
      </c>
      <c r="F29" s="240"/>
      <c r="G29" s="226">
        <v>6</v>
      </c>
      <c r="H29" s="227" t="s">
        <v>155</v>
      </c>
      <c r="I29" s="228" t="s">
        <v>94</v>
      </c>
      <c r="J29" s="229">
        <v>561</v>
      </c>
      <c r="K29" s="1"/>
      <c r="L29" s="226">
        <v>9</v>
      </c>
      <c r="M29" s="227" t="s">
        <v>153</v>
      </c>
      <c r="N29" s="228" t="s">
        <v>111</v>
      </c>
      <c r="O29" s="229">
        <v>1677</v>
      </c>
    </row>
    <row r="30" spans="2:15" ht="16.5" customHeight="1">
      <c r="B30" s="226">
        <v>3</v>
      </c>
      <c r="C30" s="227" t="s">
        <v>156</v>
      </c>
      <c r="D30" s="228" t="s">
        <v>94</v>
      </c>
      <c r="E30" s="229">
        <v>261</v>
      </c>
      <c r="F30" s="240"/>
      <c r="G30" s="226">
        <v>7</v>
      </c>
      <c r="H30" s="227" t="s">
        <v>157</v>
      </c>
      <c r="I30" s="228" t="s">
        <v>103</v>
      </c>
      <c r="J30" s="229">
        <v>606</v>
      </c>
      <c r="K30" s="1"/>
      <c r="L30" s="226"/>
      <c r="M30" s="227"/>
      <c r="N30" s="228"/>
      <c r="O30" s="229"/>
    </row>
    <row r="31" spans="2:15" ht="16.5" customHeight="1">
      <c r="B31" s="226">
        <v>4</v>
      </c>
      <c r="C31" s="227" t="s">
        <v>158</v>
      </c>
      <c r="D31" s="228" t="s">
        <v>94</v>
      </c>
      <c r="E31" s="229">
        <v>509</v>
      </c>
      <c r="F31" s="240"/>
      <c r="G31" s="226">
        <v>8</v>
      </c>
      <c r="H31" s="227" t="s">
        <v>159</v>
      </c>
      <c r="I31" s="228" t="s">
        <v>103</v>
      </c>
      <c r="J31" s="229">
        <v>384</v>
      </c>
      <c r="K31" s="1"/>
      <c r="L31" s="252" t="s">
        <v>160</v>
      </c>
      <c r="M31" s="253" t="s">
        <v>17</v>
      </c>
      <c r="N31" s="254" t="s">
        <v>97</v>
      </c>
      <c r="O31" s="257">
        <f>SUM(O32:O41)</f>
        <v>6317</v>
      </c>
    </row>
    <row r="32" spans="2:15" ht="16.5" customHeight="1">
      <c r="B32" s="226">
        <v>5</v>
      </c>
      <c r="C32" s="227" t="s">
        <v>161</v>
      </c>
      <c r="D32" s="228" t="s">
        <v>94</v>
      </c>
      <c r="E32" s="229">
        <v>1096</v>
      </c>
      <c r="F32" s="251"/>
      <c r="G32" s="226"/>
      <c r="H32" s="227"/>
      <c r="I32" s="228"/>
      <c r="J32" s="229"/>
      <c r="K32" s="1"/>
      <c r="L32" s="226">
        <v>1</v>
      </c>
      <c r="M32" s="227" t="s">
        <v>162</v>
      </c>
      <c r="N32" s="228" t="s">
        <v>103</v>
      </c>
      <c r="O32" s="229">
        <v>306</v>
      </c>
    </row>
    <row r="33" spans="2:15" ht="16.5" customHeight="1">
      <c r="B33" s="226"/>
      <c r="C33" s="227"/>
      <c r="D33" s="228"/>
      <c r="E33" s="229"/>
      <c r="F33" s="240"/>
      <c r="G33" s="252" t="s">
        <v>149</v>
      </c>
      <c r="H33" s="253" t="s">
        <v>12</v>
      </c>
      <c r="I33" s="254" t="s">
        <v>97</v>
      </c>
      <c r="J33" s="257">
        <f>SUM(J34:J39)</f>
        <v>3330</v>
      </c>
      <c r="K33" s="1"/>
      <c r="L33" s="226">
        <v>2</v>
      </c>
      <c r="M33" s="227" t="s">
        <v>163</v>
      </c>
      <c r="N33" s="228" t="s">
        <v>94</v>
      </c>
      <c r="O33" s="229">
        <v>627</v>
      </c>
    </row>
    <row r="34" spans="2:15" ht="16.5" customHeight="1">
      <c r="B34" s="252" t="s">
        <v>164</v>
      </c>
      <c r="C34" s="253" t="s">
        <v>165</v>
      </c>
      <c r="D34" s="254" t="s">
        <v>97</v>
      </c>
      <c r="E34" s="257">
        <f>SUM(E35:E39)</f>
        <v>5370</v>
      </c>
      <c r="F34" s="240"/>
      <c r="G34" s="226">
        <v>1</v>
      </c>
      <c r="H34" s="227" t="s">
        <v>166</v>
      </c>
      <c r="I34" s="228" t="s">
        <v>103</v>
      </c>
      <c r="J34" s="229">
        <v>264</v>
      </c>
      <c r="K34" s="1"/>
      <c r="L34" s="226">
        <v>3</v>
      </c>
      <c r="M34" s="227" t="s">
        <v>167</v>
      </c>
      <c r="N34" s="228" t="s">
        <v>103</v>
      </c>
      <c r="O34" s="229">
        <v>196</v>
      </c>
    </row>
    <row r="35" spans="2:15" ht="16.5" customHeight="1">
      <c r="B35" s="226">
        <v>1</v>
      </c>
      <c r="C35" s="227" t="s">
        <v>168</v>
      </c>
      <c r="D35" s="228" t="s">
        <v>94</v>
      </c>
      <c r="E35" s="229">
        <v>924</v>
      </c>
      <c r="F35" s="240"/>
      <c r="G35" s="226">
        <v>2</v>
      </c>
      <c r="H35" s="227" t="s">
        <v>169</v>
      </c>
      <c r="I35" s="228" t="s">
        <v>103</v>
      </c>
      <c r="J35" s="229">
        <v>422</v>
      </c>
      <c r="K35" s="1"/>
      <c r="L35" s="226">
        <v>4</v>
      </c>
      <c r="M35" s="227" t="s">
        <v>170</v>
      </c>
      <c r="N35" s="228" t="s">
        <v>94</v>
      </c>
      <c r="O35" s="229">
        <v>1724</v>
      </c>
    </row>
    <row r="36" spans="2:15" ht="16.5" customHeight="1">
      <c r="B36" s="226">
        <v>2</v>
      </c>
      <c r="C36" s="227" t="s">
        <v>171</v>
      </c>
      <c r="D36" s="228" t="s">
        <v>94</v>
      </c>
      <c r="E36" s="229">
        <v>1691</v>
      </c>
      <c r="F36" s="240"/>
      <c r="G36" s="226">
        <v>3</v>
      </c>
      <c r="H36" s="227" t="s">
        <v>172</v>
      </c>
      <c r="I36" s="228" t="s">
        <v>103</v>
      </c>
      <c r="J36" s="229">
        <v>303</v>
      </c>
      <c r="K36" s="1"/>
      <c r="L36" s="226">
        <v>5</v>
      </c>
      <c r="M36" s="227" t="s">
        <v>173</v>
      </c>
      <c r="N36" s="228" t="s">
        <v>111</v>
      </c>
      <c r="O36" s="229">
        <v>142</v>
      </c>
    </row>
    <row r="37" spans="2:15" ht="16.5" customHeight="1">
      <c r="B37" s="226">
        <v>3</v>
      </c>
      <c r="C37" s="227" t="s">
        <v>174</v>
      </c>
      <c r="D37" s="228" t="s">
        <v>103</v>
      </c>
      <c r="E37" s="229">
        <v>387</v>
      </c>
      <c r="F37" s="240"/>
      <c r="G37" s="226">
        <v>4</v>
      </c>
      <c r="H37" s="227" t="s">
        <v>175</v>
      </c>
      <c r="I37" s="228" t="s">
        <v>103</v>
      </c>
      <c r="J37" s="229">
        <v>263</v>
      </c>
      <c r="K37" s="1"/>
      <c r="L37" s="226">
        <v>6</v>
      </c>
      <c r="M37" s="227" t="s">
        <v>176</v>
      </c>
      <c r="N37" s="228" t="s">
        <v>103</v>
      </c>
      <c r="O37" s="229">
        <v>202</v>
      </c>
    </row>
    <row r="38" spans="2:15" ht="16.5" customHeight="1">
      <c r="B38" s="226">
        <v>4</v>
      </c>
      <c r="C38" s="227" t="s">
        <v>177</v>
      </c>
      <c r="D38" s="228" t="s">
        <v>94</v>
      </c>
      <c r="E38" s="229">
        <v>1910</v>
      </c>
      <c r="F38" s="240"/>
      <c r="G38" s="226">
        <v>5</v>
      </c>
      <c r="H38" s="227" t="s">
        <v>178</v>
      </c>
      <c r="I38" s="228" t="s">
        <v>94</v>
      </c>
      <c r="J38" s="229">
        <v>1809</v>
      </c>
      <c r="K38" s="1"/>
      <c r="L38" s="226">
        <v>7</v>
      </c>
      <c r="M38" s="227" t="s">
        <v>179</v>
      </c>
      <c r="N38" s="228" t="s">
        <v>103</v>
      </c>
      <c r="O38" s="229">
        <v>383</v>
      </c>
    </row>
    <row r="39" spans="2:15" ht="16.5" customHeight="1">
      <c r="B39" s="226">
        <v>5</v>
      </c>
      <c r="C39" s="227" t="s">
        <v>180</v>
      </c>
      <c r="D39" s="228" t="s">
        <v>103</v>
      </c>
      <c r="E39" s="229">
        <v>458</v>
      </c>
      <c r="F39" s="240"/>
      <c r="G39" s="226">
        <v>6</v>
      </c>
      <c r="H39" s="227" t="s">
        <v>181</v>
      </c>
      <c r="I39" s="228" t="s">
        <v>94</v>
      </c>
      <c r="J39" s="229">
        <v>269</v>
      </c>
      <c r="K39" s="1"/>
      <c r="L39" s="226">
        <v>8</v>
      </c>
      <c r="M39" s="227" t="s">
        <v>182</v>
      </c>
      <c r="N39" s="228" t="s">
        <v>103</v>
      </c>
      <c r="O39" s="229">
        <v>292</v>
      </c>
    </row>
    <row r="40" spans="2:15" ht="16.5" customHeight="1">
      <c r="B40" s="226"/>
      <c r="C40" s="227"/>
      <c r="D40" s="228"/>
      <c r="E40" s="229"/>
      <c r="F40" s="240"/>
      <c r="G40" s="226"/>
      <c r="H40" s="227"/>
      <c r="I40" s="228"/>
      <c r="J40" s="229"/>
      <c r="K40" s="1"/>
      <c r="L40" s="226">
        <v>9</v>
      </c>
      <c r="M40" s="227" t="s">
        <v>183</v>
      </c>
      <c r="N40" s="228" t="s">
        <v>103</v>
      </c>
      <c r="O40" s="229">
        <v>629</v>
      </c>
    </row>
    <row r="41" spans="2:15" ht="16.5" customHeight="1">
      <c r="B41" s="252" t="s">
        <v>95</v>
      </c>
      <c r="C41" s="253" t="s">
        <v>11</v>
      </c>
      <c r="D41" s="254" t="s">
        <v>97</v>
      </c>
      <c r="E41" s="257">
        <f>SUM(E42+E43+E44+J6+J7)</f>
        <v>2124</v>
      </c>
      <c r="F41" s="240"/>
      <c r="G41" s="220" t="s">
        <v>164</v>
      </c>
      <c r="H41" s="221" t="s">
        <v>13</v>
      </c>
      <c r="I41" s="241" t="s">
        <v>97</v>
      </c>
      <c r="J41" s="257">
        <f>SUM(J42:J44)</f>
        <v>2684</v>
      </c>
      <c r="K41" s="1"/>
      <c r="L41" s="258">
        <v>10</v>
      </c>
      <c r="M41" s="245" t="s">
        <v>183</v>
      </c>
      <c r="N41" s="259" t="s">
        <v>111</v>
      </c>
      <c r="O41" s="229">
        <v>1816</v>
      </c>
    </row>
    <row r="42" spans="2:15" ht="16.5" customHeight="1" thickBot="1">
      <c r="B42" s="226">
        <v>1</v>
      </c>
      <c r="C42" s="227" t="s">
        <v>184</v>
      </c>
      <c r="D42" s="228" t="s">
        <v>103</v>
      </c>
      <c r="E42" s="229">
        <v>249</v>
      </c>
      <c r="F42" s="240"/>
      <c r="G42" s="226">
        <v>1</v>
      </c>
      <c r="H42" s="227" t="s">
        <v>185</v>
      </c>
      <c r="I42" s="228" t="s">
        <v>94</v>
      </c>
      <c r="J42" s="229">
        <v>742</v>
      </c>
      <c r="K42" s="1"/>
      <c r="L42" s="260"/>
      <c r="M42" s="261"/>
      <c r="N42" s="262"/>
      <c r="O42" s="263"/>
    </row>
    <row r="43" spans="2:15" ht="16.5" customHeight="1" thickBot="1" thickTop="1">
      <c r="B43" s="226">
        <v>2</v>
      </c>
      <c r="C43" s="227" t="s">
        <v>186</v>
      </c>
      <c r="D43" s="228" t="s">
        <v>94</v>
      </c>
      <c r="E43" s="229">
        <v>250</v>
      </c>
      <c r="F43" s="240"/>
      <c r="G43" s="226">
        <v>2</v>
      </c>
      <c r="H43" s="227" t="s">
        <v>187</v>
      </c>
      <c r="I43" s="228" t="s">
        <v>94</v>
      </c>
      <c r="J43" s="229">
        <v>397</v>
      </c>
      <c r="K43" s="1"/>
      <c r="L43" s="264" t="s">
        <v>188</v>
      </c>
      <c r="M43" s="265"/>
      <c r="N43" s="266" t="s">
        <v>189</v>
      </c>
      <c r="O43" s="267">
        <f>SUM(E8+E19+E27+E34+E41+J14+J23+J33+J41+O6+O20+O31)</f>
        <v>66603</v>
      </c>
    </row>
    <row r="44" spans="2:15" ht="16.5" customHeight="1" thickBot="1" thickTop="1">
      <c r="B44" s="231">
        <v>3</v>
      </c>
      <c r="C44" s="232" t="s">
        <v>190</v>
      </c>
      <c r="D44" s="233" t="s">
        <v>103</v>
      </c>
      <c r="E44" s="234">
        <v>231</v>
      </c>
      <c r="F44" s="240"/>
      <c r="G44" s="268">
        <v>3</v>
      </c>
      <c r="H44" s="269" t="s">
        <v>191</v>
      </c>
      <c r="I44" s="270" t="s">
        <v>94</v>
      </c>
      <c r="J44" s="234">
        <v>1545</v>
      </c>
      <c r="K44" s="1"/>
      <c r="L44" s="271"/>
      <c r="M44" s="272"/>
      <c r="N44" s="273"/>
      <c r="O44" s="274"/>
    </row>
    <row r="45" spans="2:15" ht="15" customHeight="1">
      <c r="B45" s="240"/>
      <c r="C45" s="275"/>
      <c r="D45" s="276"/>
      <c r="E45" s="277"/>
      <c r="F45" s="278"/>
      <c r="G45" s="275"/>
      <c r="H45" s="278"/>
      <c r="I45" s="279"/>
      <c r="J45" s="1"/>
      <c r="K45" s="1"/>
      <c r="L45" s="280"/>
      <c r="M45" s="280"/>
      <c r="N45" s="280"/>
      <c r="O45" s="280"/>
    </row>
    <row r="46" spans="2:15" ht="15" customHeight="1">
      <c r="B46" s="240"/>
      <c r="C46" s="275" t="s">
        <v>192</v>
      </c>
      <c r="D46" s="276"/>
      <c r="E46" s="277"/>
      <c r="F46" s="278"/>
      <c r="G46" s="275"/>
      <c r="H46" s="278"/>
      <c r="I46" s="3"/>
      <c r="J46" s="3"/>
      <c r="K46" s="1"/>
      <c r="L46" s="1"/>
      <c r="M46" s="1"/>
      <c r="N46" s="1"/>
      <c r="O46" s="1"/>
    </row>
    <row r="47" ht="15" customHeight="1"/>
    <row r="48" ht="15" customHeight="1"/>
    <row r="49" ht="15" customHeight="1"/>
    <row r="50" spans="2:15" ht="15" customHeight="1"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2"/>
      <c r="M50" s="283"/>
      <c r="N50" s="284"/>
      <c r="O50" s="284"/>
    </row>
    <row r="51" spans="2:15" ht="15" customHeight="1">
      <c r="B51" s="281"/>
      <c r="C51" s="281"/>
      <c r="D51" s="281"/>
      <c r="E51" s="281"/>
      <c r="F51" s="281"/>
      <c r="G51" s="281"/>
      <c r="H51" s="281"/>
      <c r="I51" s="281"/>
      <c r="J51" s="281"/>
      <c r="K51" s="281"/>
      <c r="L51" s="282"/>
      <c r="M51" s="283"/>
      <c r="N51" s="284"/>
      <c r="O51" s="284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25">
    <mergeCell ref="L43:M44"/>
    <mergeCell ref="N43:N44"/>
    <mergeCell ref="O43:O44"/>
    <mergeCell ref="G10:G11"/>
    <mergeCell ref="H10:H11"/>
    <mergeCell ref="I10:I11"/>
    <mergeCell ref="J10:J11"/>
    <mergeCell ref="G12:I13"/>
    <mergeCell ref="J12:J13"/>
    <mergeCell ref="L4:L5"/>
    <mergeCell ref="M4:M5"/>
    <mergeCell ref="N4:N5"/>
    <mergeCell ref="O4:O5"/>
    <mergeCell ref="B6:D7"/>
    <mergeCell ref="E6:E7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</mergeCells>
  <printOptions horizontalCentered="1" verticalCentered="1"/>
  <pageMargins left="0.18" right="0" top="0" bottom="0" header="0" footer="0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1"/>
  <sheetViews>
    <sheetView zoomScalePageLayoutView="0" workbookViewId="0" topLeftCell="M1">
      <selection activeCell="T1" sqref="T1"/>
    </sheetView>
  </sheetViews>
  <sheetFormatPr defaultColWidth="9.00390625" defaultRowHeight="12.75"/>
  <cols>
    <col min="1" max="27" width="9.125" style="285" customWidth="1"/>
    <col min="28" max="16384" width="9.125" style="294" customWidth="1"/>
  </cols>
  <sheetData>
    <row r="1" spans="1:28" s="287" customFormat="1" ht="12.75">
      <c r="A1" s="285"/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6"/>
    </row>
    <row r="2" spans="1:27" s="287" customFormat="1" ht="12.75">
      <c r="A2" s="285"/>
      <c r="B2" s="285" t="s">
        <v>193</v>
      </c>
      <c r="C2" s="285" t="s">
        <v>194</v>
      </c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</row>
    <row r="3" spans="1:27" s="287" customFormat="1" ht="12.75">
      <c r="A3" s="285"/>
      <c r="B3" s="285" t="s">
        <v>195</v>
      </c>
      <c r="C3" s="285">
        <v>65177</v>
      </c>
      <c r="D3" s="285"/>
      <c r="F3" s="285"/>
      <c r="G3" s="285"/>
      <c r="H3" s="285"/>
      <c r="I3" s="285"/>
      <c r="J3" s="285" t="s">
        <v>196</v>
      </c>
      <c r="K3" s="285" t="s">
        <v>197</v>
      </c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</row>
    <row r="4" spans="1:27" s="287" customFormat="1" ht="12.75">
      <c r="A4" s="285"/>
      <c r="B4" s="285" t="s">
        <v>198</v>
      </c>
      <c r="C4" s="285">
        <v>63848</v>
      </c>
      <c r="D4" s="285"/>
      <c r="I4" s="285" t="s">
        <v>199</v>
      </c>
      <c r="J4" s="285">
        <v>6936</v>
      </c>
      <c r="K4" s="285">
        <v>7345</v>
      </c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</row>
    <row r="5" spans="1:27" s="287" customFormat="1" ht="12.75">
      <c r="A5" s="285"/>
      <c r="B5" s="285" t="s">
        <v>200</v>
      </c>
      <c r="C5" s="285">
        <v>61079</v>
      </c>
      <c r="D5" s="285"/>
      <c r="F5" s="285"/>
      <c r="G5" s="285" t="s">
        <v>201</v>
      </c>
      <c r="I5" s="285" t="s">
        <v>202</v>
      </c>
      <c r="J5" s="285">
        <v>5908</v>
      </c>
      <c r="K5" s="285">
        <v>11488</v>
      </c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</row>
    <row r="6" spans="1:27" s="287" customFormat="1" ht="12.75">
      <c r="A6" s="285"/>
      <c r="B6" s="285" t="s">
        <v>203</v>
      </c>
      <c r="C6" s="285">
        <v>58933</v>
      </c>
      <c r="D6" s="285"/>
      <c r="F6" s="285" t="s">
        <v>204</v>
      </c>
      <c r="G6" s="285">
        <v>3419</v>
      </c>
      <c r="I6" s="285" t="s">
        <v>205</v>
      </c>
      <c r="J6" s="285">
        <v>5537</v>
      </c>
      <c r="K6" s="285">
        <v>8348</v>
      </c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</row>
    <row r="7" spans="1:27" s="287" customFormat="1" ht="12.75">
      <c r="A7" s="285"/>
      <c r="B7" s="285" t="s">
        <v>206</v>
      </c>
      <c r="C7" s="285">
        <v>58077</v>
      </c>
      <c r="D7" s="285"/>
      <c r="F7" s="285" t="s">
        <v>207</v>
      </c>
      <c r="G7" s="285">
        <v>3197</v>
      </c>
      <c r="I7" s="285" t="s">
        <v>208</v>
      </c>
      <c r="J7" s="285">
        <v>7431</v>
      </c>
      <c r="K7" s="285">
        <v>8485</v>
      </c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</row>
    <row r="8" spans="1:27" s="287" customFormat="1" ht="12.75">
      <c r="A8" s="285"/>
      <c r="B8" s="285" t="s">
        <v>209</v>
      </c>
      <c r="C8" s="285">
        <v>57238</v>
      </c>
      <c r="D8" s="285"/>
      <c r="F8" s="285" t="s">
        <v>210</v>
      </c>
      <c r="G8" s="285">
        <v>2111</v>
      </c>
      <c r="I8" s="285" t="s">
        <v>211</v>
      </c>
      <c r="J8" s="285">
        <v>9556</v>
      </c>
      <c r="K8" s="285">
        <v>8503</v>
      </c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</row>
    <row r="9" spans="1:27" s="287" customFormat="1" ht="12.75">
      <c r="A9" s="285"/>
      <c r="B9" s="285" t="s">
        <v>212</v>
      </c>
      <c r="C9" s="285">
        <v>57318</v>
      </c>
      <c r="D9" s="285"/>
      <c r="F9" s="285" t="s">
        <v>213</v>
      </c>
      <c r="G9" s="285">
        <v>1172</v>
      </c>
      <c r="I9" s="285" t="s">
        <v>214</v>
      </c>
      <c r="J9" s="285">
        <v>8700</v>
      </c>
      <c r="K9" s="285">
        <v>9184</v>
      </c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</row>
    <row r="10" spans="1:27" s="287" customFormat="1" ht="12.75">
      <c r="A10" s="285"/>
      <c r="B10" s="285" t="s">
        <v>215</v>
      </c>
      <c r="C10" s="285">
        <v>57802</v>
      </c>
      <c r="D10" s="285"/>
      <c r="F10" s="285" t="s">
        <v>216</v>
      </c>
      <c r="G10" s="285">
        <v>1810</v>
      </c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</row>
    <row r="11" spans="1:27" s="287" customFormat="1" ht="12.75">
      <c r="A11" s="285"/>
      <c r="B11" s="285" t="s">
        <v>217</v>
      </c>
      <c r="C11" s="285">
        <v>56749</v>
      </c>
      <c r="D11" s="285"/>
      <c r="F11" s="285" t="s">
        <v>195</v>
      </c>
      <c r="G11" s="285">
        <v>3295</v>
      </c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</row>
    <row r="12" spans="1:27" s="287" customFormat="1" ht="12.75">
      <c r="A12" s="285"/>
      <c r="B12" s="285" t="s">
        <v>218</v>
      </c>
      <c r="C12" s="285">
        <v>57803</v>
      </c>
      <c r="D12" s="285"/>
      <c r="F12" s="285"/>
      <c r="G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</row>
    <row r="13" spans="1:27" s="287" customFormat="1" ht="12.75">
      <c r="A13" s="285"/>
      <c r="B13" s="285" t="s">
        <v>219</v>
      </c>
      <c r="C13" s="285">
        <v>60614</v>
      </c>
      <c r="D13" s="285"/>
      <c r="F13" s="285" t="s">
        <v>215</v>
      </c>
      <c r="G13" s="285">
        <v>3222</v>
      </c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</row>
    <row r="14" spans="1:27" s="287" customFormat="1" ht="12.75">
      <c r="A14" s="285"/>
      <c r="B14" s="285" t="s">
        <v>220</v>
      </c>
      <c r="C14" s="285">
        <v>66194</v>
      </c>
      <c r="D14" s="285"/>
      <c r="F14" s="285" t="s">
        <v>217</v>
      </c>
      <c r="G14" s="285">
        <v>2852</v>
      </c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</row>
    <row r="15" spans="1:27" s="287" customFormat="1" ht="12.75">
      <c r="A15" s="285"/>
      <c r="B15" s="285" t="s">
        <v>221</v>
      </c>
      <c r="C15" s="285">
        <v>66603</v>
      </c>
      <c r="D15" s="285"/>
      <c r="F15" s="285" t="s">
        <v>218</v>
      </c>
      <c r="G15" s="285">
        <v>1660</v>
      </c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</row>
    <row r="16" spans="1:27" s="287" customFormat="1" ht="12.75">
      <c r="A16" s="285"/>
      <c r="B16" s="285"/>
      <c r="F16" s="285" t="s">
        <v>219</v>
      </c>
      <c r="G16" s="285">
        <v>1243</v>
      </c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</row>
    <row r="17" spans="1:27" s="287" customFormat="1" ht="12.75">
      <c r="A17" s="285"/>
      <c r="B17" s="285"/>
      <c r="C17" s="285"/>
      <c r="D17" s="285"/>
      <c r="F17" s="285" t="s">
        <v>220</v>
      </c>
      <c r="G17" s="285">
        <v>2452</v>
      </c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</row>
    <row r="18" spans="1:27" s="287" customFormat="1" ht="12.75">
      <c r="A18" s="285"/>
      <c r="B18" s="285"/>
      <c r="C18" s="285"/>
      <c r="D18" s="285"/>
      <c r="F18" s="285" t="s">
        <v>221</v>
      </c>
      <c r="G18" s="285">
        <v>2949</v>
      </c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</row>
    <row r="19" spans="1:27" s="287" customFormat="1" ht="12.75">
      <c r="A19" s="285"/>
      <c r="B19" s="285"/>
      <c r="C19" s="285"/>
      <c r="D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</row>
    <row r="20" spans="1:27" s="287" customFormat="1" ht="12.75">
      <c r="A20" s="285"/>
      <c r="B20" s="285"/>
      <c r="C20" s="285"/>
      <c r="D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</row>
    <row r="21" spans="1:27" s="287" customFormat="1" ht="12.75">
      <c r="A21" s="285"/>
      <c r="B21" s="285"/>
      <c r="C21" s="285"/>
      <c r="D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</row>
    <row r="22" spans="1:27" s="287" customFormat="1" ht="12.75">
      <c r="A22" s="285"/>
      <c r="B22" s="285">
        <v>2411</v>
      </c>
      <c r="C22" s="285"/>
      <c r="D22" s="285"/>
      <c r="E22" s="285"/>
      <c r="F22" s="285"/>
      <c r="G22" s="285"/>
      <c r="H22" s="285"/>
      <c r="I22" s="285"/>
      <c r="J22" s="288" t="s">
        <v>222</v>
      </c>
      <c r="K22" s="289">
        <f aca="true" t="shared" si="0" ref="K22:K34">B22/B$35</f>
        <v>0.3476066897347174</v>
      </c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</row>
    <row r="23" spans="1:27" s="287" customFormat="1" ht="12.75">
      <c r="A23" s="285"/>
      <c r="B23" s="285">
        <v>52</v>
      </c>
      <c r="C23" s="285"/>
      <c r="D23" s="285"/>
      <c r="E23" s="285"/>
      <c r="F23" s="285"/>
      <c r="G23" s="285"/>
      <c r="H23" s="285"/>
      <c r="I23" s="285"/>
      <c r="J23" s="288" t="s">
        <v>223</v>
      </c>
      <c r="K23" s="289">
        <f t="shared" si="0"/>
        <v>0.007497116493656286</v>
      </c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</row>
    <row r="24" spans="1:27" s="287" customFormat="1" ht="12.75">
      <c r="A24" s="285"/>
      <c r="B24" s="285">
        <v>31</v>
      </c>
      <c r="C24" s="285"/>
      <c r="D24" s="285"/>
      <c r="E24" s="285"/>
      <c r="F24" s="285"/>
      <c r="G24" s="285"/>
      <c r="H24" s="285"/>
      <c r="I24" s="285"/>
      <c r="J24" s="288" t="s">
        <v>224</v>
      </c>
      <c r="K24" s="289">
        <f t="shared" si="0"/>
        <v>0.004469434832756632</v>
      </c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</row>
    <row r="25" spans="1:27" s="287" customFormat="1" ht="12.75">
      <c r="A25" s="285"/>
      <c r="B25" s="285">
        <v>298</v>
      </c>
      <c r="C25" s="285"/>
      <c r="D25" s="285"/>
      <c r="E25" s="285"/>
      <c r="F25" s="285"/>
      <c r="G25" s="285"/>
      <c r="H25" s="285"/>
      <c r="I25" s="285"/>
      <c r="J25" s="290" t="s">
        <v>225</v>
      </c>
      <c r="K25" s="289">
        <f t="shared" si="0"/>
        <v>0.042964244521337944</v>
      </c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</row>
    <row r="26" spans="1:27" s="287" customFormat="1" ht="12.75">
      <c r="A26" s="285"/>
      <c r="B26" s="285">
        <v>127</v>
      </c>
      <c r="C26" s="285"/>
      <c r="D26" s="285"/>
      <c r="E26" s="285"/>
      <c r="F26" s="285"/>
      <c r="G26" s="285"/>
      <c r="H26" s="285"/>
      <c r="I26" s="285"/>
      <c r="J26" s="288" t="s">
        <v>226</v>
      </c>
      <c r="K26" s="289">
        <f t="shared" si="0"/>
        <v>0.018310265282583622</v>
      </c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</row>
    <row r="27" spans="1:27" s="287" customFormat="1" ht="12.75">
      <c r="A27" s="285"/>
      <c r="B27" s="285">
        <v>99</v>
      </c>
      <c r="C27" s="285"/>
      <c r="D27" s="285"/>
      <c r="E27" s="285"/>
      <c r="F27" s="285"/>
      <c r="G27" s="285"/>
      <c r="H27" s="285"/>
      <c r="I27" s="285"/>
      <c r="J27" s="290" t="s">
        <v>227</v>
      </c>
      <c r="K27" s="289">
        <f t="shared" si="0"/>
        <v>0.014273356401384083</v>
      </c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</row>
    <row r="28" spans="1:27" s="287" customFormat="1" ht="12.75">
      <c r="A28" s="285"/>
      <c r="B28" s="285">
        <v>730</v>
      </c>
      <c r="C28" s="285"/>
      <c r="D28" s="285"/>
      <c r="E28" s="285"/>
      <c r="F28" s="285"/>
      <c r="G28" s="285"/>
      <c r="H28" s="285"/>
      <c r="I28" s="285"/>
      <c r="J28" s="290" t="s">
        <v>228</v>
      </c>
      <c r="K28" s="289">
        <f t="shared" si="0"/>
        <v>0.1052479815455594</v>
      </c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</row>
    <row r="29" spans="1:27" s="287" customFormat="1" ht="12.75">
      <c r="A29" s="285"/>
      <c r="B29" s="285">
        <v>435</v>
      </c>
      <c r="C29" s="285"/>
      <c r="D29" s="285"/>
      <c r="E29" s="285"/>
      <c r="F29" s="285"/>
      <c r="G29" s="285"/>
      <c r="H29" s="285"/>
      <c r="I29" s="285"/>
      <c r="J29" s="290" t="s">
        <v>229</v>
      </c>
      <c r="K29" s="289">
        <f t="shared" si="0"/>
        <v>0.06271626297577855</v>
      </c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</row>
    <row r="30" spans="1:27" s="287" customFormat="1" ht="12.75">
      <c r="A30" s="285"/>
      <c r="B30" s="285">
        <v>148</v>
      </c>
      <c r="C30" s="285"/>
      <c r="D30" s="285"/>
      <c r="E30" s="285"/>
      <c r="F30" s="285"/>
      <c r="G30" s="285"/>
      <c r="H30" s="285"/>
      <c r="I30" s="285"/>
      <c r="J30" s="290" t="s">
        <v>230</v>
      </c>
      <c r="K30" s="289">
        <f t="shared" si="0"/>
        <v>0.021337946943483274</v>
      </c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</row>
    <row r="31" spans="1:27" s="287" customFormat="1" ht="12.75">
      <c r="A31" s="285"/>
      <c r="B31" s="285">
        <v>1747</v>
      </c>
      <c r="C31" s="285"/>
      <c r="D31" s="285"/>
      <c r="E31" s="285"/>
      <c r="F31" s="285"/>
      <c r="G31" s="285"/>
      <c r="H31" s="285"/>
      <c r="I31" s="285"/>
      <c r="J31" s="290" t="s">
        <v>231</v>
      </c>
      <c r="K31" s="289">
        <f t="shared" si="0"/>
        <v>0.2518742791234141</v>
      </c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</row>
    <row r="32" spans="1:27" s="287" customFormat="1" ht="12.75">
      <c r="A32" s="285"/>
      <c r="B32" s="285">
        <v>459</v>
      </c>
      <c r="C32" s="285"/>
      <c r="D32" s="285"/>
      <c r="E32" s="285"/>
      <c r="F32" s="285"/>
      <c r="G32" s="285"/>
      <c r="H32" s="285"/>
      <c r="I32" s="285"/>
      <c r="J32" s="290" t="s">
        <v>232</v>
      </c>
      <c r="K32" s="289">
        <f t="shared" si="0"/>
        <v>0.0661764705882353</v>
      </c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</row>
    <row r="33" spans="1:27" s="287" customFormat="1" ht="12.75">
      <c r="A33" s="285">
        <f>B22+B23+B24+B25+B26+B27+B28+B29+B30+B31+B32+B33</f>
        <v>6611</v>
      </c>
      <c r="B33" s="285">
        <v>74</v>
      </c>
      <c r="C33" s="285"/>
      <c r="D33" s="285"/>
      <c r="E33" s="285"/>
      <c r="F33" s="285"/>
      <c r="G33" s="285"/>
      <c r="H33" s="285"/>
      <c r="I33" s="285"/>
      <c r="J33" s="290" t="s">
        <v>233</v>
      </c>
      <c r="K33" s="289">
        <f t="shared" si="0"/>
        <v>0.010668973471741637</v>
      </c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</row>
    <row r="34" spans="1:27" s="287" customFormat="1" ht="12.75">
      <c r="A34" s="285"/>
      <c r="B34" s="285">
        <v>325</v>
      </c>
      <c r="C34" s="285"/>
      <c r="D34" s="285"/>
      <c r="E34" s="285"/>
      <c r="F34" s="285"/>
      <c r="G34" s="285"/>
      <c r="H34" s="285"/>
      <c r="I34" s="285"/>
      <c r="J34" s="290" t="s">
        <v>234</v>
      </c>
      <c r="K34" s="289">
        <f t="shared" si="0"/>
        <v>0.04685697808535179</v>
      </c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</row>
    <row r="35" spans="1:27" s="287" customFormat="1" ht="12.75">
      <c r="A35" s="285"/>
      <c r="B35" s="285">
        <v>6936</v>
      </c>
      <c r="C35" s="285"/>
      <c r="D35" s="285"/>
      <c r="E35" s="285"/>
      <c r="F35" s="285"/>
      <c r="G35" s="285"/>
      <c r="H35" s="285"/>
      <c r="I35" s="285"/>
      <c r="J35" s="290"/>
      <c r="K35" s="289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</row>
    <row r="36" spans="1:27" s="287" customFormat="1" ht="12.75">
      <c r="A36" s="285"/>
      <c r="B36" s="285"/>
      <c r="C36" s="285"/>
      <c r="D36" s="285"/>
      <c r="E36" s="285"/>
      <c r="F36" s="285"/>
      <c r="G36" s="285"/>
      <c r="H36" s="285"/>
      <c r="I36" s="285"/>
      <c r="J36" s="290"/>
      <c r="K36" s="289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</row>
    <row r="37" spans="1:27" s="287" customFormat="1" ht="12.75">
      <c r="A37" s="285"/>
      <c r="B37" s="285">
        <f>SUM(B22:B34)</f>
        <v>6936</v>
      </c>
      <c r="C37" s="285"/>
      <c r="D37" s="285"/>
      <c r="E37" s="285"/>
      <c r="F37" s="285"/>
      <c r="G37" s="285"/>
      <c r="H37" s="285"/>
      <c r="I37" s="285"/>
      <c r="J37" s="285"/>
      <c r="K37" s="291">
        <f>SUM(K22:K35)</f>
        <v>1</v>
      </c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</row>
    <row r="38" spans="1:27" s="287" customFormat="1" ht="12.75">
      <c r="A38" s="285"/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9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</row>
    <row r="39" spans="1:27" s="287" customFormat="1" ht="12.75">
      <c r="A39" s="285"/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9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</row>
    <row r="40" spans="1:27" s="287" customFormat="1" ht="12.75" customHeight="1">
      <c r="A40" s="285"/>
      <c r="B40" s="285">
        <v>7852</v>
      </c>
      <c r="C40" s="285"/>
      <c r="D40" s="285"/>
      <c r="E40" s="285"/>
      <c r="F40" s="285"/>
      <c r="G40" s="285"/>
      <c r="H40" s="285"/>
      <c r="I40" s="285"/>
      <c r="J40" s="285"/>
      <c r="K40" s="285"/>
      <c r="L40" s="289"/>
      <c r="M40" s="292" t="s">
        <v>235</v>
      </c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</row>
    <row r="41" spans="12:27" s="287" customFormat="1" ht="12.75" customHeight="1">
      <c r="L41" s="289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</row>
    <row r="42" spans="12:27" s="287" customFormat="1" ht="12.75">
      <c r="L42" s="289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</row>
    <row r="43" spans="12:27" s="287" customFormat="1" ht="12.75">
      <c r="L43" s="289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</row>
    <row r="44" spans="12:27" s="287" customFormat="1" ht="12.75">
      <c r="L44" s="289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</row>
    <row r="45" spans="12:27" s="287" customFormat="1" ht="12.75">
      <c r="L45" s="289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</row>
    <row r="46" spans="12:27" s="287" customFormat="1" ht="12.75">
      <c r="L46" s="289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</row>
    <row r="47" spans="12:27" s="287" customFormat="1" ht="12.75">
      <c r="L47" s="289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</row>
    <row r="48" spans="12:27" s="287" customFormat="1" ht="12.75">
      <c r="L48" s="289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</row>
    <row r="49" spans="12:27" s="287" customFormat="1" ht="12.75">
      <c r="L49" s="289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</row>
    <row r="50" spans="12:27" s="287" customFormat="1" ht="12.75">
      <c r="L50" s="289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</row>
    <row r="51" spans="12:27" s="287" customFormat="1" ht="12.75">
      <c r="L51" s="289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</row>
    <row r="52" spans="12:27" s="287" customFormat="1" ht="12.75">
      <c r="L52" s="289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</row>
    <row r="53" spans="12:27" s="287" customFormat="1" ht="12.75">
      <c r="L53" s="291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</row>
    <row r="54" spans="12:27" s="287" customFormat="1" ht="12.75"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</row>
    <row r="55" spans="12:27" s="287" customFormat="1" ht="12.75"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</row>
    <row r="56" spans="12:27" s="287" customFormat="1" ht="12.75"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</row>
    <row r="57" spans="1:27" s="287" customFormat="1" ht="12.75">
      <c r="A57" s="285"/>
      <c r="B57" s="285"/>
      <c r="C57" s="285"/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</row>
    <row r="58" spans="1:27" s="287" customFormat="1" ht="12.75">
      <c r="A58" s="285"/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</row>
    <row r="59" spans="1:27" s="287" customFormat="1" ht="12.75">
      <c r="A59" s="285"/>
      <c r="B59" s="285"/>
      <c r="C59" s="285"/>
      <c r="D59" s="285"/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285"/>
    </row>
    <row r="60" spans="1:27" s="287" customFormat="1" ht="12.75">
      <c r="A60" s="285"/>
      <c r="B60" s="285"/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</row>
    <row r="61" spans="1:27" s="287" customFormat="1" ht="12.75">
      <c r="A61" s="285"/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</row>
  </sheetData>
  <sheetProtection/>
  <mergeCells count="1">
    <mergeCell ref="M40:AA41"/>
  </mergeCells>
  <printOptions horizontalCentered="1" verticalCentered="1"/>
  <pageMargins left="0.4724409448818898" right="0.4724409448818898" top="0.5118110236220472" bottom="0.5118110236220472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2013-03-12T07:44:11Z</dcterms:created>
  <dcterms:modified xsi:type="dcterms:W3CDTF">2013-03-12T07:46:38Z</dcterms:modified>
  <cp:category/>
  <cp:version/>
  <cp:contentType/>
  <cp:contentStatus/>
</cp:coreProperties>
</file>