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I 13" sheetId="1" r:id="rId1"/>
    <sheet name="Gminy I.13" sheetId="2" r:id="rId2"/>
    <sheet name="Wykresy I 13" sheetId="3" r:id="rId3"/>
  </sheets>
  <externalReferences>
    <externalReference r:id="rId6"/>
  </externalReferences>
  <definedNames>
    <definedName name="_xlnm.Print_Area" localSheetId="1">'Gminy I.13'!$B$1:$O$46</definedName>
    <definedName name="_xlnm.Print_Area" localSheetId="0">'Stan i struktura I 13'!$B$2:$S$68</definedName>
    <definedName name="_xlnm.Print_Area" localSheetId="2">'Wykresy I 13'!$M$1:$AA$41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<sst xmlns="http://schemas.openxmlformats.org/spreadsheetml/2006/main" count="411" uniqueCount="236">
  <si>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STYCZNIU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</si>
  <si>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</si>
  <si>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</si>
  <si>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</si>
  <si>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</si>
  <si>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</si>
  <si>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</si>
  <si>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</si>
  <si>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</si>
  <si>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</si>
  <si>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</si>
  <si>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</si>
  <si>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</si>
  <si>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</si>
  <si>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</si>
  <si>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</si>
  <si>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</si>
  <si>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</si>
  <si>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</si>
  <si>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</si>
  <si>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</si>
  <si>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</si>
  <si>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</si>
  <si>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</si>
  <si>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</si>
  <si>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</si>
  <si>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</si>
  <si>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</si>
  <si>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</si>
  <si>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</si>
  <si>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</si>
  <si>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</si>
  <si>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</si>
  <si>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</si>
  <si>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</si>
  <si>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</si>
  <si>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</si>
  <si>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</si>
  <si>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</si>
  <si>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</si>
  <si>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</si>
  <si>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</si>
  <si>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</si>
  <si>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</si>
  <si>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</si>
  <si>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</si>
  <si>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</si>
  <si>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</si>
  <si>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</si>
  <si>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</si>
  <si>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</si>
  <si>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</si>
  <si>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</si>
  <si>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</si>
  <si>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</si>
  <si>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</si>
  <si>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</si>
  <si>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</si>
  <si>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</si>
  <si>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</si>
  <si>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</si>
  <si>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</si>
  <si>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</si>
  <si>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</si>
  <si>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</si>
  <si>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</si>
  <si>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</si>
  <si>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</si>
  <si>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</si>
  <si>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</si>
  <si>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</si>
  <si>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</si>
  <si>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</si>
  <si>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</si>
  <si>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</si>
  <si>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</si>
  <si>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</si>
  <si>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</si>
  <si>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</si>
  <si>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</si>
  <si>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</si>
  <si>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</si>
  <si>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</si>
  <si>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</si>
  <si>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Liczba  bezrobotnych w układzie powiatowych urzędów pracy i gmin woj. lubuskiego zarejestrowanych</t>
  </si>
  <si>
    <t>na koniec stycznia 2013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</si>
  <si>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</si>
  <si>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</si>
  <si>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</si>
  <si>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</si>
  <si>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</si>
  <si>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</si>
  <si>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</si>
  <si>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</si>
  <si>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</si>
  <si>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</si>
  <si>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</si>
  <si>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</si>
  <si>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</si>
  <si>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</si>
  <si>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</si>
  <si>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</si>
  <si>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</si>
  <si>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</si>
  <si>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</si>
  <si>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</si>
  <si>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</si>
  <si>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</si>
  <si>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</si>
  <si>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</si>
  <si>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</si>
  <si>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</si>
  <si>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</si>
  <si>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</si>
  <si>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</si>
  <si>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</si>
  <si>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</si>
  <si>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</si>
  <si>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</si>
  <si>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</si>
  <si>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</si>
  <si>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</si>
  <si>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</si>
  <si>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</si>
  <si>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</si>
  <si>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</si>
  <si>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</si>
  <si>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</si>
  <si>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</si>
  <si>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</si>
  <si>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</si>
  <si>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</si>
  <si>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</si>
  <si>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</si>
  <si>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</si>
  <si>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</si>
  <si>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</si>
  <si>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</si>
  <si>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</si>
  <si>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</si>
  <si>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</si>
  <si>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</si>
  <si>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</si>
  <si>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</si>
  <si>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</si>
  <si>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</si>
  <si>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</si>
  <si>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</si>
  <si>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</si>
  <si>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</si>
  <si>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</si>
  <si>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</si>
  <si>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</si>
  <si>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</si>
  <si>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</si>
  <si>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</si>
  <si>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</si>
  <si>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</si>
  <si>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</si>
  <si>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</si>
  <si>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</si>
  <si>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</si>
  <si>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</si>
  <si>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</si>
  <si>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</si>
  <si>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</si>
  <si>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</si>
  <si>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</si>
  <si>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</si>
  <si>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</si>
  <si>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</si>
  <si>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</si>
  <si>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</si>
  <si>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</si>
  <si>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</si>
  <si>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</si>
  <si>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</si>
  <si>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</si>
  <si>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</si>
  <si>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</si>
  <si>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</si>
  <si>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</si>
  <si>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</si>
  <si>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</si>
  <si>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</si>
  <si>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</si>
  <si>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</si>
  <si>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</si>
  <si>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</si>
  <si>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</si>
  <si>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</si>
  <si>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</si>
  <si>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</si>
  <si>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</si>
  <si>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 2012r.</t>
  </si>
  <si>
    <t>wyłączenia</t>
  </si>
  <si>
    <t>rejestracje</t>
  </si>
  <si>
    <t>II 2012r.</t>
  </si>
  <si>
    <t>styczeń 2013r.</t>
  </si>
  <si>
    <t>III 2012r.</t>
  </si>
  <si>
    <t>oferty pracy</t>
  </si>
  <si>
    <t>grudzień 2012r.</t>
  </si>
  <si>
    <t>IV 2012r.</t>
  </si>
  <si>
    <t>VIII 2011r.</t>
  </si>
  <si>
    <t>listopad 2012r.</t>
  </si>
  <si>
    <t>V 2012r.</t>
  </si>
  <si>
    <t>IX 2011r.</t>
  </si>
  <si>
    <t>październik 2012r.</t>
  </si>
  <si>
    <t>VI 2012r.</t>
  </si>
  <si>
    <t>X 2011r.</t>
  </si>
  <si>
    <t>wrzesień 2012r.</t>
  </si>
  <si>
    <t>VII 2012r.</t>
  </si>
  <si>
    <t>XI 2011r.</t>
  </si>
  <si>
    <t>sierpień 2012r.</t>
  </si>
  <si>
    <t>VIII 2012r.</t>
  </si>
  <si>
    <t>XII 2011r.</t>
  </si>
  <si>
    <t>IX 2012r.</t>
  </si>
  <si>
    <t>X 2012r.</t>
  </si>
  <si>
    <t>XI 2012r.</t>
  </si>
  <si>
    <t>XII 2012r.</t>
  </si>
  <si>
    <t>I 2013r.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</si>
  <si>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</si>
  <si>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</si>
  <si>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</si>
  <si>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</si>
  <si>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</si>
  <si>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</si>
  <si>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</si>
  <si>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</si>
  <si>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</si>
  <si>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</si>
  <si>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</si>
  <si>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</si>
  <si>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</si>
  <si>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</si>
  <si>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*  wskaźnik stopy bezrobocia za styczeń 2013 r. jest podawany przez GUS z miesięcznym opóżnieniem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</si>
</sst>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6" xfId="0" applyFont="1" applyBorder="1" applyAlignment="1">
      <alignment/>
    </xf>
    <xf numFmtId="164" fontId="19" fillId="0" borderId="27" xfId="0" applyNumberFormat="1" applyFont="1" applyFill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7" xfId="0" applyNumberFormat="1" applyFont="1" applyFill="1" applyBorder="1" applyAlignment="1">
      <alignment horizontal="center" vertical="center" wrapText="1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64" fontId="25" fillId="0" borderId="27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34" xfId="0" applyNumberFormat="1" applyFont="1" applyFill="1" applyBorder="1" applyAlignment="1">
      <alignment horizontal="center" vertical="center" wrapText="1"/>
    </xf>
    <xf numFmtId="164" fontId="25" fillId="0" borderId="4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right" vertical="top" wrapText="1"/>
    </xf>
    <xf numFmtId="0" fontId="9" fillId="0" borderId="43" xfId="0" applyFont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5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  <protection/>
    </xf>
    <xf numFmtId="165" fontId="4" fillId="0" borderId="48" xfId="0" applyNumberFormat="1" applyFont="1" applyBorder="1" applyAlignment="1" applyProtection="1">
      <alignment/>
      <protection/>
    </xf>
    <xf numFmtId="165" fontId="4" fillId="0" borderId="52" xfId="0" applyNumberFormat="1" applyFont="1" applyBorder="1" applyAlignment="1" applyProtection="1">
      <alignment/>
      <protection/>
    </xf>
    <xf numFmtId="0" fontId="3" fillId="35" borderId="45" xfId="0" applyFont="1" applyFill="1" applyBorder="1" applyAlignment="1">
      <alignment horizontal="center"/>
    </xf>
    <xf numFmtId="0" fontId="3" fillId="35" borderId="48" xfId="0" applyFont="1" applyFill="1" applyBorder="1" applyAlignment="1" applyProtection="1">
      <alignment horizontal="left"/>
      <protection/>
    </xf>
    <xf numFmtId="165" fontId="3" fillId="35" borderId="52" xfId="0" applyNumberFormat="1" applyFont="1" applyFill="1" applyBorder="1" applyAlignment="1" applyProtection="1">
      <alignment horizontal="right"/>
      <protection/>
    </xf>
    <xf numFmtId="0" fontId="4" fillId="0" borderId="53" xfId="0" applyFont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/>
    </xf>
    <xf numFmtId="165" fontId="4" fillId="0" borderId="30" xfId="0" applyNumberFormat="1" applyFont="1" applyBorder="1" applyAlignment="1" applyProtection="1">
      <alignment/>
      <protection/>
    </xf>
    <xf numFmtId="165" fontId="4" fillId="0" borderId="54" xfId="0" applyNumberFormat="1" applyFont="1" applyBorder="1" applyAlignment="1" applyProtection="1">
      <alignment/>
      <protection/>
    </xf>
    <xf numFmtId="0" fontId="3" fillId="35" borderId="48" xfId="0" applyFont="1" applyFill="1" applyBorder="1" applyAlignment="1" applyProtection="1">
      <alignment horizontal="center"/>
      <protection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 applyProtection="1">
      <alignment horizontal="left"/>
      <protection/>
    </xf>
    <xf numFmtId="165" fontId="4" fillId="0" borderId="35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4" fillId="0" borderId="56" xfId="0" applyFont="1" applyBorder="1" applyAlignment="1">
      <alignment horizontal="center"/>
    </xf>
    <xf numFmtId="0" fontId="4" fillId="0" borderId="56" xfId="0" applyFont="1" applyBorder="1" applyAlignment="1" applyProtection="1">
      <alignment horizontal="left"/>
      <protection/>
    </xf>
    <xf numFmtId="165" fontId="4" fillId="0" borderId="56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8" xfId="0" applyNumberFormat="1" applyFont="1" applyFill="1" applyBorder="1" applyAlignment="1" applyProtection="1">
      <alignment/>
      <protection/>
    </xf>
    <xf numFmtId="165" fontId="3" fillId="35" borderId="52" xfId="0" applyNumberFormat="1" applyFont="1" applyFill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0" xfId="0" applyFont="1" applyBorder="1" applyAlignment="1" applyProtection="1">
      <alignment horizontal="left"/>
      <protection/>
    </xf>
    <xf numFmtId="165" fontId="4" fillId="0" borderId="50" xfId="0" applyNumberFormat="1" applyFont="1" applyBorder="1" applyAlignment="1" applyProtection="1">
      <alignment/>
      <protection/>
    </xf>
    <xf numFmtId="165" fontId="4" fillId="0" borderId="58" xfId="0" applyNumberFormat="1" applyFont="1" applyBorder="1" applyAlignment="1" applyProtection="1">
      <alignment/>
      <protection/>
    </xf>
    <xf numFmtId="0" fontId="4" fillId="36" borderId="59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30" xfId="0" applyFont="1" applyFill="1" applyBorder="1" applyAlignment="1" applyProtection="1">
      <alignment horizontal="left"/>
      <protection/>
    </xf>
    <xf numFmtId="165" fontId="3" fillId="35" borderId="30" xfId="0" applyNumberFormat="1" applyFont="1" applyFill="1" applyBorder="1" applyAlignment="1" applyProtection="1">
      <alignment/>
      <protection/>
    </xf>
    <xf numFmtId="165" fontId="3" fillId="35" borderId="58" xfId="0" applyNumberFormat="1" applyFont="1" applyFill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165" fontId="3" fillId="35" borderId="54" xfId="0" applyNumberFormat="1" applyFont="1" applyFill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/>
      <protection/>
    </xf>
    <xf numFmtId="165" fontId="4" fillId="0" borderId="61" xfId="0" applyNumberFormat="1" applyFont="1" applyBorder="1" applyAlignment="1" applyProtection="1">
      <alignment/>
      <protection/>
    </xf>
    <xf numFmtId="0" fontId="4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65" fontId="4" fillId="0" borderId="63" xfId="0" applyNumberFormat="1" applyFont="1" applyBorder="1" applyAlignment="1" applyProtection="1">
      <alignment/>
      <protection/>
    </xf>
    <xf numFmtId="165" fontId="4" fillId="0" borderId="64" xfId="0" applyNumberFormat="1" applyFont="1" applyBorder="1" applyAlignment="1" applyProtection="1">
      <alignment/>
      <protection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 applyProtection="1">
      <alignment horizontal="left"/>
      <protection/>
    </xf>
    <xf numFmtId="165" fontId="4" fillId="0" borderId="6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63" fillId="0" borderId="0" xfId="51">
      <alignment/>
      <protection/>
    </xf>
    <xf numFmtId="0" fontId="3" fillId="0" borderId="4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 indent="2"/>
    </xf>
    <xf numFmtId="0" fontId="16" fillId="0" borderId="27" xfId="0" applyFont="1" applyFill="1" applyBorder="1" applyAlignment="1">
      <alignment horizontal="left" vertical="center" wrapText="1" indent="2"/>
    </xf>
    <xf numFmtId="0" fontId="9" fillId="0" borderId="3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0" fillId="37" borderId="56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20" fillId="0" borderId="36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5" fillId="0" borderId="3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5" fillId="0" borderId="69" xfId="0" applyFont="1" applyFill="1" applyBorder="1" applyAlignment="1">
      <alignment horizontal="left" vertical="center" wrapText="1" indent="1"/>
    </xf>
    <xf numFmtId="0" fontId="15" fillId="0" borderId="34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5" fillId="0" borderId="39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8" fillId="0" borderId="70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15" fillId="0" borderId="70" xfId="0" applyFont="1" applyBorder="1" applyAlignment="1">
      <alignment vertical="center" wrapText="1"/>
    </xf>
    <xf numFmtId="0" fontId="23" fillId="0" borderId="70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5" fillId="0" borderId="70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27" xfId="0" applyFont="1" applyFill="1" applyBorder="1" applyAlignment="1">
      <alignment horizontal="left" vertical="center" wrapText="1" indent="1"/>
    </xf>
    <xf numFmtId="0" fontId="5" fillId="38" borderId="71" xfId="0" applyFont="1" applyFill="1" applyBorder="1" applyAlignment="1">
      <alignment horizontal="center" vertical="center"/>
    </xf>
    <xf numFmtId="0" fontId="2" fillId="38" borderId="7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14" fillId="33" borderId="74" xfId="0" applyFont="1" applyFill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165" fontId="28" fillId="0" borderId="89" xfId="0" applyNumberFormat="1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91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165" fontId="4" fillId="33" borderId="86" xfId="0" applyNumberFormat="1" applyFont="1" applyFill="1" applyBorder="1" applyAlignment="1" applyProtection="1">
      <alignment horizontal="center" vertical="center" wrapText="1"/>
      <protection/>
    </xf>
    <xf numFmtId="0" fontId="2" fillId="33" borderId="93" xfId="0" applyFont="1" applyFill="1" applyBorder="1" applyAlignment="1">
      <alignment horizontal="center" vertical="center" wrapText="1"/>
    </xf>
    <xf numFmtId="165" fontId="30" fillId="33" borderId="89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4" xfId="0" applyFont="1" applyFill="1" applyBorder="1" applyAlignment="1" applyProtection="1">
      <alignment horizontal="center" vertical="center" wrapText="1"/>
      <protection locked="0"/>
    </xf>
    <xf numFmtId="0" fontId="27" fillId="0" borderId="90" xfId="0" applyFont="1" applyBorder="1" applyAlignment="1">
      <alignment horizontal="center" vertical="center" wrapText="1"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 2012r. do I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13'!$B$3:$B$15</c:f>
              <c:strCache/>
            </c:strRef>
          </c:cat>
          <c:val>
            <c:numRef>
              <c:f>'Wykresy I 13'!$C$3:$C$15</c:f>
              <c:numCache/>
            </c:numRef>
          </c:val>
        </c:ser>
        <c:gapWidth val="89"/>
        <c:axId val="40750953"/>
        <c:axId val="31214258"/>
      </c:barChart>
      <c:catAx>
        <c:axId val="40750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4258"/>
        <c:crosses val="autoZero"/>
        <c:auto val="1"/>
        <c:lblOffset val="100"/>
        <c:tickLblSkip val="1"/>
        <c:noMultiLvlLbl val="0"/>
      </c:catAx>
      <c:valAx>
        <c:axId val="31214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sierpnia 2012r. do stycznia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13'!$I$4:$I$9</c:f>
              <c:strCache/>
            </c:strRef>
          </c:cat>
          <c:val>
            <c:numRef>
              <c:f>'Wykresy I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I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13'!$I$4:$I$9</c:f>
              <c:strCache/>
            </c:strRef>
          </c:cat>
          <c:val>
            <c:numRef>
              <c:f>'Wykresy I 13'!$K$4:$K$9</c:f>
              <c:numCache/>
            </c:numRef>
          </c:val>
          <c:shape val="box"/>
        </c:ser>
        <c:gapWidth val="100"/>
        <c:shape val="box"/>
        <c:axId val="12492867"/>
        <c:axId val="45326940"/>
      </c:bar3DChart>
      <c:catAx>
        <c:axId val="124928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</c:scaling>
        <c:axPos val="b"/>
        <c:delete val="1"/>
        <c:majorTickMark val="out"/>
        <c:minorTickMark val="none"/>
        <c:tickLblPos val="none"/>
        <c:crossAx val="12492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VIII 2011r. do I 2012r. oraz od VIII 2012r. do 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13'!$F$6:$F$18</c:f>
              <c:strCache/>
            </c:strRef>
          </c:cat>
          <c:val>
            <c:numRef>
              <c:f>'Wykresy I 13'!$G$6:$G$18</c:f>
              <c:numCache/>
            </c:numRef>
          </c:val>
          <c:shape val="box"/>
        </c:ser>
        <c:gapWidth val="99"/>
        <c:shape val="box"/>
        <c:axId val="5289277"/>
        <c:axId val="47603494"/>
      </c:bar3DChart>
      <c:catAx>
        <c:axId val="5289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03494"/>
        <c:crosses val="autoZero"/>
        <c:auto val="1"/>
        <c:lblOffset val="100"/>
        <c:tickLblSkip val="1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styczniu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0,44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2,23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0,36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1,69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30,13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 13'!$J$22:$J$34</c:f>
              <c:strCache/>
            </c:strRef>
          </c:cat>
          <c:val>
            <c:numRef>
              <c:f>'Wykresy I 13'!$K$22:$K$34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83915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19</xdr:row>
      <xdr:rowOff>0</xdr:rowOff>
    </xdr:from>
    <xdr:to>
      <xdr:col>26</xdr:col>
      <xdr:colOff>647700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3687425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  <sheetName val="Stan i struktura VI 12"/>
      <sheetName val="Stan i struktura VII 12"/>
      <sheetName val="Stan i struktura VIII 12"/>
      <sheetName val="Stan i struktura IX 12"/>
      <sheetName val="Stan i struktura X 12"/>
      <sheetName val="Stan i struktura XI 12"/>
      <sheetName val="Stan i struktura XII 12"/>
    </sheetNames>
    <sheetDataSet>
      <sheetData sheetId="11">
        <row r="6">
          <cell r="E6">
            <v>5250</v>
          </cell>
          <cell r="F6">
            <v>3020</v>
          </cell>
          <cell r="G6">
            <v>4373</v>
          </cell>
          <cell r="H6">
            <v>4873</v>
          </cell>
          <cell r="I6">
            <v>7301</v>
          </cell>
          <cell r="J6">
            <v>2154</v>
          </cell>
          <cell r="K6">
            <v>4903</v>
          </cell>
          <cell r="L6">
            <v>1848</v>
          </cell>
          <cell r="M6">
            <v>2955</v>
          </cell>
          <cell r="N6">
            <v>2440</v>
          </cell>
          <cell r="O6">
            <v>4826</v>
          </cell>
          <cell r="P6">
            <v>4945</v>
          </cell>
          <cell r="Q6">
            <v>5851</v>
          </cell>
          <cell r="R6">
            <v>5875</v>
          </cell>
          <cell r="S6">
            <v>60614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25390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3" t="s">
        <v>19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51"/>
    </row>
    <row r="5" spans="2:20" ht="28.5" customHeight="1" thickBot="1" thickTop="1">
      <c r="B5" s="14" t="s">
        <v>20</v>
      </c>
      <c r="C5" s="252" t="s">
        <v>21</v>
      </c>
      <c r="D5" s="253"/>
      <c r="E5" s="15">
        <v>9.3</v>
      </c>
      <c r="F5" s="15">
        <v>12.7</v>
      </c>
      <c r="G5" s="15">
        <v>24.1</v>
      </c>
      <c r="H5" s="15">
        <v>21.9</v>
      </c>
      <c r="I5" s="15">
        <v>24.9</v>
      </c>
      <c r="J5" s="15">
        <v>12.2</v>
      </c>
      <c r="K5" s="15">
        <v>25.6</v>
      </c>
      <c r="L5" s="15">
        <v>15.6</v>
      </c>
      <c r="M5" s="15">
        <v>12.1</v>
      </c>
      <c r="N5" s="15">
        <v>17.8</v>
      </c>
      <c r="O5" s="15">
        <v>8.3</v>
      </c>
      <c r="P5" s="15">
        <v>15.8</v>
      </c>
      <c r="Q5" s="15">
        <v>25.2</v>
      </c>
      <c r="R5" s="16">
        <v>17.1</v>
      </c>
      <c r="S5" s="17">
        <v>15.8</v>
      </c>
      <c r="T5" s="1" t="s">
        <v>22</v>
      </c>
    </row>
    <row r="6" spans="2:19" s="4" customFormat="1" ht="28.5" customHeight="1" thickBot="1" thickTop="1">
      <c r="B6" s="18" t="s">
        <v>23</v>
      </c>
      <c r="C6" s="254" t="s">
        <v>24</v>
      </c>
      <c r="D6" s="255"/>
      <c r="E6" s="19">
        <v>5881</v>
      </c>
      <c r="F6" s="20">
        <v>3463</v>
      </c>
      <c r="G6" s="20">
        <v>4791</v>
      </c>
      <c r="H6" s="20">
        <v>5242</v>
      </c>
      <c r="I6" s="20">
        <v>7788</v>
      </c>
      <c r="J6" s="20">
        <v>2470</v>
      </c>
      <c r="K6" s="20">
        <v>5198</v>
      </c>
      <c r="L6" s="20">
        <v>2069</v>
      </c>
      <c r="M6" s="20">
        <v>3264</v>
      </c>
      <c r="N6" s="20">
        <v>2659</v>
      </c>
      <c r="O6" s="20">
        <v>5176</v>
      </c>
      <c r="P6" s="20">
        <v>5468</v>
      </c>
      <c r="Q6" s="20">
        <v>6404</v>
      </c>
      <c r="R6" s="21">
        <v>6321</v>
      </c>
      <c r="S6" s="22">
        <f>SUM(E6:R6)</f>
        <v>66194</v>
      </c>
    </row>
    <row r="7" spans="2:20" s="4" customFormat="1" ht="28.5" customHeight="1" thickBot="1" thickTop="1">
      <c r="B7" s="23"/>
      <c r="C7" s="256" t="s">
        <v>25</v>
      </c>
      <c r="D7" s="257"/>
      <c r="E7" s="24">
        <f>'[1]Stan i struktura XII 12'!E$6</f>
        <v>5250</v>
      </c>
      <c r="F7" s="24">
        <f>'[1]Stan i struktura XII 12'!F$6</f>
        <v>3020</v>
      </c>
      <c r="G7" s="24">
        <f>'[1]Stan i struktura XII 12'!G$6</f>
        <v>4373</v>
      </c>
      <c r="H7" s="24">
        <f>'[1]Stan i struktura XII 12'!H$6</f>
        <v>4873</v>
      </c>
      <c r="I7" s="24">
        <f>'[1]Stan i struktura XII 12'!I$6</f>
        <v>7301</v>
      </c>
      <c r="J7" s="24">
        <f>'[1]Stan i struktura XII 12'!J$6</f>
        <v>2154</v>
      </c>
      <c r="K7" s="24">
        <f>'[1]Stan i struktura XII 12'!K$6</f>
        <v>4903</v>
      </c>
      <c r="L7" s="24">
        <f>'[1]Stan i struktura XII 12'!L$6</f>
        <v>1848</v>
      </c>
      <c r="M7" s="24">
        <f>'[1]Stan i struktura XII 12'!M$6</f>
        <v>2955</v>
      </c>
      <c r="N7" s="24">
        <f>'[1]Stan i struktura XII 12'!N$6</f>
        <v>2440</v>
      </c>
      <c r="O7" s="24">
        <f>'[1]Stan i struktura XII 12'!O$6</f>
        <v>4826</v>
      </c>
      <c r="P7" s="24">
        <f>'[1]Stan i struktura XII 12'!P$6</f>
        <v>4945</v>
      </c>
      <c r="Q7" s="24">
        <f>'[1]Stan i struktura XII 12'!Q$6</f>
        <v>5851</v>
      </c>
      <c r="R7" s="24">
        <f>'[1]Stan i struktura XII 12'!R$6</f>
        <v>5875</v>
      </c>
      <c r="S7" s="24">
        <f>'[1]Stan i struktura XII 12'!S$6</f>
        <v>60614</v>
      </c>
      <c r="T7" s="25"/>
    </row>
    <row r="8" spans="2:20" ht="28.5" customHeight="1" thickBot="1" thickTop="1">
      <c r="B8" s="26"/>
      <c r="C8" s="241" t="s">
        <v>26</v>
      </c>
      <c r="D8" s="227"/>
      <c r="E8" s="27">
        <f aca="true" t="shared" si="0" ref="E8:S8">E6-E7</f>
        <v>631</v>
      </c>
      <c r="F8" s="27">
        <f t="shared" si="0"/>
        <v>443</v>
      </c>
      <c r="G8" s="27">
        <f t="shared" si="0"/>
        <v>418</v>
      </c>
      <c r="H8" s="27">
        <f t="shared" si="0"/>
        <v>369</v>
      </c>
      <c r="I8" s="27">
        <f t="shared" si="0"/>
        <v>487</v>
      </c>
      <c r="J8" s="27">
        <f t="shared" si="0"/>
        <v>316</v>
      </c>
      <c r="K8" s="27">
        <f t="shared" si="0"/>
        <v>295</v>
      </c>
      <c r="L8" s="27">
        <f t="shared" si="0"/>
        <v>221</v>
      </c>
      <c r="M8" s="27">
        <f t="shared" si="0"/>
        <v>309</v>
      </c>
      <c r="N8" s="27">
        <f t="shared" si="0"/>
        <v>219</v>
      </c>
      <c r="O8" s="27">
        <f t="shared" si="0"/>
        <v>350</v>
      </c>
      <c r="P8" s="27">
        <f t="shared" si="0"/>
        <v>523</v>
      </c>
      <c r="Q8" s="27">
        <f t="shared" si="0"/>
        <v>553</v>
      </c>
      <c r="R8" s="28">
        <f t="shared" si="0"/>
        <v>446</v>
      </c>
      <c r="S8" s="29">
        <f t="shared" si="0"/>
        <v>5580</v>
      </c>
      <c r="T8" s="30"/>
    </row>
    <row r="9" spans="2:20" ht="28.5" customHeight="1" thickBot="1" thickTop="1">
      <c r="B9" s="31"/>
      <c r="C9" s="237" t="s">
        <v>27</v>
      </c>
      <c r="D9" s="238"/>
      <c r="E9" s="32">
        <f aca="true" t="shared" si="1" ref="E9:S9">E6/E7*100</f>
        <v>112.01904761904761</v>
      </c>
      <c r="F9" s="32">
        <f t="shared" si="1"/>
        <v>114.66887417218543</v>
      </c>
      <c r="G9" s="32">
        <f t="shared" si="1"/>
        <v>109.55865538531899</v>
      </c>
      <c r="H9" s="32">
        <f t="shared" si="1"/>
        <v>107.5723373691771</v>
      </c>
      <c r="I9" s="32">
        <f t="shared" si="1"/>
        <v>106.67031913436516</v>
      </c>
      <c r="J9" s="32">
        <f t="shared" si="1"/>
        <v>114.67038068709378</v>
      </c>
      <c r="K9" s="32">
        <f t="shared" si="1"/>
        <v>106.01672445441565</v>
      </c>
      <c r="L9" s="32">
        <f t="shared" si="1"/>
        <v>111.95887445887448</v>
      </c>
      <c r="M9" s="32">
        <f t="shared" si="1"/>
        <v>110.45685279187818</v>
      </c>
      <c r="N9" s="32">
        <f t="shared" si="1"/>
        <v>108.97540983606558</v>
      </c>
      <c r="O9" s="32">
        <f t="shared" si="1"/>
        <v>107.2523829258185</v>
      </c>
      <c r="P9" s="32">
        <f t="shared" si="1"/>
        <v>110.57633973710819</v>
      </c>
      <c r="Q9" s="32">
        <f t="shared" si="1"/>
        <v>109.45137583319091</v>
      </c>
      <c r="R9" s="33">
        <f t="shared" si="1"/>
        <v>107.59148936170213</v>
      </c>
      <c r="S9" s="34">
        <f t="shared" si="1"/>
        <v>109.20579404098063</v>
      </c>
      <c r="T9" s="30"/>
    </row>
    <row r="10" spans="2:20" s="4" customFormat="1" ht="28.5" customHeight="1" thickBot="1" thickTop="1">
      <c r="B10" s="35" t="s">
        <v>28</v>
      </c>
      <c r="C10" s="239" t="s">
        <v>29</v>
      </c>
      <c r="D10" s="240"/>
      <c r="E10" s="36">
        <v>1266</v>
      </c>
      <c r="F10" s="37">
        <v>772</v>
      </c>
      <c r="G10" s="38">
        <v>769</v>
      </c>
      <c r="H10" s="38">
        <v>731</v>
      </c>
      <c r="I10" s="38">
        <v>1004</v>
      </c>
      <c r="J10" s="38">
        <v>471</v>
      </c>
      <c r="K10" s="38">
        <v>770</v>
      </c>
      <c r="L10" s="38">
        <v>428</v>
      </c>
      <c r="M10" s="39">
        <v>612</v>
      </c>
      <c r="N10" s="39">
        <v>451</v>
      </c>
      <c r="O10" s="39">
        <v>1019</v>
      </c>
      <c r="P10" s="39">
        <v>1021</v>
      </c>
      <c r="Q10" s="39">
        <v>1175</v>
      </c>
      <c r="R10" s="39">
        <v>999</v>
      </c>
      <c r="S10" s="40">
        <f>SUM(E10:R10)</f>
        <v>11488</v>
      </c>
      <c r="T10" s="25"/>
    </row>
    <row r="11" spans="2:20" ht="28.5" customHeight="1" thickBot="1" thickTop="1">
      <c r="B11" s="41"/>
      <c r="C11" s="241" t="s">
        <v>30</v>
      </c>
      <c r="D11" s="227"/>
      <c r="E11" s="42">
        <f aca="true" t="shared" si="2" ref="E11:S11">E76/E10*100</f>
        <v>14.139020537124802</v>
      </c>
      <c r="F11" s="42">
        <f t="shared" si="2"/>
        <v>13.860103626943005</v>
      </c>
      <c r="G11" s="42">
        <f t="shared" si="2"/>
        <v>12.093628088426527</v>
      </c>
      <c r="H11" s="42">
        <f t="shared" si="2"/>
        <v>12.722298221614228</v>
      </c>
      <c r="I11" s="42">
        <f t="shared" si="2"/>
        <v>11.752988047808765</v>
      </c>
      <c r="J11" s="42">
        <f t="shared" si="2"/>
        <v>15.286624203821656</v>
      </c>
      <c r="K11" s="42">
        <f t="shared" si="2"/>
        <v>11.688311688311687</v>
      </c>
      <c r="L11" s="42">
        <f t="shared" si="2"/>
        <v>15.654205607476634</v>
      </c>
      <c r="M11" s="42">
        <f t="shared" si="2"/>
        <v>21.07843137254902</v>
      </c>
      <c r="N11" s="42">
        <f t="shared" si="2"/>
        <v>14.634146341463413</v>
      </c>
      <c r="O11" s="42">
        <f t="shared" si="2"/>
        <v>15.112855740922473</v>
      </c>
      <c r="P11" s="42">
        <f t="shared" si="2"/>
        <v>13.614103819784527</v>
      </c>
      <c r="Q11" s="42">
        <f t="shared" si="2"/>
        <v>9.872340425531915</v>
      </c>
      <c r="R11" s="43">
        <f t="shared" si="2"/>
        <v>10.41041041041041</v>
      </c>
      <c r="S11" s="44">
        <f t="shared" si="2"/>
        <v>13.292130919220055</v>
      </c>
      <c r="T11" s="30"/>
    </row>
    <row r="12" spans="2:20" ht="28.5" customHeight="1" thickBot="1" thickTop="1">
      <c r="B12" s="45" t="s">
        <v>31</v>
      </c>
      <c r="C12" s="242" t="s">
        <v>32</v>
      </c>
      <c r="D12" s="243"/>
      <c r="E12" s="36">
        <v>635</v>
      </c>
      <c r="F12" s="38">
        <v>329</v>
      </c>
      <c r="G12" s="38">
        <v>351</v>
      </c>
      <c r="H12" s="38">
        <v>362</v>
      </c>
      <c r="I12" s="38">
        <v>517</v>
      </c>
      <c r="J12" s="38">
        <v>155</v>
      </c>
      <c r="K12" s="38">
        <v>475</v>
      </c>
      <c r="L12" s="38">
        <v>207</v>
      </c>
      <c r="M12" s="39">
        <v>303</v>
      </c>
      <c r="N12" s="39">
        <v>232</v>
      </c>
      <c r="O12" s="39">
        <v>669</v>
      </c>
      <c r="P12" s="39">
        <v>498</v>
      </c>
      <c r="Q12" s="39">
        <v>622</v>
      </c>
      <c r="R12" s="39">
        <v>553</v>
      </c>
      <c r="S12" s="40">
        <f>SUM(E12:R12)</f>
        <v>5908</v>
      </c>
      <c r="T12" s="30"/>
    </row>
    <row r="13" spans="2:20" ht="28.5" customHeight="1" thickBot="1" thickTop="1">
      <c r="B13" s="41" t="s">
        <v>22</v>
      </c>
      <c r="C13" s="244" t="s">
        <v>33</v>
      </c>
      <c r="D13" s="245"/>
      <c r="E13" s="46">
        <v>233</v>
      </c>
      <c r="F13" s="47">
        <v>152</v>
      </c>
      <c r="G13" s="47">
        <v>177</v>
      </c>
      <c r="H13" s="47">
        <v>193</v>
      </c>
      <c r="I13" s="47">
        <v>273</v>
      </c>
      <c r="J13" s="47">
        <v>66</v>
      </c>
      <c r="K13" s="47">
        <v>213</v>
      </c>
      <c r="L13" s="47">
        <v>92</v>
      </c>
      <c r="M13" s="48">
        <v>163</v>
      </c>
      <c r="N13" s="48">
        <v>102</v>
      </c>
      <c r="O13" s="48">
        <v>277</v>
      </c>
      <c r="P13" s="48">
        <v>224</v>
      </c>
      <c r="Q13" s="48">
        <v>354</v>
      </c>
      <c r="R13" s="48">
        <v>230</v>
      </c>
      <c r="S13" s="49">
        <f>SUM(E13:R13)</f>
        <v>2749</v>
      </c>
      <c r="T13" s="30"/>
    </row>
    <row r="14" spans="2:20" s="4" customFormat="1" ht="28.5" customHeight="1" thickBot="1" thickTop="1">
      <c r="B14" s="18" t="s">
        <v>22</v>
      </c>
      <c r="C14" s="246" t="s">
        <v>34</v>
      </c>
      <c r="D14" s="247"/>
      <c r="E14" s="46">
        <v>224</v>
      </c>
      <c r="F14" s="47">
        <v>146</v>
      </c>
      <c r="G14" s="47">
        <v>174</v>
      </c>
      <c r="H14" s="47">
        <v>193</v>
      </c>
      <c r="I14" s="47">
        <v>270</v>
      </c>
      <c r="J14" s="47">
        <v>58</v>
      </c>
      <c r="K14" s="47">
        <v>204</v>
      </c>
      <c r="L14" s="47">
        <v>76</v>
      </c>
      <c r="M14" s="48">
        <v>158</v>
      </c>
      <c r="N14" s="48">
        <v>91</v>
      </c>
      <c r="O14" s="48">
        <v>229</v>
      </c>
      <c r="P14" s="48">
        <v>207</v>
      </c>
      <c r="Q14" s="48">
        <v>290</v>
      </c>
      <c r="R14" s="48">
        <v>209</v>
      </c>
      <c r="S14" s="49">
        <f>SUM(E14:R14)</f>
        <v>2529</v>
      </c>
      <c r="T14" s="25"/>
    </row>
    <row r="15" spans="2:20" s="4" customFormat="1" ht="28.5" customHeight="1" thickBot="1" thickTop="1">
      <c r="B15" s="50" t="s">
        <v>22</v>
      </c>
      <c r="C15" s="230" t="s">
        <v>35</v>
      </c>
      <c r="D15" s="231"/>
      <c r="E15" s="51">
        <v>307</v>
      </c>
      <c r="F15" s="52">
        <v>113</v>
      </c>
      <c r="G15" s="52">
        <v>74</v>
      </c>
      <c r="H15" s="52">
        <v>97</v>
      </c>
      <c r="I15" s="52">
        <v>128</v>
      </c>
      <c r="J15" s="52">
        <v>43</v>
      </c>
      <c r="K15" s="52">
        <v>175</v>
      </c>
      <c r="L15" s="52">
        <v>63</v>
      </c>
      <c r="M15" s="53">
        <v>66</v>
      </c>
      <c r="N15" s="53">
        <v>63</v>
      </c>
      <c r="O15" s="53">
        <v>241</v>
      </c>
      <c r="P15" s="53">
        <v>160</v>
      </c>
      <c r="Q15" s="53">
        <v>145</v>
      </c>
      <c r="R15" s="53">
        <v>105</v>
      </c>
      <c r="S15" s="49">
        <f>SUM(E15:R15)</f>
        <v>1780</v>
      </c>
      <c r="T15" s="25"/>
    </row>
    <row r="16" spans="2:19" ht="28.5" customHeight="1" thickBot="1">
      <c r="B16" s="213" t="s">
        <v>36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3"/>
    </row>
    <row r="17" spans="2:19" ht="28.5" customHeight="1" thickBot="1" thickTop="1">
      <c r="B17" s="234" t="s">
        <v>20</v>
      </c>
      <c r="C17" s="235" t="s">
        <v>37</v>
      </c>
      <c r="D17" s="236"/>
      <c r="E17" s="54">
        <v>2979</v>
      </c>
      <c r="F17" s="55">
        <v>1816</v>
      </c>
      <c r="G17" s="55">
        <v>2436</v>
      </c>
      <c r="H17" s="55">
        <v>2592</v>
      </c>
      <c r="I17" s="55">
        <v>4062</v>
      </c>
      <c r="J17" s="55">
        <v>1168</v>
      </c>
      <c r="K17" s="55">
        <v>2683</v>
      </c>
      <c r="L17" s="55">
        <v>976</v>
      </c>
      <c r="M17" s="56">
        <v>1640</v>
      </c>
      <c r="N17" s="56">
        <v>1326</v>
      </c>
      <c r="O17" s="56">
        <v>2663</v>
      </c>
      <c r="P17" s="56">
        <v>2802</v>
      </c>
      <c r="Q17" s="56">
        <v>3506</v>
      </c>
      <c r="R17" s="56">
        <v>3281</v>
      </c>
      <c r="S17" s="49">
        <f>SUM(E17:R17)</f>
        <v>33930</v>
      </c>
    </row>
    <row r="18" spans="2:19" ht="28.5" customHeight="1" thickBot="1" thickTop="1">
      <c r="B18" s="184"/>
      <c r="C18" s="221" t="s">
        <v>38</v>
      </c>
      <c r="D18" s="222"/>
      <c r="E18" s="57">
        <f aca="true" t="shared" si="3" ref="E18:S18">E17/E6*100</f>
        <v>50.65465056963101</v>
      </c>
      <c r="F18" s="57">
        <f t="shared" si="3"/>
        <v>52.440080854750214</v>
      </c>
      <c r="G18" s="57">
        <f t="shared" si="3"/>
        <v>50.84533500313086</v>
      </c>
      <c r="H18" s="57">
        <f t="shared" si="3"/>
        <v>49.44677603967951</v>
      </c>
      <c r="I18" s="57">
        <f t="shared" si="3"/>
        <v>52.15716486902927</v>
      </c>
      <c r="J18" s="57">
        <f t="shared" si="3"/>
        <v>47.28744939271255</v>
      </c>
      <c r="K18" s="57">
        <f t="shared" si="3"/>
        <v>51.616006156213935</v>
      </c>
      <c r="L18" s="57">
        <f t="shared" si="3"/>
        <v>47.172547124214596</v>
      </c>
      <c r="M18" s="57">
        <f t="shared" si="3"/>
        <v>50.245098039215684</v>
      </c>
      <c r="N18" s="57">
        <f t="shared" si="3"/>
        <v>49.868371568258745</v>
      </c>
      <c r="O18" s="57">
        <f t="shared" si="3"/>
        <v>51.448995363214834</v>
      </c>
      <c r="P18" s="57">
        <f t="shared" si="3"/>
        <v>51.24359912216533</v>
      </c>
      <c r="Q18" s="57">
        <f t="shared" si="3"/>
        <v>54.74703310430981</v>
      </c>
      <c r="R18" s="58">
        <f t="shared" si="3"/>
        <v>51.906343932922006</v>
      </c>
      <c r="S18" s="59">
        <f t="shared" si="3"/>
        <v>51.258422213493674</v>
      </c>
    </row>
    <row r="19" spans="2:19" ht="28.5" customHeight="1" thickBot="1" thickTop="1">
      <c r="B19" s="206" t="s">
        <v>23</v>
      </c>
      <c r="C19" s="226" t="s">
        <v>39</v>
      </c>
      <c r="D19" s="227"/>
      <c r="E19" s="46">
        <v>0</v>
      </c>
      <c r="F19" s="47">
        <v>2463</v>
      </c>
      <c r="G19" s="47">
        <v>2367</v>
      </c>
      <c r="H19" s="47">
        <v>2678</v>
      </c>
      <c r="I19" s="47">
        <v>3198</v>
      </c>
      <c r="J19" s="47">
        <v>1316</v>
      </c>
      <c r="K19" s="47">
        <v>2913</v>
      </c>
      <c r="L19" s="47">
        <v>1193</v>
      </c>
      <c r="M19" s="48">
        <v>1882</v>
      </c>
      <c r="N19" s="48">
        <v>1283</v>
      </c>
      <c r="O19" s="48">
        <v>0</v>
      </c>
      <c r="P19" s="48">
        <v>3546</v>
      </c>
      <c r="Q19" s="48">
        <v>2746</v>
      </c>
      <c r="R19" s="48">
        <v>2781</v>
      </c>
      <c r="S19" s="60">
        <f>SUM(E19:R19)</f>
        <v>28366</v>
      </c>
    </row>
    <row r="20" spans="2:19" ht="28.5" customHeight="1" thickBot="1" thickTop="1">
      <c r="B20" s="184"/>
      <c r="C20" s="221" t="s">
        <v>38</v>
      </c>
      <c r="D20" s="222"/>
      <c r="E20" s="57">
        <f aca="true" t="shared" si="4" ref="E20:S20">E19/E6*100</f>
        <v>0</v>
      </c>
      <c r="F20" s="57">
        <f t="shared" si="4"/>
        <v>71.12330349408028</v>
      </c>
      <c r="G20" s="57">
        <f t="shared" si="4"/>
        <v>49.40513462742642</v>
      </c>
      <c r="H20" s="57">
        <f t="shared" si="4"/>
        <v>51.08737123235406</v>
      </c>
      <c r="I20" s="57">
        <f t="shared" si="4"/>
        <v>41.06317411402157</v>
      </c>
      <c r="J20" s="57">
        <f t="shared" si="4"/>
        <v>53.27935222672065</v>
      </c>
      <c r="K20" s="57">
        <f t="shared" si="4"/>
        <v>56.04078491727588</v>
      </c>
      <c r="L20" s="57">
        <f t="shared" si="4"/>
        <v>57.660705654905755</v>
      </c>
      <c r="M20" s="57">
        <f t="shared" si="4"/>
        <v>57.65931372549019</v>
      </c>
      <c r="N20" s="57">
        <f t="shared" si="4"/>
        <v>48.25122226400902</v>
      </c>
      <c r="O20" s="57">
        <f t="shared" si="4"/>
        <v>0</v>
      </c>
      <c r="P20" s="57">
        <f t="shared" si="4"/>
        <v>64.85003657644477</v>
      </c>
      <c r="Q20" s="57">
        <f t="shared" si="4"/>
        <v>42.87945034353529</v>
      </c>
      <c r="R20" s="58">
        <f t="shared" si="4"/>
        <v>43.99620313241576</v>
      </c>
      <c r="S20" s="59">
        <f t="shared" si="4"/>
        <v>42.8528265401698</v>
      </c>
    </row>
    <row r="21" spans="2:19" s="4" customFormat="1" ht="28.5" customHeight="1" thickBot="1" thickTop="1">
      <c r="B21" s="217" t="s">
        <v>28</v>
      </c>
      <c r="C21" s="219" t="s">
        <v>40</v>
      </c>
      <c r="D21" s="220"/>
      <c r="E21" s="46">
        <v>1141</v>
      </c>
      <c r="F21" s="47">
        <v>627</v>
      </c>
      <c r="G21" s="47">
        <v>1052</v>
      </c>
      <c r="H21" s="47">
        <v>1184</v>
      </c>
      <c r="I21" s="47">
        <v>1620</v>
      </c>
      <c r="J21" s="47">
        <v>383</v>
      </c>
      <c r="K21" s="47">
        <v>1072</v>
      </c>
      <c r="L21" s="47">
        <v>405</v>
      </c>
      <c r="M21" s="48">
        <v>753</v>
      </c>
      <c r="N21" s="48">
        <v>407</v>
      </c>
      <c r="O21" s="48">
        <v>1064</v>
      </c>
      <c r="P21" s="48">
        <v>1056</v>
      </c>
      <c r="Q21" s="48">
        <v>1327</v>
      </c>
      <c r="R21" s="48">
        <v>1042</v>
      </c>
      <c r="S21" s="49">
        <f>SUM(E21:R21)</f>
        <v>13133</v>
      </c>
    </row>
    <row r="22" spans="2:19" ht="28.5" customHeight="1" thickBot="1" thickTop="1">
      <c r="B22" s="184"/>
      <c r="C22" s="221" t="s">
        <v>38</v>
      </c>
      <c r="D22" s="222"/>
      <c r="E22" s="57">
        <f aca="true" t="shared" si="5" ref="E22:S22">E21/E6*100</f>
        <v>19.401462336337357</v>
      </c>
      <c r="F22" s="57">
        <f t="shared" si="5"/>
        <v>18.105688709211666</v>
      </c>
      <c r="G22" s="57">
        <f t="shared" si="5"/>
        <v>21.957837612189522</v>
      </c>
      <c r="H22" s="57">
        <f t="shared" si="5"/>
        <v>22.586798931705456</v>
      </c>
      <c r="I22" s="57">
        <f t="shared" si="5"/>
        <v>20.801232665639446</v>
      </c>
      <c r="J22" s="57">
        <f t="shared" si="5"/>
        <v>15.506072874493926</v>
      </c>
      <c r="K22" s="57">
        <f t="shared" si="5"/>
        <v>20.62331666025394</v>
      </c>
      <c r="L22" s="57">
        <f t="shared" si="5"/>
        <v>19.57467375543741</v>
      </c>
      <c r="M22" s="57">
        <f t="shared" si="5"/>
        <v>23.06985294117647</v>
      </c>
      <c r="N22" s="57">
        <f t="shared" si="5"/>
        <v>15.306506205340353</v>
      </c>
      <c r="O22" s="57">
        <f t="shared" si="5"/>
        <v>20.556414219474497</v>
      </c>
      <c r="P22" s="57">
        <f t="shared" si="5"/>
        <v>19.312362838332113</v>
      </c>
      <c r="Q22" s="57">
        <f t="shared" si="5"/>
        <v>20.721424109931295</v>
      </c>
      <c r="R22" s="58">
        <f t="shared" si="5"/>
        <v>16.484733428255023</v>
      </c>
      <c r="S22" s="59">
        <f t="shared" si="5"/>
        <v>19.840166782487838</v>
      </c>
    </row>
    <row r="23" spans="2:19" s="4" customFormat="1" ht="28.5" customHeight="1" thickBot="1" thickTop="1">
      <c r="B23" s="217" t="s">
        <v>31</v>
      </c>
      <c r="C23" s="228" t="s">
        <v>41</v>
      </c>
      <c r="D23" s="229"/>
      <c r="E23" s="46">
        <v>87</v>
      </c>
      <c r="F23" s="47">
        <v>123</v>
      </c>
      <c r="G23" s="47">
        <v>170</v>
      </c>
      <c r="H23" s="47">
        <v>322</v>
      </c>
      <c r="I23" s="47">
        <v>113</v>
      </c>
      <c r="J23" s="47">
        <v>46</v>
      </c>
      <c r="K23" s="47">
        <v>166</v>
      </c>
      <c r="L23" s="47">
        <v>88</v>
      </c>
      <c r="M23" s="48">
        <v>177</v>
      </c>
      <c r="N23" s="48">
        <v>240</v>
      </c>
      <c r="O23" s="48">
        <v>367</v>
      </c>
      <c r="P23" s="48">
        <v>279</v>
      </c>
      <c r="Q23" s="48">
        <v>247</v>
      </c>
      <c r="R23" s="48">
        <v>150</v>
      </c>
      <c r="S23" s="49">
        <f>SUM(E23:R23)</f>
        <v>2575</v>
      </c>
    </row>
    <row r="24" spans="2:19" ht="28.5" customHeight="1" thickBot="1" thickTop="1">
      <c r="B24" s="184"/>
      <c r="C24" s="221" t="s">
        <v>38</v>
      </c>
      <c r="D24" s="222"/>
      <c r="E24" s="57">
        <f aca="true" t="shared" si="6" ref="E24:S24">E23/E6*100</f>
        <v>1.479340248257099</v>
      </c>
      <c r="F24" s="57">
        <f t="shared" si="6"/>
        <v>3.5518336702281257</v>
      </c>
      <c r="G24" s="57">
        <f t="shared" si="6"/>
        <v>3.548319766228345</v>
      </c>
      <c r="H24" s="57">
        <f t="shared" si="6"/>
        <v>6.142693628386112</v>
      </c>
      <c r="I24" s="57">
        <f t="shared" si="6"/>
        <v>1.4509501797637392</v>
      </c>
      <c r="J24" s="57">
        <f t="shared" si="6"/>
        <v>1.862348178137652</v>
      </c>
      <c r="K24" s="57">
        <f t="shared" si="6"/>
        <v>3.193535975375144</v>
      </c>
      <c r="L24" s="57">
        <f t="shared" si="6"/>
        <v>4.253262445625906</v>
      </c>
      <c r="M24" s="57">
        <f t="shared" si="6"/>
        <v>5.422794117647059</v>
      </c>
      <c r="N24" s="57">
        <f t="shared" si="6"/>
        <v>9.025949605114706</v>
      </c>
      <c r="O24" s="57">
        <f t="shared" si="6"/>
        <v>7.090417310664606</v>
      </c>
      <c r="P24" s="57">
        <f t="shared" si="6"/>
        <v>5.1024140453547915</v>
      </c>
      <c r="Q24" s="57">
        <f t="shared" si="6"/>
        <v>3.856964397251718</v>
      </c>
      <c r="R24" s="58">
        <f t="shared" si="6"/>
        <v>2.3730422401518747</v>
      </c>
      <c r="S24" s="59">
        <f t="shared" si="6"/>
        <v>3.8900806719642267</v>
      </c>
    </row>
    <row r="25" spans="2:19" s="4" customFormat="1" ht="28.5" customHeight="1" thickBot="1" thickTop="1">
      <c r="B25" s="217" t="s">
        <v>42</v>
      </c>
      <c r="C25" s="219" t="s">
        <v>43</v>
      </c>
      <c r="D25" s="220"/>
      <c r="E25" s="61">
        <v>294</v>
      </c>
      <c r="F25" s="48">
        <v>193</v>
      </c>
      <c r="G25" s="48">
        <v>230</v>
      </c>
      <c r="H25" s="48">
        <v>237</v>
      </c>
      <c r="I25" s="48">
        <v>400</v>
      </c>
      <c r="J25" s="48">
        <v>90</v>
      </c>
      <c r="K25" s="48">
        <v>225</v>
      </c>
      <c r="L25" s="48">
        <v>119</v>
      </c>
      <c r="M25" s="48">
        <v>193</v>
      </c>
      <c r="N25" s="48">
        <v>161</v>
      </c>
      <c r="O25" s="48">
        <v>215</v>
      </c>
      <c r="P25" s="48">
        <v>318</v>
      </c>
      <c r="Q25" s="48">
        <v>343</v>
      </c>
      <c r="R25" s="48">
        <v>329</v>
      </c>
      <c r="S25" s="49">
        <f>SUM(E25:R25)</f>
        <v>3347</v>
      </c>
    </row>
    <row r="26" spans="2:19" ht="28.5" customHeight="1" thickBot="1" thickTop="1">
      <c r="B26" s="184"/>
      <c r="C26" s="221" t="s">
        <v>38</v>
      </c>
      <c r="D26" s="222"/>
      <c r="E26" s="57">
        <f aca="true" t="shared" si="7" ref="E26:S26">E25/E6*100</f>
        <v>4.999149804455024</v>
      </c>
      <c r="F26" s="57">
        <f t="shared" si="7"/>
        <v>5.573202425642506</v>
      </c>
      <c r="G26" s="57">
        <f t="shared" si="7"/>
        <v>4.80066791901482</v>
      </c>
      <c r="H26" s="57">
        <f t="shared" si="7"/>
        <v>4.521175123998474</v>
      </c>
      <c r="I26" s="57">
        <f t="shared" si="7"/>
        <v>5.136106831022085</v>
      </c>
      <c r="J26" s="57">
        <f t="shared" si="7"/>
        <v>3.643724696356275</v>
      </c>
      <c r="K26" s="57">
        <f t="shared" si="7"/>
        <v>4.328587918430165</v>
      </c>
      <c r="L26" s="57">
        <f t="shared" si="7"/>
        <v>5.751570807153214</v>
      </c>
      <c r="M26" s="57">
        <f t="shared" si="7"/>
        <v>5.9129901960784315</v>
      </c>
      <c r="N26" s="57">
        <f t="shared" si="7"/>
        <v>6.054907860097781</v>
      </c>
      <c r="O26" s="57">
        <f t="shared" si="7"/>
        <v>4.153786707882535</v>
      </c>
      <c r="P26" s="57">
        <f t="shared" si="7"/>
        <v>5.815654718361375</v>
      </c>
      <c r="Q26" s="57">
        <f t="shared" si="7"/>
        <v>5.356027482823236</v>
      </c>
      <c r="R26" s="58">
        <f t="shared" si="7"/>
        <v>5.204872646733112</v>
      </c>
      <c r="S26" s="59">
        <f t="shared" si="7"/>
        <v>5.05634951808321</v>
      </c>
    </row>
    <row r="27" spans="2:19" ht="28.5" customHeight="1" thickBot="1" thickTop="1">
      <c r="B27" s="213" t="s">
        <v>44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25"/>
    </row>
    <row r="28" spans="2:19" ht="28.5" customHeight="1" thickBot="1" thickTop="1">
      <c r="B28" s="206" t="s">
        <v>20</v>
      </c>
      <c r="C28" s="226" t="s">
        <v>45</v>
      </c>
      <c r="D28" s="227"/>
      <c r="E28" s="46">
        <v>855</v>
      </c>
      <c r="F28" s="47">
        <v>673</v>
      </c>
      <c r="G28" s="47">
        <v>861</v>
      </c>
      <c r="H28" s="47">
        <v>994</v>
      </c>
      <c r="I28" s="47">
        <v>1385</v>
      </c>
      <c r="J28" s="47">
        <v>666</v>
      </c>
      <c r="K28" s="47">
        <v>1021</v>
      </c>
      <c r="L28" s="47">
        <v>460</v>
      </c>
      <c r="M28" s="48">
        <v>724</v>
      </c>
      <c r="N28" s="48">
        <v>560</v>
      </c>
      <c r="O28" s="48">
        <v>592</v>
      </c>
      <c r="P28" s="48">
        <v>1041</v>
      </c>
      <c r="Q28" s="48">
        <v>1168</v>
      </c>
      <c r="R28" s="48">
        <v>1189</v>
      </c>
      <c r="S28" s="49">
        <f>SUM(E28:R28)</f>
        <v>12189</v>
      </c>
    </row>
    <row r="29" spans="2:19" ht="28.5" customHeight="1" thickBot="1" thickTop="1">
      <c r="B29" s="184"/>
      <c r="C29" s="221" t="s">
        <v>38</v>
      </c>
      <c r="D29" s="222"/>
      <c r="E29" s="57">
        <f aca="true" t="shared" si="8" ref="E29:S29">E28/E6*100</f>
        <v>14.538343819078388</v>
      </c>
      <c r="F29" s="57">
        <f t="shared" si="8"/>
        <v>19.434016748483973</v>
      </c>
      <c r="G29" s="57">
        <f t="shared" si="8"/>
        <v>17.97119599248591</v>
      </c>
      <c r="H29" s="57">
        <f t="shared" si="8"/>
        <v>18.962228157191912</v>
      </c>
      <c r="I29" s="57">
        <f t="shared" si="8"/>
        <v>17.783769902413972</v>
      </c>
      <c r="J29" s="57">
        <f t="shared" si="8"/>
        <v>26.963562753036435</v>
      </c>
      <c r="K29" s="57">
        <f t="shared" si="8"/>
        <v>19.642170065409772</v>
      </c>
      <c r="L29" s="57">
        <f t="shared" si="8"/>
        <v>22.2329627839536</v>
      </c>
      <c r="M29" s="57">
        <f t="shared" si="8"/>
        <v>22.181372549019606</v>
      </c>
      <c r="N29" s="57">
        <f t="shared" si="8"/>
        <v>21.060549078600978</v>
      </c>
      <c r="O29" s="57">
        <f t="shared" si="8"/>
        <v>11.437403400309119</v>
      </c>
      <c r="P29" s="57">
        <f t="shared" si="8"/>
        <v>19.03803950256035</v>
      </c>
      <c r="Q29" s="57">
        <f t="shared" si="8"/>
        <v>18.238600874453468</v>
      </c>
      <c r="R29" s="58">
        <f t="shared" si="8"/>
        <v>18.81031482360386</v>
      </c>
      <c r="S29" s="59">
        <f t="shared" si="8"/>
        <v>18.41405565459105</v>
      </c>
    </row>
    <row r="30" spans="2:19" ht="28.5" customHeight="1" thickBot="1" thickTop="1">
      <c r="B30" s="217" t="s">
        <v>23</v>
      </c>
      <c r="C30" s="219" t="s">
        <v>46</v>
      </c>
      <c r="D30" s="220"/>
      <c r="E30" s="46">
        <v>1703</v>
      </c>
      <c r="F30" s="47">
        <v>911</v>
      </c>
      <c r="G30" s="47">
        <v>1183</v>
      </c>
      <c r="H30" s="47">
        <v>1309</v>
      </c>
      <c r="I30" s="47">
        <v>1820</v>
      </c>
      <c r="J30" s="47">
        <v>832</v>
      </c>
      <c r="K30" s="47">
        <v>1196</v>
      </c>
      <c r="L30" s="47">
        <v>529</v>
      </c>
      <c r="M30" s="48">
        <v>736</v>
      </c>
      <c r="N30" s="48">
        <v>620</v>
      </c>
      <c r="O30" s="48">
        <v>1498</v>
      </c>
      <c r="P30" s="48">
        <v>1270</v>
      </c>
      <c r="Q30" s="48">
        <v>1433</v>
      </c>
      <c r="R30" s="48">
        <v>1486</v>
      </c>
      <c r="S30" s="49">
        <f>SUM(E30:R30)</f>
        <v>16526</v>
      </c>
    </row>
    <row r="31" spans="2:19" ht="28.5" customHeight="1" thickBot="1" thickTop="1">
      <c r="B31" s="184"/>
      <c r="C31" s="221" t="s">
        <v>38</v>
      </c>
      <c r="D31" s="222"/>
      <c r="E31" s="57">
        <f aca="true" t="shared" si="9" ref="E31:S31">E30/E6*100</f>
        <v>28.95766026186023</v>
      </c>
      <c r="F31" s="57">
        <f t="shared" si="9"/>
        <v>26.306670516892865</v>
      </c>
      <c r="G31" s="57">
        <f t="shared" si="9"/>
        <v>24.69213107910666</v>
      </c>
      <c r="H31" s="57">
        <f t="shared" si="9"/>
        <v>24.97138496756963</v>
      </c>
      <c r="I31" s="57">
        <f t="shared" si="9"/>
        <v>23.369286081150488</v>
      </c>
      <c r="J31" s="57">
        <f t="shared" si="9"/>
        <v>33.68421052631579</v>
      </c>
      <c r="K31" s="57">
        <f t="shared" si="9"/>
        <v>23.008849557522122</v>
      </c>
      <c r="L31" s="57">
        <f t="shared" si="9"/>
        <v>25.567907201546642</v>
      </c>
      <c r="M31" s="57">
        <f t="shared" si="9"/>
        <v>22.54901960784314</v>
      </c>
      <c r="N31" s="57">
        <f t="shared" si="9"/>
        <v>23.317036479879654</v>
      </c>
      <c r="O31" s="57">
        <f t="shared" si="9"/>
        <v>28.941267387944357</v>
      </c>
      <c r="P31" s="57">
        <f t="shared" si="9"/>
        <v>23.22604242867593</v>
      </c>
      <c r="Q31" s="57">
        <f t="shared" si="9"/>
        <v>22.376639600249845</v>
      </c>
      <c r="R31" s="58">
        <f t="shared" si="9"/>
        <v>23.508938459104574</v>
      </c>
      <c r="S31" s="59">
        <f t="shared" si="9"/>
        <v>24.966009003837204</v>
      </c>
    </row>
    <row r="32" spans="2:19" ht="28.5" customHeight="1" thickBot="1" thickTop="1">
      <c r="B32" s="217" t="s">
        <v>28</v>
      </c>
      <c r="C32" s="219" t="s">
        <v>47</v>
      </c>
      <c r="D32" s="220"/>
      <c r="E32" s="46">
        <v>2109</v>
      </c>
      <c r="F32" s="47">
        <v>1385</v>
      </c>
      <c r="G32" s="47">
        <v>2398</v>
      </c>
      <c r="H32" s="47">
        <v>2748</v>
      </c>
      <c r="I32" s="47">
        <v>4241</v>
      </c>
      <c r="J32" s="47">
        <v>1261</v>
      </c>
      <c r="K32" s="47">
        <v>2641</v>
      </c>
      <c r="L32" s="47">
        <v>723</v>
      </c>
      <c r="M32" s="48">
        <v>1175</v>
      </c>
      <c r="N32" s="48">
        <v>1161</v>
      </c>
      <c r="O32" s="48">
        <v>2097</v>
      </c>
      <c r="P32" s="48">
        <v>2177</v>
      </c>
      <c r="Q32" s="48">
        <v>3234</v>
      </c>
      <c r="R32" s="48">
        <v>2932</v>
      </c>
      <c r="S32" s="49">
        <f>SUM(E32:R32)</f>
        <v>30282</v>
      </c>
    </row>
    <row r="33" spans="2:19" ht="28.5" customHeight="1" thickBot="1" thickTop="1">
      <c r="B33" s="184"/>
      <c r="C33" s="221" t="s">
        <v>38</v>
      </c>
      <c r="D33" s="222"/>
      <c r="E33" s="57">
        <f aca="true" t="shared" si="10" ref="E33:S33">E32/E6*100</f>
        <v>35.86124808706002</v>
      </c>
      <c r="F33" s="57">
        <f t="shared" si="10"/>
        <v>39.99422466069882</v>
      </c>
      <c r="G33" s="57">
        <f t="shared" si="10"/>
        <v>50.05218117303277</v>
      </c>
      <c r="H33" s="57">
        <f t="shared" si="10"/>
        <v>52.422739412438006</v>
      </c>
      <c r="I33" s="57">
        <f t="shared" si="10"/>
        <v>54.455572675911654</v>
      </c>
      <c r="J33" s="57">
        <f t="shared" si="10"/>
        <v>51.05263157894737</v>
      </c>
      <c r="K33" s="57">
        <f t="shared" si="10"/>
        <v>50.808003078106964</v>
      </c>
      <c r="L33" s="57">
        <f t="shared" si="10"/>
        <v>34.944417593040114</v>
      </c>
      <c r="M33" s="57">
        <f t="shared" si="10"/>
        <v>35.99877450980392</v>
      </c>
      <c r="N33" s="57">
        <f t="shared" si="10"/>
        <v>43.66303121474239</v>
      </c>
      <c r="O33" s="57">
        <f t="shared" si="10"/>
        <v>40.513910355486864</v>
      </c>
      <c r="P33" s="57">
        <f t="shared" si="10"/>
        <v>39.8134601316752</v>
      </c>
      <c r="Q33" s="57">
        <f t="shared" si="10"/>
        <v>50.49968769519051</v>
      </c>
      <c r="R33" s="58">
        <f t="shared" si="10"/>
        <v>46.38506565416864</v>
      </c>
      <c r="S33" s="59">
        <f t="shared" si="10"/>
        <v>45.7473487022993</v>
      </c>
    </row>
    <row r="34" spans="2:19" ht="28.5" customHeight="1" thickBot="1" thickTop="1">
      <c r="B34" s="217" t="s">
        <v>31</v>
      </c>
      <c r="C34" s="219" t="s">
        <v>48</v>
      </c>
      <c r="D34" s="220"/>
      <c r="E34" s="61">
        <v>1568</v>
      </c>
      <c r="F34" s="48">
        <v>1135</v>
      </c>
      <c r="G34" s="48">
        <v>1428</v>
      </c>
      <c r="H34" s="48">
        <v>1862</v>
      </c>
      <c r="I34" s="48">
        <v>2282</v>
      </c>
      <c r="J34" s="48">
        <v>770</v>
      </c>
      <c r="K34" s="48">
        <v>2006</v>
      </c>
      <c r="L34" s="48">
        <v>789</v>
      </c>
      <c r="M34" s="48">
        <v>1154</v>
      </c>
      <c r="N34" s="48">
        <v>560</v>
      </c>
      <c r="O34" s="48">
        <v>1536</v>
      </c>
      <c r="P34" s="48">
        <v>1710</v>
      </c>
      <c r="Q34" s="48">
        <v>1938</v>
      </c>
      <c r="R34" s="48">
        <v>1505</v>
      </c>
      <c r="S34" s="49">
        <f>SUM(E34:R34)</f>
        <v>20243</v>
      </c>
    </row>
    <row r="35" spans="2:19" ht="28.5" customHeight="1" thickBot="1" thickTop="1">
      <c r="B35" s="218"/>
      <c r="C35" s="221" t="s">
        <v>38</v>
      </c>
      <c r="D35" s="222"/>
      <c r="E35" s="57">
        <f aca="true" t="shared" si="11" ref="E35:S35">E34/E6*100</f>
        <v>26.662132290426797</v>
      </c>
      <c r="F35" s="57">
        <f t="shared" si="11"/>
        <v>32.775050534218884</v>
      </c>
      <c r="G35" s="57">
        <f t="shared" si="11"/>
        <v>29.805886036318096</v>
      </c>
      <c r="H35" s="57">
        <f t="shared" si="11"/>
        <v>35.520793590232735</v>
      </c>
      <c r="I35" s="57">
        <f t="shared" si="11"/>
        <v>29.301489470980997</v>
      </c>
      <c r="J35" s="57">
        <f t="shared" si="11"/>
        <v>31.17408906882591</v>
      </c>
      <c r="K35" s="57">
        <f t="shared" si="11"/>
        <v>38.59176606387072</v>
      </c>
      <c r="L35" s="57">
        <f t="shared" si="11"/>
        <v>38.13436442725955</v>
      </c>
      <c r="M35" s="57">
        <f t="shared" si="11"/>
        <v>35.35539215686275</v>
      </c>
      <c r="N35" s="57">
        <f t="shared" si="11"/>
        <v>21.060549078600978</v>
      </c>
      <c r="O35" s="57">
        <f t="shared" si="11"/>
        <v>29.675425038639876</v>
      </c>
      <c r="P35" s="57">
        <f t="shared" si="11"/>
        <v>31.27286027798098</v>
      </c>
      <c r="Q35" s="57">
        <f t="shared" si="11"/>
        <v>30.26233603997501</v>
      </c>
      <c r="R35" s="58">
        <f t="shared" si="11"/>
        <v>23.809523809523807</v>
      </c>
      <c r="S35" s="59">
        <f t="shared" si="11"/>
        <v>30.581321569930807</v>
      </c>
    </row>
    <row r="36" spans="2:19" ht="28.5" customHeight="1" thickBot="1" thickTop="1">
      <c r="B36" s="217" t="s">
        <v>42</v>
      </c>
      <c r="C36" s="223" t="s">
        <v>49</v>
      </c>
      <c r="D36" s="224"/>
      <c r="E36" s="61">
        <v>1019</v>
      </c>
      <c r="F36" s="48">
        <v>739</v>
      </c>
      <c r="G36" s="48">
        <v>1021</v>
      </c>
      <c r="H36" s="48">
        <v>997</v>
      </c>
      <c r="I36" s="48">
        <v>1694</v>
      </c>
      <c r="J36" s="48">
        <v>544</v>
      </c>
      <c r="K36" s="48">
        <v>1230</v>
      </c>
      <c r="L36" s="48">
        <v>349</v>
      </c>
      <c r="M36" s="48">
        <v>816</v>
      </c>
      <c r="N36" s="48">
        <v>427</v>
      </c>
      <c r="O36" s="48">
        <v>1199</v>
      </c>
      <c r="P36" s="48">
        <v>1395</v>
      </c>
      <c r="Q36" s="48">
        <v>1320</v>
      </c>
      <c r="R36" s="48">
        <v>1338</v>
      </c>
      <c r="S36" s="49">
        <f>SUM(E36:R36)</f>
        <v>14088</v>
      </c>
    </row>
    <row r="37" spans="2:19" ht="28.5" customHeight="1" thickBot="1" thickTop="1">
      <c r="B37" s="218"/>
      <c r="C37" s="221" t="s">
        <v>38</v>
      </c>
      <c r="D37" s="222"/>
      <c r="E37" s="57">
        <f aca="true" t="shared" si="12" ref="E37:S37">E36/E6*100</f>
        <v>17.326985206597517</v>
      </c>
      <c r="F37" s="57">
        <f t="shared" si="12"/>
        <v>21.339878717874676</v>
      </c>
      <c r="G37" s="57">
        <f t="shared" si="12"/>
        <v>21.310791066583175</v>
      </c>
      <c r="H37" s="57">
        <f t="shared" si="12"/>
        <v>19.019458222052652</v>
      </c>
      <c r="I37" s="57">
        <f t="shared" si="12"/>
        <v>21.75141242937853</v>
      </c>
      <c r="J37" s="57">
        <f t="shared" si="12"/>
        <v>22.02429149797571</v>
      </c>
      <c r="K37" s="57">
        <f t="shared" si="12"/>
        <v>23.662947287418238</v>
      </c>
      <c r="L37" s="57">
        <f t="shared" si="12"/>
        <v>16.868052199130016</v>
      </c>
      <c r="M37" s="57">
        <f t="shared" si="12"/>
        <v>25</v>
      </c>
      <c r="N37" s="57">
        <f t="shared" si="12"/>
        <v>16.058668672433246</v>
      </c>
      <c r="O37" s="57">
        <f t="shared" si="12"/>
        <v>23.164605873261205</v>
      </c>
      <c r="P37" s="57">
        <f t="shared" si="12"/>
        <v>25.512070226773957</v>
      </c>
      <c r="Q37" s="57">
        <f t="shared" si="12"/>
        <v>20.61211742660837</v>
      </c>
      <c r="R37" s="58">
        <f t="shared" si="12"/>
        <v>21.167536782154723</v>
      </c>
      <c r="S37" s="59">
        <f t="shared" si="12"/>
        <v>21.282895730730882</v>
      </c>
    </row>
    <row r="38" spans="2:19" s="62" customFormat="1" ht="28.5" customHeight="1" thickBot="1" thickTop="1">
      <c r="B38" s="206" t="s">
        <v>50</v>
      </c>
      <c r="C38" s="208" t="s">
        <v>51</v>
      </c>
      <c r="D38" s="209"/>
      <c r="E38" s="61">
        <v>916</v>
      </c>
      <c r="F38" s="48">
        <v>368</v>
      </c>
      <c r="G38" s="48">
        <v>294</v>
      </c>
      <c r="H38" s="48">
        <v>228</v>
      </c>
      <c r="I38" s="48">
        <v>553</v>
      </c>
      <c r="J38" s="48">
        <v>160</v>
      </c>
      <c r="K38" s="48">
        <v>341</v>
      </c>
      <c r="L38" s="48">
        <v>167</v>
      </c>
      <c r="M38" s="48">
        <v>242</v>
      </c>
      <c r="N38" s="48">
        <v>196</v>
      </c>
      <c r="O38" s="48">
        <v>460</v>
      </c>
      <c r="P38" s="48">
        <v>332</v>
      </c>
      <c r="Q38" s="48">
        <v>463</v>
      </c>
      <c r="R38" s="48">
        <v>400</v>
      </c>
      <c r="S38" s="49">
        <f>SUM(E38:R38)</f>
        <v>5120</v>
      </c>
    </row>
    <row r="39" spans="2:19" s="4" customFormat="1" ht="28.5" customHeight="1" thickBot="1" thickTop="1">
      <c r="B39" s="207"/>
      <c r="C39" s="210" t="s">
        <v>38</v>
      </c>
      <c r="D39" s="211"/>
      <c r="E39" s="63">
        <f aca="true" t="shared" si="13" ref="E39:S39">E38/E6*100</f>
        <v>15.575582383948309</v>
      </c>
      <c r="F39" s="64">
        <f t="shared" si="13"/>
        <v>10.626624314178459</v>
      </c>
      <c r="G39" s="64">
        <f t="shared" si="13"/>
        <v>6.136505948653726</v>
      </c>
      <c r="H39" s="64">
        <f t="shared" si="13"/>
        <v>4.349484929416254</v>
      </c>
      <c r="I39" s="64">
        <f t="shared" si="13"/>
        <v>7.100667693888033</v>
      </c>
      <c r="J39" s="64">
        <f t="shared" si="13"/>
        <v>6.477732793522267</v>
      </c>
      <c r="K39" s="64">
        <f t="shared" si="13"/>
        <v>6.560215467487495</v>
      </c>
      <c r="L39" s="64">
        <f t="shared" si="13"/>
        <v>8.071532141130982</v>
      </c>
      <c r="M39" s="64">
        <f t="shared" si="13"/>
        <v>7.41421568627451</v>
      </c>
      <c r="N39" s="64">
        <f t="shared" si="13"/>
        <v>7.371192177510342</v>
      </c>
      <c r="O39" s="63">
        <f t="shared" si="13"/>
        <v>8.887171561051005</v>
      </c>
      <c r="P39" s="64">
        <f t="shared" si="13"/>
        <v>6.071689831748354</v>
      </c>
      <c r="Q39" s="64">
        <f t="shared" si="13"/>
        <v>7.2298563397876325</v>
      </c>
      <c r="R39" s="65">
        <f t="shared" si="13"/>
        <v>6.328112640404999</v>
      </c>
      <c r="S39" s="59">
        <f t="shared" si="13"/>
        <v>7.734840015711394</v>
      </c>
    </row>
    <row r="40" spans="2:19" s="4" customFormat="1" ht="24" customHeight="1">
      <c r="B40" s="66"/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</row>
    <row r="41" spans="2:19" s="4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19" s="4" customFormat="1" ht="42" customHeight="1" thickBot="1" thickTop="1">
      <c r="B42" s="6" t="s">
        <v>1</v>
      </c>
      <c r="C42" s="70" t="s">
        <v>2</v>
      </c>
      <c r="D42" s="71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3" t="s">
        <v>55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02"/>
    </row>
    <row r="44" spans="2:19" s="4" customFormat="1" ht="42" customHeight="1" thickBot="1" thickTop="1">
      <c r="B44" s="72" t="s">
        <v>20</v>
      </c>
      <c r="C44" s="215" t="s">
        <v>56</v>
      </c>
      <c r="D44" s="216"/>
      <c r="E44" s="54">
        <v>202</v>
      </c>
      <c r="F44" s="54">
        <v>96</v>
      </c>
      <c r="G44" s="54">
        <v>176</v>
      </c>
      <c r="H44" s="54">
        <v>92</v>
      </c>
      <c r="I44" s="54">
        <v>61</v>
      </c>
      <c r="J44" s="54">
        <v>209</v>
      </c>
      <c r="K44" s="54">
        <v>89</v>
      </c>
      <c r="L44" s="54">
        <v>102</v>
      </c>
      <c r="M44" s="54">
        <v>47</v>
      </c>
      <c r="N44" s="54">
        <v>80</v>
      </c>
      <c r="O44" s="54">
        <v>258</v>
      </c>
      <c r="P44" s="54">
        <v>112</v>
      </c>
      <c r="Q44" s="54">
        <v>600</v>
      </c>
      <c r="R44" s="73">
        <v>328</v>
      </c>
      <c r="S44" s="74">
        <f>SUM(E44:R44)</f>
        <v>2452</v>
      </c>
    </row>
    <row r="45" spans="2:19" s="4" customFormat="1" ht="42" customHeight="1" thickBot="1" thickTop="1">
      <c r="B45" s="75"/>
      <c r="C45" s="196" t="s">
        <v>57</v>
      </c>
      <c r="D45" s="197"/>
      <c r="E45" s="76">
        <v>60</v>
      </c>
      <c r="F45" s="47">
        <v>20</v>
      </c>
      <c r="G45" s="47">
        <v>97</v>
      </c>
      <c r="H45" s="47">
        <v>18</v>
      </c>
      <c r="I45" s="47">
        <v>3</v>
      </c>
      <c r="J45" s="47">
        <v>180</v>
      </c>
      <c r="K45" s="47">
        <v>41</v>
      </c>
      <c r="L45" s="47">
        <v>44</v>
      </c>
      <c r="M45" s="48">
        <v>21</v>
      </c>
      <c r="N45" s="48">
        <v>47</v>
      </c>
      <c r="O45" s="48">
        <v>99</v>
      </c>
      <c r="P45" s="48">
        <v>38</v>
      </c>
      <c r="Q45" s="48">
        <v>503</v>
      </c>
      <c r="R45" s="48">
        <v>172</v>
      </c>
      <c r="S45" s="74">
        <f>SUM(E45:R45)</f>
        <v>1343</v>
      </c>
    </row>
    <row r="46" spans="2:22" s="4" customFormat="1" ht="42" customHeight="1" thickBot="1" thickTop="1">
      <c r="B46" s="77" t="s">
        <v>23</v>
      </c>
      <c r="C46" s="198" t="s">
        <v>58</v>
      </c>
      <c r="D46" s="199"/>
      <c r="E46" s="78">
        <f>E44</f>
        <v>202</v>
      </c>
      <c r="F46" s="78">
        <f aca="true" t="shared" si="14" ref="F46:S46">F44</f>
        <v>96</v>
      </c>
      <c r="G46" s="78">
        <f t="shared" si="14"/>
        <v>176</v>
      </c>
      <c r="H46" s="78">
        <f t="shared" si="14"/>
        <v>92</v>
      </c>
      <c r="I46" s="78">
        <f t="shared" si="14"/>
        <v>61</v>
      </c>
      <c r="J46" s="78">
        <f t="shared" si="14"/>
        <v>209</v>
      </c>
      <c r="K46" s="78">
        <f t="shared" si="14"/>
        <v>89</v>
      </c>
      <c r="L46" s="78">
        <f t="shared" si="14"/>
        <v>102</v>
      </c>
      <c r="M46" s="78">
        <f t="shared" si="14"/>
        <v>47</v>
      </c>
      <c r="N46" s="78">
        <f t="shared" si="14"/>
        <v>80</v>
      </c>
      <c r="O46" s="78">
        <f t="shared" si="14"/>
        <v>258</v>
      </c>
      <c r="P46" s="78">
        <f t="shared" si="14"/>
        <v>112</v>
      </c>
      <c r="Q46" s="78">
        <f t="shared" si="14"/>
        <v>600</v>
      </c>
      <c r="R46" s="79">
        <f t="shared" si="14"/>
        <v>328</v>
      </c>
      <c r="S46" s="80">
        <f t="shared" si="14"/>
        <v>2452</v>
      </c>
      <c r="V46" s="4">
        <f>SUM(E46:R46)</f>
        <v>2452</v>
      </c>
    </row>
    <row r="47" spans="2:19" s="4" customFormat="1" ht="42" customHeight="1" thickBot="1">
      <c r="B47" s="200" t="s">
        <v>59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2"/>
    </row>
    <row r="48" spans="2:19" s="4" customFormat="1" ht="42" customHeight="1" thickBot="1" thickTop="1">
      <c r="B48" s="203" t="s">
        <v>20</v>
      </c>
      <c r="C48" s="204" t="s">
        <v>60</v>
      </c>
      <c r="D48" s="205"/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1</v>
      </c>
      <c r="M48" s="55">
        <v>0</v>
      </c>
      <c r="N48" s="55">
        <v>1</v>
      </c>
      <c r="O48" s="55">
        <v>46</v>
      </c>
      <c r="P48" s="55">
        <v>8</v>
      </c>
      <c r="Q48" s="55">
        <v>60</v>
      </c>
      <c r="R48" s="56">
        <v>16</v>
      </c>
      <c r="S48" s="81">
        <f>SUM(E48:R48)</f>
        <v>132</v>
      </c>
    </row>
    <row r="49" spans="2:22" ht="42" customHeight="1" thickBot="1" thickTop="1">
      <c r="B49" s="184"/>
      <c r="C49" s="194" t="s">
        <v>61</v>
      </c>
      <c r="D49" s="195"/>
      <c r="E49" s="82">
        <f>E48</f>
        <v>0</v>
      </c>
      <c r="F49" s="82">
        <f aca="true" t="shared" si="15" ref="F49:S49">F48</f>
        <v>0</v>
      </c>
      <c r="G49" s="82">
        <f t="shared" si="15"/>
        <v>0</v>
      </c>
      <c r="H49" s="82">
        <f t="shared" si="15"/>
        <v>0</v>
      </c>
      <c r="I49" s="82">
        <f t="shared" si="15"/>
        <v>0</v>
      </c>
      <c r="J49" s="82">
        <f t="shared" si="15"/>
        <v>0</v>
      </c>
      <c r="K49" s="82">
        <f t="shared" si="15"/>
        <v>0</v>
      </c>
      <c r="L49" s="82">
        <f t="shared" si="15"/>
        <v>1</v>
      </c>
      <c r="M49" s="82">
        <f t="shared" si="15"/>
        <v>0</v>
      </c>
      <c r="N49" s="82">
        <f t="shared" si="15"/>
        <v>1</v>
      </c>
      <c r="O49" s="82">
        <f t="shared" si="15"/>
        <v>46</v>
      </c>
      <c r="P49" s="82">
        <f t="shared" si="15"/>
        <v>8</v>
      </c>
      <c r="Q49" s="82">
        <f t="shared" si="15"/>
        <v>60</v>
      </c>
      <c r="R49" s="83">
        <f t="shared" si="15"/>
        <v>16</v>
      </c>
      <c r="S49" s="80">
        <f t="shared" si="15"/>
        <v>132</v>
      </c>
      <c r="V49" s="4">
        <f>SUM(E49:R49)</f>
        <v>132</v>
      </c>
    </row>
    <row r="50" spans="2:19" s="4" customFormat="1" ht="42" customHeight="1" thickBot="1" thickTop="1">
      <c r="B50" s="179" t="s">
        <v>23</v>
      </c>
      <c r="C50" s="192" t="s">
        <v>62</v>
      </c>
      <c r="D50" s="193"/>
      <c r="E50" s="84">
        <v>0</v>
      </c>
      <c r="F50" s="84">
        <v>3</v>
      </c>
      <c r="G50" s="84">
        <v>2</v>
      </c>
      <c r="H50" s="84">
        <v>0</v>
      </c>
      <c r="I50" s="84">
        <v>1</v>
      </c>
      <c r="J50" s="84">
        <v>0</v>
      </c>
      <c r="K50" s="84">
        <v>0</v>
      </c>
      <c r="L50" s="84">
        <v>4</v>
      </c>
      <c r="M50" s="84">
        <v>0</v>
      </c>
      <c r="N50" s="84">
        <v>3</v>
      </c>
      <c r="O50" s="84">
        <v>0</v>
      </c>
      <c r="P50" s="84">
        <v>8</v>
      </c>
      <c r="Q50" s="84">
        <v>0</v>
      </c>
      <c r="R50" s="85">
        <v>0</v>
      </c>
      <c r="S50" s="81">
        <f>SUM(E50:R50)</f>
        <v>21</v>
      </c>
    </row>
    <row r="51" spans="2:22" ht="42" customHeight="1" thickBot="1" thickTop="1">
      <c r="B51" s="184"/>
      <c r="C51" s="194" t="s">
        <v>63</v>
      </c>
      <c r="D51" s="195"/>
      <c r="E51" s="82">
        <f>E50</f>
        <v>0</v>
      </c>
      <c r="F51" s="82">
        <f aca="true" t="shared" si="16" ref="F51:S51">F50</f>
        <v>3</v>
      </c>
      <c r="G51" s="82">
        <f t="shared" si="16"/>
        <v>2</v>
      </c>
      <c r="H51" s="82">
        <f t="shared" si="16"/>
        <v>0</v>
      </c>
      <c r="I51" s="82">
        <f t="shared" si="16"/>
        <v>1</v>
      </c>
      <c r="J51" s="82">
        <f t="shared" si="16"/>
        <v>0</v>
      </c>
      <c r="K51" s="82">
        <f t="shared" si="16"/>
        <v>0</v>
      </c>
      <c r="L51" s="82">
        <f t="shared" si="16"/>
        <v>4</v>
      </c>
      <c r="M51" s="82">
        <f t="shared" si="16"/>
        <v>0</v>
      </c>
      <c r="N51" s="82">
        <f t="shared" si="16"/>
        <v>3</v>
      </c>
      <c r="O51" s="82">
        <f t="shared" si="16"/>
        <v>0</v>
      </c>
      <c r="P51" s="82">
        <f t="shared" si="16"/>
        <v>8</v>
      </c>
      <c r="Q51" s="82">
        <f t="shared" si="16"/>
        <v>0</v>
      </c>
      <c r="R51" s="83">
        <f t="shared" si="16"/>
        <v>0</v>
      </c>
      <c r="S51" s="80">
        <f t="shared" si="16"/>
        <v>21</v>
      </c>
      <c r="V51" s="4">
        <f>SUM(E51:R51)</f>
        <v>21</v>
      </c>
    </row>
    <row r="52" spans="2:19" s="4" customFormat="1" ht="42" customHeight="1" thickBot="1" thickTop="1">
      <c r="B52" s="178" t="s">
        <v>28</v>
      </c>
      <c r="C52" s="185" t="s">
        <v>64</v>
      </c>
      <c r="D52" s="186"/>
      <c r="E52" s="46">
        <v>0</v>
      </c>
      <c r="F52" s="47">
        <v>0</v>
      </c>
      <c r="G52" s="47">
        <v>1</v>
      </c>
      <c r="H52" s="47">
        <v>0</v>
      </c>
      <c r="I52" s="48">
        <v>2</v>
      </c>
      <c r="J52" s="47">
        <v>0</v>
      </c>
      <c r="K52" s="48">
        <v>8</v>
      </c>
      <c r="L52" s="47">
        <v>2</v>
      </c>
      <c r="M52" s="48">
        <v>3</v>
      </c>
      <c r="N52" s="48">
        <v>7</v>
      </c>
      <c r="O52" s="48">
        <v>0</v>
      </c>
      <c r="P52" s="47">
        <v>1</v>
      </c>
      <c r="Q52" s="86">
        <v>0</v>
      </c>
      <c r="R52" s="48">
        <v>1</v>
      </c>
      <c r="S52" s="81">
        <f>SUM(E52:R52)</f>
        <v>25</v>
      </c>
    </row>
    <row r="53" spans="2:22" ht="42" customHeight="1" thickBot="1" thickTop="1">
      <c r="B53" s="184"/>
      <c r="C53" s="194" t="s">
        <v>65</v>
      </c>
      <c r="D53" s="195"/>
      <c r="E53" s="82">
        <f>E52</f>
        <v>0</v>
      </c>
      <c r="F53" s="82">
        <f aca="true" t="shared" si="17" ref="F53:S53">F52</f>
        <v>0</v>
      </c>
      <c r="G53" s="82">
        <f t="shared" si="17"/>
        <v>1</v>
      </c>
      <c r="H53" s="82">
        <f t="shared" si="17"/>
        <v>0</v>
      </c>
      <c r="I53" s="82">
        <f t="shared" si="17"/>
        <v>2</v>
      </c>
      <c r="J53" s="82">
        <f t="shared" si="17"/>
        <v>0</v>
      </c>
      <c r="K53" s="82">
        <f t="shared" si="17"/>
        <v>8</v>
      </c>
      <c r="L53" s="82">
        <f t="shared" si="17"/>
        <v>2</v>
      </c>
      <c r="M53" s="82">
        <f t="shared" si="17"/>
        <v>3</v>
      </c>
      <c r="N53" s="82">
        <f t="shared" si="17"/>
        <v>7</v>
      </c>
      <c r="O53" s="82">
        <f t="shared" si="17"/>
        <v>0</v>
      </c>
      <c r="P53" s="82">
        <f t="shared" si="17"/>
        <v>1</v>
      </c>
      <c r="Q53" s="82">
        <f t="shared" si="17"/>
        <v>0</v>
      </c>
      <c r="R53" s="83">
        <f t="shared" si="17"/>
        <v>1</v>
      </c>
      <c r="S53" s="80">
        <f t="shared" si="17"/>
        <v>25</v>
      </c>
      <c r="V53" s="4">
        <f>SUM(E53:R53)</f>
        <v>25</v>
      </c>
    </row>
    <row r="54" spans="2:19" s="4" customFormat="1" ht="42" customHeight="1" thickBot="1" thickTop="1">
      <c r="B54" s="178" t="s">
        <v>31</v>
      </c>
      <c r="C54" s="185" t="s">
        <v>66</v>
      </c>
      <c r="D54" s="186"/>
      <c r="E54" s="46">
        <v>8</v>
      </c>
      <c r="F54" s="47">
        <v>3</v>
      </c>
      <c r="G54" s="47">
        <v>0</v>
      </c>
      <c r="H54" s="47">
        <v>0</v>
      </c>
      <c r="I54" s="48">
        <v>0</v>
      </c>
      <c r="J54" s="47">
        <v>8</v>
      </c>
      <c r="K54" s="48">
        <v>1</v>
      </c>
      <c r="L54" s="47">
        <v>9</v>
      </c>
      <c r="M54" s="48">
        <v>2</v>
      </c>
      <c r="N54" s="48">
        <v>0</v>
      </c>
      <c r="O54" s="48">
        <v>2</v>
      </c>
      <c r="P54" s="47">
        <v>0</v>
      </c>
      <c r="Q54" s="86">
        <v>4</v>
      </c>
      <c r="R54" s="48">
        <v>4</v>
      </c>
      <c r="S54" s="81">
        <f>SUM(E54:R54)</f>
        <v>41</v>
      </c>
    </row>
    <row r="55" spans="2:22" s="4" customFormat="1" ht="42" customHeight="1" thickBot="1" thickTop="1">
      <c r="B55" s="184"/>
      <c r="C55" s="187" t="s">
        <v>67</v>
      </c>
      <c r="D55" s="188"/>
      <c r="E55" s="82">
        <f>E54</f>
        <v>8</v>
      </c>
      <c r="F55" s="82">
        <f aca="true" t="shared" si="18" ref="F55:S55">F54</f>
        <v>3</v>
      </c>
      <c r="G55" s="82">
        <f t="shared" si="18"/>
        <v>0</v>
      </c>
      <c r="H55" s="82">
        <f t="shared" si="18"/>
        <v>0</v>
      </c>
      <c r="I55" s="82">
        <f t="shared" si="18"/>
        <v>0</v>
      </c>
      <c r="J55" s="82">
        <f t="shared" si="18"/>
        <v>8</v>
      </c>
      <c r="K55" s="82">
        <f t="shared" si="18"/>
        <v>1</v>
      </c>
      <c r="L55" s="82">
        <f t="shared" si="18"/>
        <v>9</v>
      </c>
      <c r="M55" s="82">
        <f t="shared" si="18"/>
        <v>2</v>
      </c>
      <c r="N55" s="82">
        <f t="shared" si="18"/>
        <v>0</v>
      </c>
      <c r="O55" s="82">
        <f t="shared" si="18"/>
        <v>2</v>
      </c>
      <c r="P55" s="82">
        <f t="shared" si="18"/>
        <v>0</v>
      </c>
      <c r="Q55" s="82">
        <f t="shared" si="18"/>
        <v>4</v>
      </c>
      <c r="R55" s="83">
        <f t="shared" si="18"/>
        <v>4</v>
      </c>
      <c r="S55" s="80">
        <f t="shared" si="18"/>
        <v>41</v>
      </c>
      <c r="V55" s="4">
        <f>SUM(E55:R55)</f>
        <v>41</v>
      </c>
    </row>
    <row r="56" spans="2:19" s="4" customFormat="1" ht="42" customHeight="1" thickBot="1" thickTop="1">
      <c r="B56" s="178" t="s">
        <v>42</v>
      </c>
      <c r="C56" s="171" t="s">
        <v>68</v>
      </c>
      <c r="D56" s="172"/>
      <c r="E56" s="87">
        <v>1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8">
        <v>0</v>
      </c>
      <c r="S56" s="81">
        <f>SUM(E56:R56)</f>
        <v>1</v>
      </c>
    </row>
    <row r="57" spans="2:22" s="4" customFormat="1" ht="42" customHeight="1" thickBot="1" thickTop="1">
      <c r="B57" s="189"/>
      <c r="C57" s="190" t="s">
        <v>69</v>
      </c>
      <c r="D57" s="191"/>
      <c r="E57" s="82">
        <f>E56</f>
        <v>1</v>
      </c>
      <c r="F57" s="82">
        <f aca="true" t="shared" si="19" ref="F57:S57">F56</f>
        <v>0</v>
      </c>
      <c r="G57" s="82">
        <f t="shared" si="19"/>
        <v>0</v>
      </c>
      <c r="H57" s="82">
        <f t="shared" si="19"/>
        <v>0</v>
      </c>
      <c r="I57" s="82">
        <f t="shared" si="19"/>
        <v>0</v>
      </c>
      <c r="J57" s="82">
        <f t="shared" si="19"/>
        <v>0</v>
      </c>
      <c r="K57" s="82">
        <f t="shared" si="19"/>
        <v>0</v>
      </c>
      <c r="L57" s="82">
        <f t="shared" si="19"/>
        <v>0</v>
      </c>
      <c r="M57" s="82">
        <f t="shared" si="19"/>
        <v>0</v>
      </c>
      <c r="N57" s="82">
        <f t="shared" si="19"/>
        <v>0</v>
      </c>
      <c r="O57" s="82">
        <f t="shared" si="19"/>
        <v>0</v>
      </c>
      <c r="P57" s="82">
        <f t="shared" si="19"/>
        <v>0</v>
      </c>
      <c r="Q57" s="82">
        <f t="shared" si="19"/>
        <v>0</v>
      </c>
      <c r="R57" s="83">
        <f t="shared" si="19"/>
        <v>0</v>
      </c>
      <c r="S57" s="80">
        <f t="shared" si="19"/>
        <v>1</v>
      </c>
      <c r="V57" s="4">
        <f>SUM(E57:R57)</f>
        <v>1</v>
      </c>
    </row>
    <row r="58" spans="2:19" s="4" customFormat="1" ht="42" customHeight="1" thickBot="1" thickTop="1">
      <c r="B58" s="178" t="s">
        <v>50</v>
      </c>
      <c r="C58" s="171" t="s">
        <v>70</v>
      </c>
      <c r="D58" s="172"/>
      <c r="E58" s="87">
        <v>1</v>
      </c>
      <c r="F58" s="87">
        <v>0</v>
      </c>
      <c r="G58" s="87">
        <v>2</v>
      </c>
      <c r="H58" s="87">
        <v>1</v>
      </c>
      <c r="I58" s="87">
        <v>1</v>
      </c>
      <c r="J58" s="87">
        <v>0</v>
      </c>
      <c r="K58" s="87">
        <v>0</v>
      </c>
      <c r="L58" s="87">
        <v>0</v>
      </c>
      <c r="M58" s="87">
        <v>0</v>
      </c>
      <c r="N58" s="87">
        <v>7</v>
      </c>
      <c r="O58" s="87">
        <v>0</v>
      </c>
      <c r="P58" s="87">
        <v>0</v>
      </c>
      <c r="Q58" s="87">
        <v>0</v>
      </c>
      <c r="R58" s="88">
        <v>0</v>
      </c>
      <c r="S58" s="81">
        <f>SUM(E58:R58)</f>
        <v>12</v>
      </c>
    </row>
    <row r="59" spans="2:22" s="4" customFormat="1" ht="42" customHeight="1" thickBot="1" thickTop="1">
      <c r="B59" s="179"/>
      <c r="C59" s="180" t="s">
        <v>71</v>
      </c>
      <c r="D59" s="181"/>
      <c r="E59" s="82">
        <f>E58</f>
        <v>1</v>
      </c>
      <c r="F59" s="82">
        <f aca="true" t="shared" si="20" ref="F59:S59">F58</f>
        <v>0</v>
      </c>
      <c r="G59" s="82">
        <f t="shared" si="20"/>
        <v>2</v>
      </c>
      <c r="H59" s="82">
        <f t="shared" si="20"/>
        <v>1</v>
      </c>
      <c r="I59" s="82">
        <f t="shared" si="20"/>
        <v>1</v>
      </c>
      <c r="J59" s="82">
        <f t="shared" si="20"/>
        <v>0</v>
      </c>
      <c r="K59" s="82">
        <f t="shared" si="20"/>
        <v>0</v>
      </c>
      <c r="L59" s="82">
        <f t="shared" si="20"/>
        <v>0</v>
      </c>
      <c r="M59" s="82">
        <f t="shared" si="20"/>
        <v>0</v>
      </c>
      <c r="N59" s="82">
        <f t="shared" si="20"/>
        <v>7</v>
      </c>
      <c r="O59" s="82">
        <f t="shared" si="20"/>
        <v>0</v>
      </c>
      <c r="P59" s="82">
        <f t="shared" si="20"/>
        <v>0</v>
      </c>
      <c r="Q59" s="82">
        <f t="shared" si="20"/>
        <v>0</v>
      </c>
      <c r="R59" s="83">
        <f t="shared" si="20"/>
        <v>0</v>
      </c>
      <c r="S59" s="80">
        <f t="shared" si="20"/>
        <v>12</v>
      </c>
      <c r="V59" s="4">
        <f>SUM(E59:R59)</f>
        <v>12</v>
      </c>
    </row>
    <row r="60" spans="2:19" s="4" customFormat="1" ht="42" customHeight="1" thickBot="1" thickTop="1">
      <c r="B60" s="170" t="s">
        <v>72</v>
      </c>
      <c r="C60" s="171" t="s">
        <v>73</v>
      </c>
      <c r="D60" s="172"/>
      <c r="E60" s="87">
        <v>17</v>
      </c>
      <c r="F60" s="87">
        <v>13</v>
      </c>
      <c r="G60" s="87">
        <v>25</v>
      </c>
      <c r="H60" s="87">
        <v>18</v>
      </c>
      <c r="I60" s="87">
        <v>3</v>
      </c>
      <c r="J60" s="87">
        <v>22</v>
      </c>
      <c r="K60" s="87">
        <v>17</v>
      </c>
      <c r="L60" s="87">
        <v>6</v>
      </c>
      <c r="M60" s="87">
        <v>8</v>
      </c>
      <c r="N60" s="87">
        <v>12</v>
      </c>
      <c r="O60" s="87">
        <v>48</v>
      </c>
      <c r="P60" s="87">
        <v>33</v>
      </c>
      <c r="Q60" s="87">
        <v>17</v>
      </c>
      <c r="R60" s="88">
        <v>25</v>
      </c>
      <c r="S60" s="81">
        <f>SUM(E60:R60)</f>
        <v>264</v>
      </c>
    </row>
    <row r="61" spans="2:22" s="4" customFormat="1" ht="42" customHeight="1" thickBot="1" thickTop="1">
      <c r="B61" s="170"/>
      <c r="C61" s="182" t="s">
        <v>74</v>
      </c>
      <c r="D61" s="183"/>
      <c r="E61" s="89">
        <f>E60</f>
        <v>17</v>
      </c>
      <c r="F61" s="89">
        <f aca="true" t="shared" si="21" ref="F61:S61">F60</f>
        <v>13</v>
      </c>
      <c r="G61" s="89">
        <f t="shared" si="21"/>
        <v>25</v>
      </c>
      <c r="H61" s="89">
        <f t="shared" si="21"/>
        <v>18</v>
      </c>
      <c r="I61" s="89">
        <f t="shared" si="21"/>
        <v>3</v>
      </c>
      <c r="J61" s="89">
        <f t="shared" si="21"/>
        <v>22</v>
      </c>
      <c r="K61" s="89">
        <f t="shared" si="21"/>
        <v>17</v>
      </c>
      <c r="L61" s="89">
        <f t="shared" si="21"/>
        <v>6</v>
      </c>
      <c r="M61" s="89">
        <f t="shared" si="21"/>
        <v>8</v>
      </c>
      <c r="N61" s="89">
        <f t="shared" si="21"/>
        <v>12</v>
      </c>
      <c r="O61" s="89">
        <f t="shared" si="21"/>
        <v>48</v>
      </c>
      <c r="P61" s="89">
        <f t="shared" si="21"/>
        <v>33</v>
      </c>
      <c r="Q61" s="89">
        <f t="shared" si="21"/>
        <v>17</v>
      </c>
      <c r="R61" s="90">
        <f t="shared" si="21"/>
        <v>25</v>
      </c>
      <c r="S61" s="80">
        <f t="shared" si="21"/>
        <v>264</v>
      </c>
      <c r="V61" s="4">
        <f>SUM(E61:R61)</f>
        <v>264</v>
      </c>
    </row>
    <row r="62" spans="2:19" s="4" customFormat="1" ht="42" customHeight="1" thickBot="1" thickTop="1">
      <c r="B62" s="170" t="s">
        <v>75</v>
      </c>
      <c r="C62" s="171" t="s">
        <v>76</v>
      </c>
      <c r="D62" s="172"/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8">
        <v>0</v>
      </c>
      <c r="S62" s="81">
        <f>SUM(E62:R62)</f>
        <v>0</v>
      </c>
    </row>
    <row r="63" spans="2:22" s="4" customFormat="1" ht="42" customHeight="1" thickBot="1" thickTop="1">
      <c r="B63" s="170"/>
      <c r="C63" s="173" t="s">
        <v>77</v>
      </c>
      <c r="D63" s="174"/>
      <c r="E63" s="82">
        <f>E62</f>
        <v>0</v>
      </c>
      <c r="F63" s="82">
        <f aca="true" t="shared" si="22" ref="F63:S63">F62</f>
        <v>0</v>
      </c>
      <c r="G63" s="82">
        <f t="shared" si="22"/>
        <v>0</v>
      </c>
      <c r="H63" s="82">
        <f t="shared" si="22"/>
        <v>0</v>
      </c>
      <c r="I63" s="82">
        <f t="shared" si="22"/>
        <v>0</v>
      </c>
      <c r="J63" s="82">
        <f t="shared" si="22"/>
        <v>0</v>
      </c>
      <c r="K63" s="82">
        <f t="shared" si="22"/>
        <v>0</v>
      </c>
      <c r="L63" s="82">
        <f t="shared" si="22"/>
        <v>0</v>
      </c>
      <c r="M63" s="82">
        <f t="shared" si="22"/>
        <v>0</v>
      </c>
      <c r="N63" s="82">
        <f t="shared" si="22"/>
        <v>0</v>
      </c>
      <c r="O63" s="82">
        <f t="shared" si="22"/>
        <v>0</v>
      </c>
      <c r="P63" s="82">
        <f t="shared" si="22"/>
        <v>0</v>
      </c>
      <c r="Q63" s="82">
        <f t="shared" si="22"/>
        <v>0</v>
      </c>
      <c r="R63" s="83">
        <f t="shared" si="22"/>
        <v>0</v>
      </c>
      <c r="S63" s="80">
        <f t="shared" si="22"/>
        <v>0</v>
      </c>
      <c r="V63" s="4">
        <f>SUM(E63:R63)</f>
        <v>0</v>
      </c>
    </row>
    <row r="64" spans="2:19" s="4" customFormat="1" ht="42" customHeight="1" thickBot="1" thickTop="1">
      <c r="B64" s="170" t="s">
        <v>78</v>
      </c>
      <c r="C64" s="171" t="s">
        <v>79</v>
      </c>
      <c r="D64" s="172"/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1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8">
        <v>99</v>
      </c>
      <c r="S64" s="81">
        <f>SUM(E64:R64)</f>
        <v>100</v>
      </c>
    </row>
    <row r="65" spans="2:22" ht="42" customHeight="1" thickBot="1" thickTop="1">
      <c r="B65" s="175"/>
      <c r="C65" s="176" t="s">
        <v>80</v>
      </c>
      <c r="D65" s="177"/>
      <c r="E65" s="82">
        <f>E64</f>
        <v>0</v>
      </c>
      <c r="F65" s="82">
        <f aca="true" t="shared" si="23" ref="F65:S65">F64</f>
        <v>0</v>
      </c>
      <c r="G65" s="82">
        <f t="shared" si="23"/>
        <v>0</v>
      </c>
      <c r="H65" s="82">
        <f t="shared" si="23"/>
        <v>0</v>
      </c>
      <c r="I65" s="82">
        <f t="shared" si="23"/>
        <v>0</v>
      </c>
      <c r="J65" s="82">
        <f t="shared" si="23"/>
        <v>0</v>
      </c>
      <c r="K65" s="82">
        <f t="shared" si="23"/>
        <v>1</v>
      </c>
      <c r="L65" s="82">
        <f t="shared" si="23"/>
        <v>0</v>
      </c>
      <c r="M65" s="82">
        <f t="shared" si="23"/>
        <v>0</v>
      </c>
      <c r="N65" s="82">
        <f t="shared" si="23"/>
        <v>0</v>
      </c>
      <c r="O65" s="82">
        <f t="shared" si="23"/>
        <v>0</v>
      </c>
      <c r="P65" s="82">
        <f t="shared" si="23"/>
        <v>0</v>
      </c>
      <c r="Q65" s="82">
        <f t="shared" si="23"/>
        <v>0</v>
      </c>
      <c r="R65" s="83">
        <f t="shared" si="23"/>
        <v>99</v>
      </c>
      <c r="S65" s="80">
        <f t="shared" si="23"/>
        <v>100</v>
      </c>
      <c r="V65" s="4">
        <f>SUM(E65:R65)</f>
        <v>100</v>
      </c>
    </row>
    <row r="66" spans="2:22" ht="45" customHeight="1" thickBot="1" thickTop="1">
      <c r="B66" s="163" t="s">
        <v>81</v>
      </c>
      <c r="C66" s="165" t="s">
        <v>82</v>
      </c>
      <c r="D66" s="166"/>
      <c r="E66" s="91">
        <f aca="true" t="shared" si="24" ref="E66:R67">E48+E50+E52+E54+E56+E58+E60+E62+E64</f>
        <v>27</v>
      </c>
      <c r="F66" s="91">
        <f t="shared" si="24"/>
        <v>19</v>
      </c>
      <c r="G66" s="91">
        <f t="shared" si="24"/>
        <v>30</v>
      </c>
      <c r="H66" s="91">
        <f t="shared" si="24"/>
        <v>19</v>
      </c>
      <c r="I66" s="91">
        <f t="shared" si="24"/>
        <v>7</v>
      </c>
      <c r="J66" s="91">
        <f t="shared" si="24"/>
        <v>30</v>
      </c>
      <c r="K66" s="91">
        <f t="shared" si="24"/>
        <v>27</v>
      </c>
      <c r="L66" s="91">
        <f t="shared" si="24"/>
        <v>22</v>
      </c>
      <c r="M66" s="91">
        <f t="shared" si="24"/>
        <v>13</v>
      </c>
      <c r="N66" s="91">
        <f t="shared" si="24"/>
        <v>30</v>
      </c>
      <c r="O66" s="91">
        <f t="shared" si="24"/>
        <v>96</v>
      </c>
      <c r="P66" s="91">
        <f t="shared" si="24"/>
        <v>50</v>
      </c>
      <c r="Q66" s="91">
        <f t="shared" si="24"/>
        <v>81</v>
      </c>
      <c r="R66" s="92">
        <f t="shared" si="24"/>
        <v>145</v>
      </c>
      <c r="S66" s="93">
        <f>SUM(E66:R66)</f>
        <v>596</v>
      </c>
      <c r="V66" s="4"/>
    </row>
    <row r="67" spans="2:22" ht="45" customHeight="1" thickBot="1" thickTop="1">
      <c r="B67" s="164"/>
      <c r="C67" s="165" t="s">
        <v>83</v>
      </c>
      <c r="D67" s="166"/>
      <c r="E67" s="94">
        <f t="shared" si="24"/>
        <v>27</v>
      </c>
      <c r="F67" s="94">
        <f>F49+F51+F53+F55+F57+F59+F61+F63+F65</f>
        <v>19</v>
      </c>
      <c r="G67" s="94">
        <f t="shared" si="24"/>
        <v>30</v>
      </c>
      <c r="H67" s="94">
        <f t="shared" si="24"/>
        <v>19</v>
      </c>
      <c r="I67" s="94">
        <f t="shared" si="24"/>
        <v>7</v>
      </c>
      <c r="J67" s="94">
        <f t="shared" si="24"/>
        <v>30</v>
      </c>
      <c r="K67" s="94">
        <f t="shared" si="24"/>
        <v>27</v>
      </c>
      <c r="L67" s="94">
        <f t="shared" si="24"/>
        <v>22</v>
      </c>
      <c r="M67" s="94">
        <f t="shared" si="24"/>
        <v>13</v>
      </c>
      <c r="N67" s="94">
        <f t="shared" si="24"/>
        <v>30</v>
      </c>
      <c r="O67" s="94">
        <f t="shared" si="24"/>
        <v>96</v>
      </c>
      <c r="P67" s="94">
        <f t="shared" si="24"/>
        <v>50</v>
      </c>
      <c r="Q67" s="94">
        <f t="shared" si="24"/>
        <v>81</v>
      </c>
      <c r="R67" s="95">
        <f t="shared" si="24"/>
        <v>145</v>
      </c>
      <c r="S67" s="93">
        <f>SUM(E67:R67)</f>
        <v>596</v>
      </c>
      <c r="V67" s="4"/>
    </row>
    <row r="68" spans="2:19" ht="14.25" customHeight="1">
      <c r="B68" s="167" t="s">
        <v>235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</row>
    <row r="69" spans="2:19" ht="14.25" customHeight="1"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5" ht="13.5" thickBot="1"/>
    <row r="76" spans="5:19" ht="26.25" customHeight="1" thickBot="1" thickTop="1">
      <c r="E76" s="96">
        <v>179</v>
      </c>
      <c r="F76" s="96">
        <v>107</v>
      </c>
      <c r="G76" s="96">
        <v>93</v>
      </c>
      <c r="H76" s="96">
        <v>93</v>
      </c>
      <c r="I76" s="96">
        <v>118</v>
      </c>
      <c r="J76" s="96">
        <v>72</v>
      </c>
      <c r="K76" s="96">
        <v>90</v>
      </c>
      <c r="L76" s="96">
        <v>67</v>
      </c>
      <c r="M76" s="96">
        <v>129</v>
      </c>
      <c r="N76" s="96">
        <v>66</v>
      </c>
      <c r="O76" s="96">
        <v>154</v>
      </c>
      <c r="P76" s="96">
        <v>139</v>
      </c>
      <c r="Q76" s="96">
        <v>116</v>
      </c>
      <c r="R76" s="96">
        <v>104</v>
      </c>
      <c r="S76" s="74">
        <f>SUM(E76:R76)</f>
        <v>1527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58" t="s">
        <v>84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2:15" ht="24.75" customHeight="1">
      <c r="B2" s="258" t="s">
        <v>85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2:15" ht="18.75" thickBot="1">
      <c r="B3" s="1"/>
      <c r="C3" s="97"/>
      <c r="D3" s="97"/>
      <c r="E3" s="97"/>
      <c r="F3" s="97"/>
      <c r="G3" s="97"/>
      <c r="H3" s="30"/>
      <c r="I3" s="30"/>
      <c r="J3" s="30"/>
      <c r="K3" s="30"/>
      <c r="L3" s="30"/>
      <c r="M3" s="30"/>
      <c r="N3" s="1"/>
      <c r="O3" s="1"/>
    </row>
    <row r="4" spans="2:15" ht="18.75" customHeight="1" thickBot="1">
      <c r="B4" s="261" t="s">
        <v>86</v>
      </c>
      <c r="C4" s="263" t="s">
        <v>87</v>
      </c>
      <c r="D4" s="265" t="s">
        <v>88</v>
      </c>
      <c r="E4" s="267" t="s">
        <v>89</v>
      </c>
      <c r="F4" s="97"/>
      <c r="G4" s="261" t="s">
        <v>86</v>
      </c>
      <c r="H4" s="269" t="s">
        <v>90</v>
      </c>
      <c r="I4" s="265" t="s">
        <v>88</v>
      </c>
      <c r="J4" s="267" t="s">
        <v>89</v>
      </c>
      <c r="K4" s="30"/>
      <c r="L4" s="261" t="s">
        <v>86</v>
      </c>
      <c r="M4" s="271" t="s">
        <v>87</v>
      </c>
      <c r="N4" s="265" t="s">
        <v>88</v>
      </c>
      <c r="O4" s="273" t="s">
        <v>89</v>
      </c>
    </row>
    <row r="5" spans="2:15" ht="18.75" customHeight="1" thickBot="1" thickTop="1">
      <c r="B5" s="262"/>
      <c r="C5" s="264"/>
      <c r="D5" s="266"/>
      <c r="E5" s="268"/>
      <c r="F5" s="97"/>
      <c r="G5" s="262"/>
      <c r="H5" s="270"/>
      <c r="I5" s="266"/>
      <c r="J5" s="268"/>
      <c r="K5" s="30"/>
      <c r="L5" s="262"/>
      <c r="M5" s="272"/>
      <c r="N5" s="266"/>
      <c r="O5" s="274"/>
    </row>
    <row r="6" spans="2:15" ht="16.5" customHeight="1" thickTop="1">
      <c r="B6" s="275" t="s">
        <v>91</v>
      </c>
      <c r="C6" s="276"/>
      <c r="D6" s="276"/>
      <c r="E6" s="279">
        <f>SUM(E8+E19+E27+E34+E41)</f>
        <v>24323</v>
      </c>
      <c r="F6" s="97"/>
      <c r="G6" s="98">
        <v>4</v>
      </c>
      <c r="H6" s="99" t="s">
        <v>92</v>
      </c>
      <c r="I6" s="100" t="s">
        <v>93</v>
      </c>
      <c r="J6" s="101">
        <v>978</v>
      </c>
      <c r="K6" s="30"/>
      <c r="L6" s="102" t="s">
        <v>94</v>
      </c>
      <c r="M6" s="103" t="s">
        <v>95</v>
      </c>
      <c r="N6" s="103" t="s">
        <v>96</v>
      </c>
      <c r="O6" s="104">
        <f>SUM(O7:O18)</f>
        <v>10644</v>
      </c>
    </row>
    <row r="7" spans="2:15" ht="16.5" customHeight="1" thickBot="1">
      <c r="B7" s="277"/>
      <c r="C7" s="278"/>
      <c r="D7" s="278"/>
      <c r="E7" s="280"/>
      <c r="F7" s="1"/>
      <c r="G7" s="105">
        <v>5</v>
      </c>
      <c r="H7" s="106" t="s">
        <v>97</v>
      </c>
      <c r="I7" s="107" t="s">
        <v>93</v>
      </c>
      <c r="J7" s="108">
        <v>383</v>
      </c>
      <c r="K7" s="1"/>
      <c r="L7" s="105">
        <v>1</v>
      </c>
      <c r="M7" s="106" t="s">
        <v>98</v>
      </c>
      <c r="N7" s="107" t="s">
        <v>93</v>
      </c>
      <c r="O7" s="108">
        <v>232</v>
      </c>
    </row>
    <row r="8" spans="2:15" ht="16.5" customHeight="1" thickBot="1" thickTop="1">
      <c r="B8" s="102" t="s">
        <v>99</v>
      </c>
      <c r="C8" s="103" t="s">
        <v>100</v>
      </c>
      <c r="D8" s="109" t="s">
        <v>96</v>
      </c>
      <c r="E8" s="104">
        <f>SUM(E9:E17)</f>
        <v>9344</v>
      </c>
      <c r="F8" s="1"/>
      <c r="G8" s="110"/>
      <c r="H8" s="111"/>
      <c r="I8" s="112"/>
      <c r="J8" s="113"/>
      <c r="K8" s="1"/>
      <c r="L8" s="105">
        <v>2</v>
      </c>
      <c r="M8" s="106" t="s">
        <v>101</v>
      </c>
      <c r="N8" s="107" t="s">
        <v>102</v>
      </c>
      <c r="O8" s="108">
        <v>245</v>
      </c>
    </row>
    <row r="9" spans="2:15" ht="16.5" customHeight="1" thickBot="1">
      <c r="B9" s="105">
        <v>1</v>
      </c>
      <c r="C9" s="106" t="s">
        <v>103</v>
      </c>
      <c r="D9" s="107" t="s">
        <v>102</v>
      </c>
      <c r="E9" s="108">
        <v>357</v>
      </c>
      <c r="F9" s="1"/>
      <c r="G9" s="114"/>
      <c r="H9" s="115"/>
      <c r="I9" s="116"/>
      <c r="J9" s="116"/>
      <c r="K9" s="1"/>
      <c r="L9" s="105">
        <v>3</v>
      </c>
      <c r="M9" s="106" t="s">
        <v>104</v>
      </c>
      <c r="N9" s="107" t="s">
        <v>93</v>
      </c>
      <c r="O9" s="108">
        <v>627</v>
      </c>
    </row>
    <row r="10" spans="2:15" ht="16.5" customHeight="1">
      <c r="B10" s="105">
        <v>2</v>
      </c>
      <c r="C10" s="106" t="s">
        <v>105</v>
      </c>
      <c r="D10" s="107" t="s">
        <v>102</v>
      </c>
      <c r="E10" s="108">
        <v>461</v>
      </c>
      <c r="F10" s="1"/>
      <c r="G10" s="261" t="s">
        <v>86</v>
      </c>
      <c r="H10" s="269" t="s">
        <v>90</v>
      </c>
      <c r="I10" s="265" t="s">
        <v>88</v>
      </c>
      <c r="J10" s="267" t="s">
        <v>89</v>
      </c>
      <c r="K10" s="1"/>
      <c r="L10" s="105">
        <v>4</v>
      </c>
      <c r="M10" s="106" t="s">
        <v>106</v>
      </c>
      <c r="N10" s="107" t="s">
        <v>93</v>
      </c>
      <c r="O10" s="108">
        <v>293</v>
      </c>
    </row>
    <row r="11" spans="2:15" ht="16.5" customHeight="1" thickBot="1">
      <c r="B11" s="105">
        <v>3</v>
      </c>
      <c r="C11" s="106" t="s">
        <v>107</v>
      </c>
      <c r="D11" s="107" t="s">
        <v>102</v>
      </c>
      <c r="E11" s="108">
        <v>395</v>
      </c>
      <c r="F11" s="1"/>
      <c r="G11" s="262"/>
      <c r="H11" s="270"/>
      <c r="I11" s="266"/>
      <c r="J11" s="268"/>
      <c r="K11" s="1"/>
      <c r="L11" s="105">
        <v>5</v>
      </c>
      <c r="M11" s="106" t="s">
        <v>108</v>
      </c>
      <c r="N11" s="107" t="s">
        <v>93</v>
      </c>
      <c r="O11" s="108">
        <v>664</v>
      </c>
    </row>
    <row r="12" spans="2:15" ht="16.5" customHeight="1" thickTop="1">
      <c r="B12" s="105">
        <v>4</v>
      </c>
      <c r="C12" s="106" t="s">
        <v>109</v>
      </c>
      <c r="D12" s="107" t="s">
        <v>110</v>
      </c>
      <c r="E12" s="108">
        <v>472</v>
      </c>
      <c r="F12" s="1"/>
      <c r="G12" s="275" t="s">
        <v>111</v>
      </c>
      <c r="H12" s="276"/>
      <c r="I12" s="276"/>
      <c r="J12" s="279">
        <f>SUM(J14+J23+J33+J41+O6+O20+O31)</f>
        <v>41871</v>
      </c>
      <c r="K12" s="1"/>
      <c r="L12" s="105" t="s">
        <v>50</v>
      </c>
      <c r="M12" s="106" t="s">
        <v>112</v>
      </c>
      <c r="N12" s="107" t="s">
        <v>93</v>
      </c>
      <c r="O12" s="108">
        <v>1697</v>
      </c>
    </row>
    <row r="13" spans="2:15" ht="16.5" customHeight="1" thickBot="1">
      <c r="B13" s="105">
        <v>5</v>
      </c>
      <c r="C13" s="106" t="s">
        <v>113</v>
      </c>
      <c r="D13" s="107" t="s">
        <v>102</v>
      </c>
      <c r="E13" s="108">
        <v>363</v>
      </c>
      <c r="F13" s="117"/>
      <c r="G13" s="277"/>
      <c r="H13" s="278"/>
      <c r="I13" s="278"/>
      <c r="J13" s="289"/>
      <c r="K13" s="117"/>
      <c r="L13" s="105">
        <v>7</v>
      </c>
      <c r="M13" s="106" t="s">
        <v>114</v>
      </c>
      <c r="N13" s="107" t="s">
        <v>102</v>
      </c>
      <c r="O13" s="108">
        <v>312</v>
      </c>
    </row>
    <row r="14" spans="2:15" ht="16.5" customHeight="1" thickTop="1">
      <c r="B14" s="105">
        <v>6</v>
      </c>
      <c r="C14" s="106" t="s">
        <v>115</v>
      </c>
      <c r="D14" s="107" t="s">
        <v>102</v>
      </c>
      <c r="E14" s="108">
        <v>496</v>
      </c>
      <c r="F14" s="118"/>
      <c r="G14" s="102" t="s">
        <v>99</v>
      </c>
      <c r="H14" s="103" t="s">
        <v>116</v>
      </c>
      <c r="I14" s="119" t="s">
        <v>96</v>
      </c>
      <c r="J14" s="120">
        <f>SUM(J15:J21)</f>
        <v>4791</v>
      </c>
      <c r="K14" s="1"/>
      <c r="L14" s="105">
        <v>8</v>
      </c>
      <c r="M14" s="106" t="s">
        <v>117</v>
      </c>
      <c r="N14" s="107" t="s">
        <v>102</v>
      </c>
      <c r="O14" s="108">
        <v>207</v>
      </c>
    </row>
    <row r="15" spans="2:15" ht="16.5" customHeight="1">
      <c r="B15" s="105">
        <v>7</v>
      </c>
      <c r="C15" s="106" t="s">
        <v>118</v>
      </c>
      <c r="D15" s="107" t="s">
        <v>93</v>
      </c>
      <c r="E15" s="108">
        <v>919</v>
      </c>
      <c r="F15" s="118"/>
      <c r="G15" s="105">
        <v>1</v>
      </c>
      <c r="H15" s="106" t="s">
        <v>119</v>
      </c>
      <c r="I15" s="107" t="s">
        <v>102</v>
      </c>
      <c r="J15" s="108">
        <v>235</v>
      </c>
      <c r="K15" s="1"/>
      <c r="L15" s="105">
        <v>9</v>
      </c>
      <c r="M15" s="106" t="s">
        <v>120</v>
      </c>
      <c r="N15" s="107" t="s">
        <v>102</v>
      </c>
      <c r="O15" s="108">
        <v>252</v>
      </c>
    </row>
    <row r="16" spans="2:15" ht="16.5" customHeight="1" thickBot="1">
      <c r="B16" s="121"/>
      <c r="C16" s="122"/>
      <c r="D16" s="123"/>
      <c r="E16" s="124"/>
      <c r="F16" s="118"/>
      <c r="G16" s="105">
        <v>2</v>
      </c>
      <c r="H16" s="106" t="s">
        <v>121</v>
      </c>
      <c r="I16" s="107" t="s">
        <v>102</v>
      </c>
      <c r="J16" s="108">
        <v>168</v>
      </c>
      <c r="K16" s="1"/>
      <c r="L16" s="105">
        <v>10</v>
      </c>
      <c r="M16" s="106" t="s">
        <v>122</v>
      </c>
      <c r="N16" s="107" t="s">
        <v>102</v>
      </c>
      <c r="O16" s="108">
        <v>939</v>
      </c>
    </row>
    <row r="17" spans="2:15" ht="16.5" customHeight="1" thickBot="1" thickTop="1">
      <c r="B17" s="125">
        <v>8</v>
      </c>
      <c r="C17" s="126" t="s">
        <v>123</v>
      </c>
      <c r="D17" s="127" t="s">
        <v>124</v>
      </c>
      <c r="E17" s="128">
        <v>5881</v>
      </c>
      <c r="F17" s="118"/>
      <c r="G17" s="105">
        <v>3</v>
      </c>
      <c r="H17" s="106" t="s">
        <v>125</v>
      </c>
      <c r="I17" s="107" t="s">
        <v>102</v>
      </c>
      <c r="J17" s="108">
        <v>425</v>
      </c>
      <c r="K17" s="1"/>
      <c r="L17" s="121"/>
      <c r="M17" s="122"/>
      <c r="N17" s="123"/>
      <c r="O17" s="124"/>
    </row>
    <row r="18" spans="2:15" ht="16.5" customHeight="1" thickBot="1" thickTop="1">
      <c r="B18" s="98"/>
      <c r="C18" s="99"/>
      <c r="D18" s="100"/>
      <c r="E18" s="101" t="s">
        <v>22</v>
      </c>
      <c r="F18" s="129"/>
      <c r="G18" s="105">
        <v>4</v>
      </c>
      <c r="H18" s="106" t="s">
        <v>126</v>
      </c>
      <c r="I18" s="107" t="s">
        <v>102</v>
      </c>
      <c r="J18" s="108">
        <v>825</v>
      </c>
      <c r="K18" s="1"/>
      <c r="L18" s="125">
        <v>11</v>
      </c>
      <c r="M18" s="126" t="s">
        <v>122</v>
      </c>
      <c r="N18" s="127" t="s">
        <v>124</v>
      </c>
      <c r="O18" s="128">
        <v>5176</v>
      </c>
    </row>
    <row r="19" spans="2:15" ht="16.5" customHeight="1" thickTop="1">
      <c r="B19" s="130" t="s">
        <v>127</v>
      </c>
      <c r="C19" s="131" t="s">
        <v>7</v>
      </c>
      <c r="D19" s="132" t="s">
        <v>96</v>
      </c>
      <c r="E19" s="133">
        <f>SUM(E20:E25)</f>
        <v>5242</v>
      </c>
      <c r="F19" s="118"/>
      <c r="G19" s="105">
        <v>5</v>
      </c>
      <c r="H19" s="106" t="s">
        <v>126</v>
      </c>
      <c r="I19" s="107" t="s">
        <v>110</v>
      </c>
      <c r="J19" s="108">
        <v>1773</v>
      </c>
      <c r="K19" s="1"/>
      <c r="L19" s="98"/>
      <c r="M19" s="99"/>
      <c r="N19" s="100"/>
      <c r="O19" s="101" t="s">
        <v>22</v>
      </c>
    </row>
    <row r="20" spans="2:15" ht="16.5" customHeight="1">
      <c r="B20" s="105">
        <v>1</v>
      </c>
      <c r="C20" s="106" t="s">
        <v>128</v>
      </c>
      <c r="D20" s="134" t="s">
        <v>102</v>
      </c>
      <c r="E20" s="108">
        <v>493</v>
      </c>
      <c r="F20" s="118"/>
      <c r="G20" s="105">
        <v>6</v>
      </c>
      <c r="H20" s="106" t="s">
        <v>129</v>
      </c>
      <c r="I20" s="107" t="s">
        <v>93</v>
      </c>
      <c r="J20" s="108">
        <v>1126</v>
      </c>
      <c r="K20" s="1"/>
      <c r="L20" s="130" t="s">
        <v>130</v>
      </c>
      <c r="M20" s="131" t="s">
        <v>16</v>
      </c>
      <c r="N20" s="132" t="s">
        <v>96</v>
      </c>
      <c r="O20" s="135">
        <f>SUM(O21:O29)</f>
        <v>6404</v>
      </c>
    </row>
    <row r="21" spans="2:15" ht="16.5" customHeight="1">
      <c r="B21" s="105">
        <v>2</v>
      </c>
      <c r="C21" s="106" t="s">
        <v>131</v>
      </c>
      <c r="D21" s="134" t="s">
        <v>93</v>
      </c>
      <c r="E21" s="108">
        <v>2112</v>
      </c>
      <c r="F21" s="118"/>
      <c r="G21" s="105">
        <v>7</v>
      </c>
      <c r="H21" s="106" t="s">
        <v>132</v>
      </c>
      <c r="I21" s="107" t="s">
        <v>102</v>
      </c>
      <c r="J21" s="108">
        <v>239</v>
      </c>
      <c r="K21" s="1"/>
      <c r="L21" s="105">
        <v>1</v>
      </c>
      <c r="M21" s="106" t="s">
        <v>133</v>
      </c>
      <c r="N21" s="107" t="s">
        <v>102</v>
      </c>
      <c r="O21" s="108">
        <v>315</v>
      </c>
    </row>
    <row r="22" spans="2:15" ht="16.5" customHeight="1">
      <c r="B22" s="105">
        <v>3</v>
      </c>
      <c r="C22" s="106" t="s">
        <v>134</v>
      </c>
      <c r="D22" s="134" t="s">
        <v>102</v>
      </c>
      <c r="E22" s="108">
        <v>528</v>
      </c>
      <c r="F22" s="118"/>
      <c r="G22" s="105"/>
      <c r="H22" s="106"/>
      <c r="I22" s="107"/>
      <c r="J22" s="108" t="s">
        <v>135</v>
      </c>
      <c r="K22" s="1"/>
      <c r="L22" s="105">
        <v>2</v>
      </c>
      <c r="M22" s="106" t="s">
        <v>136</v>
      </c>
      <c r="N22" s="107" t="s">
        <v>110</v>
      </c>
      <c r="O22" s="108">
        <v>304</v>
      </c>
    </row>
    <row r="23" spans="2:15" ht="16.5" customHeight="1">
      <c r="B23" s="105">
        <v>4</v>
      </c>
      <c r="C23" s="106" t="s">
        <v>137</v>
      </c>
      <c r="D23" s="134" t="s">
        <v>102</v>
      </c>
      <c r="E23" s="108">
        <v>393</v>
      </c>
      <c r="F23" s="118"/>
      <c r="G23" s="130" t="s">
        <v>127</v>
      </c>
      <c r="H23" s="131" t="s">
        <v>138</v>
      </c>
      <c r="I23" s="132" t="s">
        <v>96</v>
      </c>
      <c r="J23" s="135">
        <f>SUM(J24:J31)</f>
        <v>7788</v>
      </c>
      <c r="K23" s="1"/>
      <c r="L23" s="105">
        <v>3</v>
      </c>
      <c r="M23" s="106" t="s">
        <v>139</v>
      </c>
      <c r="N23" s="107" t="s">
        <v>93</v>
      </c>
      <c r="O23" s="108">
        <v>609</v>
      </c>
    </row>
    <row r="24" spans="2:15" ht="16.5" customHeight="1">
      <c r="B24" s="105">
        <v>5</v>
      </c>
      <c r="C24" s="106" t="s">
        <v>140</v>
      </c>
      <c r="D24" s="134" t="s">
        <v>93</v>
      </c>
      <c r="E24" s="108">
        <v>1124</v>
      </c>
      <c r="F24" s="118"/>
      <c r="G24" s="105">
        <v>1</v>
      </c>
      <c r="H24" s="106" t="s">
        <v>141</v>
      </c>
      <c r="I24" s="107" t="s">
        <v>93</v>
      </c>
      <c r="J24" s="108">
        <v>398</v>
      </c>
      <c r="K24" s="1"/>
      <c r="L24" s="105">
        <v>4</v>
      </c>
      <c r="M24" s="106" t="s">
        <v>142</v>
      </c>
      <c r="N24" s="107" t="s">
        <v>93</v>
      </c>
      <c r="O24" s="108">
        <v>475</v>
      </c>
    </row>
    <row r="25" spans="2:15" ht="16.5" customHeight="1">
      <c r="B25" s="105">
        <v>6</v>
      </c>
      <c r="C25" s="106" t="s">
        <v>143</v>
      </c>
      <c r="D25" s="134" t="s">
        <v>93</v>
      </c>
      <c r="E25" s="108">
        <v>592</v>
      </c>
      <c r="F25" s="118"/>
      <c r="G25" s="105">
        <v>2</v>
      </c>
      <c r="H25" s="106" t="s">
        <v>144</v>
      </c>
      <c r="I25" s="107" t="s">
        <v>102</v>
      </c>
      <c r="J25" s="108">
        <v>292</v>
      </c>
      <c r="K25" s="1"/>
      <c r="L25" s="105">
        <v>5</v>
      </c>
      <c r="M25" s="106" t="s">
        <v>145</v>
      </c>
      <c r="N25" s="107" t="s">
        <v>102</v>
      </c>
      <c r="O25" s="108">
        <v>470</v>
      </c>
    </row>
    <row r="26" spans="2:15" ht="16.5" customHeight="1">
      <c r="B26" s="105"/>
      <c r="C26" s="106"/>
      <c r="D26" s="107"/>
      <c r="E26" s="101"/>
      <c r="F26" s="129"/>
      <c r="G26" s="105" t="s">
        <v>28</v>
      </c>
      <c r="H26" s="106" t="s">
        <v>146</v>
      </c>
      <c r="I26" s="107" t="s">
        <v>93</v>
      </c>
      <c r="J26" s="108">
        <v>1871</v>
      </c>
      <c r="K26" s="1"/>
      <c r="L26" s="105">
        <v>6</v>
      </c>
      <c r="M26" s="106" t="s">
        <v>147</v>
      </c>
      <c r="N26" s="107" t="s">
        <v>93</v>
      </c>
      <c r="O26" s="108">
        <v>1780</v>
      </c>
    </row>
    <row r="27" spans="2:15" ht="16.5" customHeight="1">
      <c r="B27" s="130" t="s">
        <v>148</v>
      </c>
      <c r="C27" s="131" t="s">
        <v>9</v>
      </c>
      <c r="D27" s="132" t="s">
        <v>96</v>
      </c>
      <c r="E27" s="135">
        <f>SUM(E28:E32)</f>
        <v>2470</v>
      </c>
      <c r="F27" s="118"/>
      <c r="G27" s="105">
        <v>4</v>
      </c>
      <c r="H27" s="106" t="s">
        <v>149</v>
      </c>
      <c r="I27" s="107" t="s">
        <v>102</v>
      </c>
      <c r="J27" s="108">
        <v>661</v>
      </c>
      <c r="K27" s="1"/>
      <c r="L27" s="105">
        <v>7</v>
      </c>
      <c r="M27" s="106" t="s">
        <v>150</v>
      </c>
      <c r="N27" s="107" t="s">
        <v>102</v>
      </c>
      <c r="O27" s="108">
        <v>190</v>
      </c>
    </row>
    <row r="28" spans="2:15" ht="16.5" customHeight="1">
      <c r="B28" s="105">
        <v>1</v>
      </c>
      <c r="C28" s="106" t="s">
        <v>151</v>
      </c>
      <c r="D28" s="107" t="s">
        <v>93</v>
      </c>
      <c r="E28" s="108">
        <v>427</v>
      </c>
      <c r="F28" s="118"/>
      <c r="G28" s="105">
        <v>5</v>
      </c>
      <c r="H28" s="106" t="s">
        <v>149</v>
      </c>
      <c r="I28" s="107" t="s">
        <v>110</v>
      </c>
      <c r="J28" s="108">
        <v>3019</v>
      </c>
      <c r="K28" s="1"/>
      <c r="L28" s="105">
        <v>8</v>
      </c>
      <c r="M28" s="106" t="s">
        <v>152</v>
      </c>
      <c r="N28" s="107" t="s">
        <v>102</v>
      </c>
      <c r="O28" s="108">
        <v>503</v>
      </c>
    </row>
    <row r="29" spans="2:15" ht="16.5" customHeight="1">
      <c r="B29" s="105">
        <v>2</v>
      </c>
      <c r="C29" s="106" t="s">
        <v>153</v>
      </c>
      <c r="D29" s="107" t="s">
        <v>102</v>
      </c>
      <c r="E29" s="108">
        <v>197</v>
      </c>
      <c r="F29" s="118"/>
      <c r="G29" s="105">
        <v>6</v>
      </c>
      <c r="H29" s="106" t="s">
        <v>154</v>
      </c>
      <c r="I29" s="107" t="s">
        <v>93</v>
      </c>
      <c r="J29" s="108">
        <v>560</v>
      </c>
      <c r="K29" s="1"/>
      <c r="L29" s="105">
        <v>9</v>
      </c>
      <c r="M29" s="106" t="s">
        <v>152</v>
      </c>
      <c r="N29" s="107" t="s">
        <v>110</v>
      </c>
      <c r="O29" s="108">
        <v>1758</v>
      </c>
    </row>
    <row r="30" spans="2:15" ht="16.5" customHeight="1">
      <c r="B30" s="105">
        <v>3</v>
      </c>
      <c r="C30" s="106" t="s">
        <v>155</v>
      </c>
      <c r="D30" s="107" t="s">
        <v>93</v>
      </c>
      <c r="E30" s="108">
        <v>263</v>
      </c>
      <c r="F30" s="118"/>
      <c r="G30" s="105">
        <v>7</v>
      </c>
      <c r="H30" s="106" t="s">
        <v>156</v>
      </c>
      <c r="I30" s="107" t="s">
        <v>102</v>
      </c>
      <c r="J30" s="108">
        <v>603</v>
      </c>
      <c r="K30" s="1"/>
      <c r="L30" s="105"/>
      <c r="M30" s="106"/>
      <c r="N30" s="107"/>
      <c r="O30" s="108"/>
    </row>
    <row r="31" spans="2:15" ht="16.5" customHeight="1">
      <c r="B31" s="105">
        <v>4</v>
      </c>
      <c r="C31" s="106" t="s">
        <v>157</v>
      </c>
      <c r="D31" s="107" t="s">
        <v>93</v>
      </c>
      <c r="E31" s="108">
        <v>519</v>
      </c>
      <c r="F31" s="118"/>
      <c r="G31" s="105">
        <v>8</v>
      </c>
      <c r="H31" s="106" t="s">
        <v>158</v>
      </c>
      <c r="I31" s="107" t="s">
        <v>102</v>
      </c>
      <c r="J31" s="108">
        <v>384</v>
      </c>
      <c r="K31" s="1"/>
      <c r="L31" s="130" t="s">
        <v>159</v>
      </c>
      <c r="M31" s="131" t="s">
        <v>17</v>
      </c>
      <c r="N31" s="132" t="s">
        <v>96</v>
      </c>
      <c r="O31" s="135">
        <f>SUM(O32:O41)</f>
        <v>6321</v>
      </c>
    </row>
    <row r="32" spans="2:15" ht="16.5" customHeight="1">
      <c r="B32" s="105">
        <v>5</v>
      </c>
      <c r="C32" s="106" t="s">
        <v>160</v>
      </c>
      <c r="D32" s="107" t="s">
        <v>93</v>
      </c>
      <c r="E32" s="108">
        <v>1064</v>
      </c>
      <c r="F32" s="129"/>
      <c r="G32" s="105"/>
      <c r="H32" s="106"/>
      <c r="I32" s="107"/>
      <c r="J32" s="108"/>
      <c r="K32" s="1"/>
      <c r="L32" s="105">
        <v>1</v>
      </c>
      <c r="M32" s="106" t="s">
        <v>161</v>
      </c>
      <c r="N32" s="107" t="s">
        <v>102</v>
      </c>
      <c r="O32" s="108">
        <v>316</v>
      </c>
    </row>
    <row r="33" spans="2:15" ht="16.5" customHeight="1">
      <c r="B33" s="105"/>
      <c r="C33" s="106"/>
      <c r="D33" s="107"/>
      <c r="E33" s="108"/>
      <c r="F33" s="118"/>
      <c r="G33" s="130" t="s">
        <v>148</v>
      </c>
      <c r="H33" s="131" t="s">
        <v>12</v>
      </c>
      <c r="I33" s="132" t="s">
        <v>96</v>
      </c>
      <c r="J33" s="135">
        <f>SUM(J34:J39)</f>
        <v>3264</v>
      </c>
      <c r="K33" s="1"/>
      <c r="L33" s="105">
        <v>2</v>
      </c>
      <c r="M33" s="106" t="s">
        <v>162</v>
      </c>
      <c r="N33" s="107" t="s">
        <v>93</v>
      </c>
      <c r="O33" s="108">
        <v>639</v>
      </c>
    </row>
    <row r="34" spans="2:15" ht="16.5" customHeight="1">
      <c r="B34" s="130" t="s">
        <v>163</v>
      </c>
      <c r="C34" s="131" t="s">
        <v>164</v>
      </c>
      <c r="D34" s="132" t="s">
        <v>96</v>
      </c>
      <c r="E34" s="135">
        <f>SUM(E35:E39)</f>
        <v>5198</v>
      </c>
      <c r="F34" s="118"/>
      <c r="G34" s="105">
        <v>1</v>
      </c>
      <c r="H34" s="106" t="s">
        <v>165</v>
      </c>
      <c r="I34" s="107" t="s">
        <v>102</v>
      </c>
      <c r="J34" s="108">
        <v>257</v>
      </c>
      <c r="K34" s="1"/>
      <c r="L34" s="105">
        <v>3</v>
      </c>
      <c r="M34" s="106" t="s">
        <v>166</v>
      </c>
      <c r="N34" s="107" t="s">
        <v>102</v>
      </c>
      <c r="O34" s="108">
        <v>195</v>
      </c>
    </row>
    <row r="35" spans="2:15" ht="16.5" customHeight="1">
      <c r="B35" s="105">
        <v>1</v>
      </c>
      <c r="C35" s="106" t="s">
        <v>167</v>
      </c>
      <c r="D35" s="107" t="s">
        <v>93</v>
      </c>
      <c r="E35" s="108">
        <v>911</v>
      </c>
      <c r="F35" s="118"/>
      <c r="G35" s="105">
        <v>2</v>
      </c>
      <c r="H35" s="106" t="s">
        <v>168</v>
      </c>
      <c r="I35" s="107" t="s">
        <v>102</v>
      </c>
      <c r="J35" s="108">
        <v>409</v>
      </c>
      <c r="K35" s="1"/>
      <c r="L35" s="105">
        <v>4</v>
      </c>
      <c r="M35" s="106" t="s">
        <v>169</v>
      </c>
      <c r="N35" s="107" t="s">
        <v>93</v>
      </c>
      <c r="O35" s="108">
        <v>1761</v>
      </c>
    </row>
    <row r="36" spans="2:15" ht="16.5" customHeight="1">
      <c r="B36" s="105">
        <v>2</v>
      </c>
      <c r="C36" s="106" t="s">
        <v>170</v>
      </c>
      <c r="D36" s="107" t="s">
        <v>93</v>
      </c>
      <c r="E36" s="108">
        <v>1630</v>
      </c>
      <c r="F36" s="118"/>
      <c r="G36" s="105">
        <v>3</v>
      </c>
      <c r="H36" s="106" t="s">
        <v>171</v>
      </c>
      <c r="I36" s="107" t="s">
        <v>102</v>
      </c>
      <c r="J36" s="108">
        <v>303</v>
      </c>
      <c r="K36" s="1"/>
      <c r="L36" s="105">
        <v>5</v>
      </c>
      <c r="M36" s="106" t="s">
        <v>172</v>
      </c>
      <c r="N36" s="107" t="s">
        <v>110</v>
      </c>
      <c r="O36" s="108">
        <v>145</v>
      </c>
    </row>
    <row r="37" spans="2:15" ht="16.5" customHeight="1">
      <c r="B37" s="105">
        <v>3</v>
      </c>
      <c r="C37" s="106" t="s">
        <v>173</v>
      </c>
      <c r="D37" s="107" t="s">
        <v>102</v>
      </c>
      <c r="E37" s="108">
        <v>389</v>
      </c>
      <c r="F37" s="118"/>
      <c r="G37" s="105">
        <v>4</v>
      </c>
      <c r="H37" s="106" t="s">
        <v>174</v>
      </c>
      <c r="I37" s="107" t="s">
        <v>102</v>
      </c>
      <c r="J37" s="108">
        <v>251</v>
      </c>
      <c r="K37" s="1"/>
      <c r="L37" s="105">
        <v>6</v>
      </c>
      <c r="M37" s="106" t="s">
        <v>175</v>
      </c>
      <c r="N37" s="107" t="s">
        <v>102</v>
      </c>
      <c r="O37" s="108">
        <v>204</v>
      </c>
    </row>
    <row r="38" spans="2:15" ht="16.5" customHeight="1">
      <c r="B38" s="105">
        <v>4</v>
      </c>
      <c r="C38" s="106" t="s">
        <v>176</v>
      </c>
      <c r="D38" s="107" t="s">
        <v>93</v>
      </c>
      <c r="E38" s="108">
        <v>1824</v>
      </c>
      <c r="F38" s="118"/>
      <c r="G38" s="105">
        <v>5</v>
      </c>
      <c r="H38" s="106" t="s">
        <v>177</v>
      </c>
      <c r="I38" s="107" t="s">
        <v>93</v>
      </c>
      <c r="J38" s="108">
        <v>1768</v>
      </c>
      <c r="K38" s="1"/>
      <c r="L38" s="105">
        <v>7</v>
      </c>
      <c r="M38" s="106" t="s">
        <v>178</v>
      </c>
      <c r="N38" s="107" t="s">
        <v>102</v>
      </c>
      <c r="O38" s="108">
        <v>371</v>
      </c>
    </row>
    <row r="39" spans="2:15" ht="16.5" customHeight="1">
      <c r="B39" s="105">
        <v>5</v>
      </c>
      <c r="C39" s="106" t="s">
        <v>179</v>
      </c>
      <c r="D39" s="107" t="s">
        <v>102</v>
      </c>
      <c r="E39" s="108">
        <v>444</v>
      </c>
      <c r="F39" s="118"/>
      <c r="G39" s="105">
        <v>6</v>
      </c>
      <c r="H39" s="106" t="s">
        <v>180</v>
      </c>
      <c r="I39" s="107" t="s">
        <v>93</v>
      </c>
      <c r="J39" s="108">
        <v>276</v>
      </c>
      <c r="K39" s="1"/>
      <c r="L39" s="105">
        <v>8</v>
      </c>
      <c r="M39" s="106" t="s">
        <v>181</v>
      </c>
      <c r="N39" s="107" t="s">
        <v>102</v>
      </c>
      <c r="O39" s="108">
        <v>305</v>
      </c>
    </row>
    <row r="40" spans="2:15" ht="16.5" customHeight="1">
      <c r="B40" s="105"/>
      <c r="C40" s="106"/>
      <c r="D40" s="107"/>
      <c r="E40" s="108"/>
      <c r="F40" s="118"/>
      <c r="G40" s="105"/>
      <c r="H40" s="106"/>
      <c r="I40" s="107"/>
      <c r="J40" s="108"/>
      <c r="K40" s="1"/>
      <c r="L40" s="105">
        <v>9</v>
      </c>
      <c r="M40" s="106" t="s">
        <v>182</v>
      </c>
      <c r="N40" s="107" t="s">
        <v>102</v>
      </c>
      <c r="O40" s="108">
        <v>629</v>
      </c>
    </row>
    <row r="41" spans="2:15" ht="16.5" customHeight="1">
      <c r="B41" s="130" t="s">
        <v>94</v>
      </c>
      <c r="C41" s="131" t="s">
        <v>11</v>
      </c>
      <c r="D41" s="132" t="s">
        <v>96</v>
      </c>
      <c r="E41" s="135">
        <f>SUM(E42+E43+E44+J6+J7)</f>
        <v>2069</v>
      </c>
      <c r="F41" s="118"/>
      <c r="G41" s="102" t="s">
        <v>163</v>
      </c>
      <c r="H41" s="103" t="s">
        <v>13</v>
      </c>
      <c r="I41" s="119" t="s">
        <v>96</v>
      </c>
      <c r="J41" s="135">
        <f>SUM(J42:J44)</f>
        <v>2659</v>
      </c>
      <c r="K41" s="1"/>
      <c r="L41" s="136">
        <v>10</v>
      </c>
      <c r="M41" s="123" t="s">
        <v>182</v>
      </c>
      <c r="N41" s="137" t="s">
        <v>110</v>
      </c>
      <c r="O41" s="108">
        <v>1756</v>
      </c>
    </row>
    <row r="42" spans="2:15" ht="16.5" customHeight="1" thickBot="1">
      <c r="B42" s="105">
        <v>1</v>
      </c>
      <c r="C42" s="106" t="s">
        <v>183</v>
      </c>
      <c r="D42" s="107" t="s">
        <v>102</v>
      </c>
      <c r="E42" s="108">
        <v>248</v>
      </c>
      <c r="F42" s="118"/>
      <c r="G42" s="105">
        <v>1</v>
      </c>
      <c r="H42" s="106" t="s">
        <v>184</v>
      </c>
      <c r="I42" s="107" t="s">
        <v>93</v>
      </c>
      <c r="J42" s="108">
        <v>742</v>
      </c>
      <c r="K42" s="1"/>
      <c r="L42" s="138"/>
      <c r="M42" s="139"/>
      <c r="N42" s="140"/>
      <c r="O42" s="141"/>
    </row>
    <row r="43" spans="2:15" ht="16.5" customHeight="1" thickBot="1" thickTop="1">
      <c r="B43" s="105">
        <v>2</v>
      </c>
      <c r="C43" s="106" t="s">
        <v>185</v>
      </c>
      <c r="D43" s="107" t="s">
        <v>93</v>
      </c>
      <c r="E43" s="108">
        <v>240</v>
      </c>
      <c r="F43" s="118"/>
      <c r="G43" s="105">
        <v>2</v>
      </c>
      <c r="H43" s="106" t="s">
        <v>186</v>
      </c>
      <c r="I43" s="107" t="s">
        <v>93</v>
      </c>
      <c r="J43" s="108">
        <v>397</v>
      </c>
      <c r="K43" s="1"/>
      <c r="L43" s="281" t="s">
        <v>187</v>
      </c>
      <c r="M43" s="282"/>
      <c r="N43" s="285" t="s">
        <v>188</v>
      </c>
      <c r="O43" s="287">
        <f>SUM(E8+E19+E27+E34+E41+J14+J23+J33+J41+O6+O20+O31)</f>
        <v>66194</v>
      </c>
    </row>
    <row r="44" spans="2:15" ht="16.5" customHeight="1" thickBot="1" thickTop="1">
      <c r="B44" s="110">
        <v>3</v>
      </c>
      <c r="C44" s="111" t="s">
        <v>189</v>
      </c>
      <c r="D44" s="112" t="s">
        <v>102</v>
      </c>
      <c r="E44" s="113">
        <v>220</v>
      </c>
      <c r="F44" s="118"/>
      <c r="G44" s="142">
        <v>3</v>
      </c>
      <c r="H44" s="143" t="s">
        <v>190</v>
      </c>
      <c r="I44" s="144" t="s">
        <v>93</v>
      </c>
      <c r="J44" s="113">
        <v>1520</v>
      </c>
      <c r="K44" s="1"/>
      <c r="L44" s="283"/>
      <c r="M44" s="284"/>
      <c r="N44" s="286"/>
      <c r="O44" s="288"/>
    </row>
    <row r="45" spans="2:15" ht="15" customHeight="1">
      <c r="B45" s="118"/>
      <c r="C45" s="145"/>
      <c r="D45" s="146"/>
      <c r="E45" s="147"/>
      <c r="F45" s="148"/>
      <c r="G45" s="145"/>
      <c r="H45" s="148"/>
      <c r="I45" s="149"/>
      <c r="J45" s="1"/>
      <c r="K45" s="1"/>
      <c r="L45" s="150"/>
      <c r="M45" s="150"/>
      <c r="N45" s="150"/>
      <c r="O45" s="150"/>
    </row>
    <row r="46" spans="2:15" ht="15" customHeight="1">
      <c r="B46" s="118"/>
      <c r="C46" s="145" t="s">
        <v>191</v>
      </c>
      <c r="D46" s="146"/>
      <c r="E46" s="147"/>
      <c r="F46" s="148"/>
      <c r="G46" s="145"/>
      <c r="H46" s="148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2"/>
      <c r="M50" s="153"/>
      <c r="N50" s="154"/>
      <c r="O50" s="154"/>
    </row>
    <row r="51" spans="2:15" ht="15" customHeight="1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2"/>
      <c r="M51" s="153"/>
      <c r="N51" s="154"/>
      <c r="O51" s="15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155" customWidth="1"/>
    <col min="28" max="16384" width="9.125" style="162" customWidth="1"/>
  </cols>
  <sheetData>
    <row r="1" spans="1:28" s="157" customFormat="1" ht="12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6"/>
    </row>
    <row r="2" spans="1:27" s="157" customFormat="1" ht="12.75">
      <c r="A2" s="155"/>
      <c r="B2" s="155" t="s">
        <v>192</v>
      </c>
      <c r="C2" s="155" t="s">
        <v>193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s="157" customFormat="1" ht="12.75">
      <c r="A3" s="155"/>
      <c r="B3" s="155" t="s">
        <v>194</v>
      </c>
      <c r="C3" s="155">
        <v>64653</v>
      </c>
      <c r="D3" s="155"/>
      <c r="F3" s="155"/>
      <c r="G3" s="155"/>
      <c r="H3" s="155"/>
      <c r="I3" s="155"/>
      <c r="J3" s="155" t="s">
        <v>195</v>
      </c>
      <c r="K3" s="155" t="s">
        <v>196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27" s="157" customFormat="1" ht="12.75">
      <c r="A4" s="155"/>
      <c r="B4" s="155" t="s">
        <v>197</v>
      </c>
      <c r="C4" s="155">
        <v>65177</v>
      </c>
      <c r="D4" s="155"/>
      <c r="I4" s="155" t="s">
        <v>198</v>
      </c>
      <c r="J4" s="155">
        <v>5908</v>
      </c>
      <c r="K4" s="155">
        <v>11488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</row>
    <row r="5" spans="1:27" s="157" customFormat="1" ht="12.75">
      <c r="A5" s="155"/>
      <c r="B5" s="155" t="s">
        <v>199</v>
      </c>
      <c r="C5" s="155">
        <v>63848</v>
      </c>
      <c r="D5" s="155"/>
      <c r="F5" s="155"/>
      <c r="G5" s="155" t="s">
        <v>200</v>
      </c>
      <c r="I5" s="155" t="s">
        <v>201</v>
      </c>
      <c r="J5" s="155">
        <v>5537</v>
      </c>
      <c r="K5" s="155">
        <v>8348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</row>
    <row r="6" spans="1:27" s="157" customFormat="1" ht="12.75">
      <c r="A6" s="155"/>
      <c r="B6" s="155" t="s">
        <v>202</v>
      </c>
      <c r="C6" s="155">
        <v>61079</v>
      </c>
      <c r="D6" s="155"/>
      <c r="F6" s="155" t="s">
        <v>203</v>
      </c>
      <c r="G6" s="155">
        <v>3681</v>
      </c>
      <c r="I6" s="155" t="s">
        <v>204</v>
      </c>
      <c r="J6" s="155">
        <v>7431</v>
      </c>
      <c r="K6" s="155">
        <v>8485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</row>
    <row r="7" spans="1:27" s="157" customFormat="1" ht="12.75">
      <c r="A7" s="155"/>
      <c r="B7" s="155" t="s">
        <v>205</v>
      </c>
      <c r="C7" s="155">
        <v>58933</v>
      </c>
      <c r="D7" s="155"/>
      <c r="F7" s="155" t="s">
        <v>206</v>
      </c>
      <c r="G7" s="155">
        <v>3419</v>
      </c>
      <c r="I7" s="155" t="s">
        <v>207</v>
      </c>
      <c r="J7" s="155">
        <v>9556</v>
      </c>
      <c r="K7" s="155">
        <v>8503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</row>
    <row r="8" spans="1:27" s="157" customFormat="1" ht="12.75">
      <c r="A8" s="155"/>
      <c r="B8" s="155" t="s">
        <v>208</v>
      </c>
      <c r="C8" s="155">
        <v>58077</v>
      </c>
      <c r="D8" s="155"/>
      <c r="F8" s="155" t="s">
        <v>209</v>
      </c>
      <c r="G8" s="155">
        <v>3197</v>
      </c>
      <c r="I8" s="155" t="s">
        <v>210</v>
      </c>
      <c r="J8" s="155">
        <v>8700</v>
      </c>
      <c r="K8" s="155">
        <v>9184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</row>
    <row r="9" spans="1:27" s="157" customFormat="1" ht="12.75">
      <c r="A9" s="155"/>
      <c r="B9" s="155" t="s">
        <v>211</v>
      </c>
      <c r="C9" s="155">
        <v>57238</v>
      </c>
      <c r="D9" s="155"/>
      <c r="F9" s="155" t="s">
        <v>212</v>
      </c>
      <c r="G9" s="155">
        <v>2111</v>
      </c>
      <c r="I9" s="155" t="s">
        <v>213</v>
      </c>
      <c r="J9" s="155">
        <v>7394</v>
      </c>
      <c r="K9" s="155">
        <v>7474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</row>
    <row r="10" spans="1:27" s="157" customFormat="1" ht="12.75">
      <c r="A10" s="155"/>
      <c r="B10" s="155" t="s">
        <v>214</v>
      </c>
      <c r="C10" s="155">
        <v>57318</v>
      </c>
      <c r="D10" s="155"/>
      <c r="F10" s="155" t="s">
        <v>215</v>
      </c>
      <c r="G10" s="155">
        <v>1172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</row>
    <row r="11" spans="1:27" s="157" customFormat="1" ht="12.75">
      <c r="A11" s="155"/>
      <c r="B11" s="155" t="s">
        <v>216</v>
      </c>
      <c r="C11" s="155">
        <v>57802</v>
      </c>
      <c r="D11" s="155"/>
      <c r="F11" s="155" t="s">
        <v>194</v>
      </c>
      <c r="G11" s="155">
        <v>1810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</row>
    <row r="12" spans="1:27" s="157" customFormat="1" ht="12.75">
      <c r="A12" s="155"/>
      <c r="B12" s="155" t="s">
        <v>217</v>
      </c>
      <c r="C12" s="155">
        <v>56749</v>
      </c>
      <c r="D12" s="155"/>
      <c r="F12" s="155"/>
      <c r="G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</row>
    <row r="13" spans="1:27" s="157" customFormat="1" ht="12.75">
      <c r="A13" s="155"/>
      <c r="B13" s="155" t="s">
        <v>218</v>
      </c>
      <c r="C13" s="155">
        <v>57803</v>
      </c>
      <c r="D13" s="155"/>
      <c r="F13" s="155" t="s">
        <v>214</v>
      </c>
      <c r="G13" s="155">
        <v>2977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</row>
    <row r="14" spans="1:27" s="157" customFormat="1" ht="12.75">
      <c r="A14" s="155"/>
      <c r="B14" s="155" t="s">
        <v>219</v>
      </c>
      <c r="C14" s="155">
        <v>60614</v>
      </c>
      <c r="D14" s="155"/>
      <c r="F14" s="155" t="s">
        <v>216</v>
      </c>
      <c r="G14" s="155">
        <v>3222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</row>
    <row r="15" spans="1:27" s="157" customFormat="1" ht="12.75">
      <c r="A15" s="155"/>
      <c r="B15" s="155" t="s">
        <v>220</v>
      </c>
      <c r="C15" s="155">
        <v>66194</v>
      </c>
      <c r="D15" s="155"/>
      <c r="F15" s="155" t="s">
        <v>217</v>
      </c>
      <c r="G15" s="155">
        <v>2852</v>
      </c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s="157" customFormat="1" ht="12.75">
      <c r="A16" s="155"/>
      <c r="B16" s="155"/>
      <c r="F16" s="155" t="s">
        <v>218</v>
      </c>
      <c r="G16" s="155">
        <v>1660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1:27" s="157" customFormat="1" ht="12.75">
      <c r="A17" s="155"/>
      <c r="B17" s="155"/>
      <c r="C17" s="155"/>
      <c r="D17" s="155"/>
      <c r="F17" s="155" t="s">
        <v>219</v>
      </c>
      <c r="G17" s="155">
        <v>1243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</row>
    <row r="18" spans="1:27" s="157" customFormat="1" ht="12.75">
      <c r="A18" s="155"/>
      <c r="B18" s="155"/>
      <c r="C18" s="155"/>
      <c r="D18" s="155"/>
      <c r="F18" s="155" t="s">
        <v>220</v>
      </c>
      <c r="G18" s="155">
        <v>2452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</row>
    <row r="19" spans="1:27" s="157" customFormat="1" ht="12.75">
      <c r="A19" s="155"/>
      <c r="B19" s="155"/>
      <c r="C19" s="155"/>
      <c r="D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s="157" customFormat="1" ht="12.75">
      <c r="A20" s="155"/>
      <c r="B20" s="155"/>
      <c r="C20" s="155"/>
      <c r="D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s="157" customFormat="1" ht="12.75">
      <c r="A21" s="155"/>
      <c r="B21" s="155"/>
      <c r="C21" s="155"/>
      <c r="D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7" s="157" customFormat="1" ht="12.75">
      <c r="A22" s="155"/>
      <c r="B22" s="155">
        <v>2529</v>
      </c>
      <c r="C22" s="155"/>
      <c r="D22" s="155"/>
      <c r="E22" s="155"/>
      <c r="F22" s="155"/>
      <c r="G22" s="155"/>
      <c r="H22" s="155"/>
      <c r="I22" s="155"/>
      <c r="J22" s="158" t="s">
        <v>221</v>
      </c>
      <c r="K22" s="159">
        <f aca="true" t="shared" si="0" ref="K22:K34">B22/B$35</f>
        <v>0.42806364251861884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1:27" s="157" customFormat="1" ht="12.75">
      <c r="A23" s="155"/>
      <c r="B23" s="155">
        <v>26</v>
      </c>
      <c r="C23" s="155"/>
      <c r="D23" s="155"/>
      <c r="E23" s="155"/>
      <c r="F23" s="155"/>
      <c r="G23" s="155"/>
      <c r="H23" s="155"/>
      <c r="I23" s="155"/>
      <c r="J23" s="158" t="s">
        <v>222</v>
      </c>
      <c r="K23" s="159">
        <f t="shared" si="0"/>
        <v>0.004400812457684496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1:27" s="157" customFormat="1" ht="12.75">
      <c r="A24" s="155"/>
      <c r="B24" s="155">
        <v>41</v>
      </c>
      <c r="C24" s="155"/>
      <c r="D24" s="155"/>
      <c r="E24" s="155"/>
      <c r="F24" s="155"/>
      <c r="G24" s="155"/>
      <c r="H24" s="155"/>
      <c r="I24" s="155"/>
      <c r="J24" s="158" t="s">
        <v>223</v>
      </c>
      <c r="K24" s="159">
        <f t="shared" si="0"/>
        <v>0.006939742721733243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7" s="157" customFormat="1" ht="12.75">
      <c r="A25" s="155"/>
      <c r="B25" s="155">
        <v>132</v>
      </c>
      <c r="C25" s="155"/>
      <c r="D25" s="155"/>
      <c r="E25" s="155"/>
      <c r="F25" s="155"/>
      <c r="G25" s="155"/>
      <c r="H25" s="155"/>
      <c r="I25" s="155"/>
      <c r="J25" s="160" t="s">
        <v>224</v>
      </c>
      <c r="K25" s="159">
        <f t="shared" si="0"/>
        <v>0.02234258632362898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1:27" s="157" customFormat="1" ht="12.75">
      <c r="A26" s="155"/>
      <c r="B26" s="155">
        <v>21</v>
      </c>
      <c r="C26" s="155"/>
      <c r="D26" s="155"/>
      <c r="E26" s="155"/>
      <c r="F26" s="155"/>
      <c r="G26" s="155"/>
      <c r="H26" s="155"/>
      <c r="I26" s="155"/>
      <c r="J26" s="158" t="s">
        <v>225</v>
      </c>
      <c r="K26" s="159">
        <f t="shared" si="0"/>
        <v>0.0035545023696682463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s="157" customFormat="1" ht="12.75">
      <c r="A27" s="155"/>
      <c r="B27" s="155">
        <v>12</v>
      </c>
      <c r="C27" s="155"/>
      <c r="D27" s="155"/>
      <c r="E27" s="155"/>
      <c r="F27" s="155"/>
      <c r="G27" s="155"/>
      <c r="H27" s="155"/>
      <c r="I27" s="155"/>
      <c r="J27" s="160" t="s">
        <v>226</v>
      </c>
      <c r="K27" s="159">
        <f t="shared" si="0"/>
        <v>0.002031144211238998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s="157" customFormat="1" ht="12.75">
      <c r="A28" s="155"/>
      <c r="B28" s="155">
        <v>264</v>
      </c>
      <c r="C28" s="155"/>
      <c r="D28" s="155"/>
      <c r="E28" s="155"/>
      <c r="F28" s="155"/>
      <c r="G28" s="155"/>
      <c r="H28" s="155"/>
      <c r="I28" s="155"/>
      <c r="J28" s="160" t="s">
        <v>227</v>
      </c>
      <c r="K28" s="159">
        <f t="shared" si="0"/>
        <v>0.04468517264725796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27" s="157" customFormat="1" ht="12.75">
      <c r="A29" s="155"/>
      <c r="B29" s="155">
        <v>100</v>
      </c>
      <c r="C29" s="155"/>
      <c r="D29" s="155"/>
      <c r="E29" s="155"/>
      <c r="F29" s="155"/>
      <c r="G29" s="155"/>
      <c r="H29" s="155"/>
      <c r="I29" s="155"/>
      <c r="J29" s="160" t="s">
        <v>228</v>
      </c>
      <c r="K29" s="159">
        <f t="shared" si="0"/>
        <v>0.016926201760324982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s="157" customFormat="1" ht="12.75">
      <c r="A30" s="155"/>
      <c r="B30" s="155">
        <v>67</v>
      </c>
      <c r="C30" s="155"/>
      <c r="D30" s="155"/>
      <c r="E30" s="155"/>
      <c r="F30" s="155"/>
      <c r="G30" s="155"/>
      <c r="H30" s="155"/>
      <c r="I30" s="155"/>
      <c r="J30" s="160" t="s">
        <v>229</v>
      </c>
      <c r="K30" s="159">
        <f t="shared" si="0"/>
        <v>0.011340555179417738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</row>
    <row r="31" spans="1:27" s="157" customFormat="1" ht="12.75">
      <c r="A31" s="155"/>
      <c r="B31" s="155">
        <v>1780</v>
      </c>
      <c r="C31" s="155"/>
      <c r="D31" s="155"/>
      <c r="E31" s="155"/>
      <c r="F31" s="155"/>
      <c r="G31" s="155"/>
      <c r="H31" s="155"/>
      <c r="I31" s="155"/>
      <c r="J31" s="160" t="s">
        <v>230</v>
      </c>
      <c r="K31" s="159">
        <f t="shared" si="0"/>
        <v>0.3012863913337847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</row>
    <row r="32" spans="1:27" s="157" customFormat="1" ht="12.75">
      <c r="A32" s="155"/>
      <c r="B32" s="155">
        <v>455</v>
      </c>
      <c r="C32" s="155"/>
      <c r="D32" s="155"/>
      <c r="E32" s="155"/>
      <c r="F32" s="155"/>
      <c r="G32" s="155"/>
      <c r="H32" s="155"/>
      <c r="I32" s="155"/>
      <c r="J32" s="160" t="s">
        <v>231</v>
      </c>
      <c r="K32" s="159">
        <f t="shared" si="0"/>
        <v>0.07701421800947868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</row>
    <row r="33" spans="1:27" s="157" customFormat="1" ht="12.75">
      <c r="A33" s="155">
        <f>B22+B23+B24+B25+B26+B27+B28+B29+B30+B31+B32+B33</f>
        <v>5490</v>
      </c>
      <c r="B33" s="155">
        <v>63</v>
      </c>
      <c r="C33" s="155"/>
      <c r="D33" s="155"/>
      <c r="E33" s="155"/>
      <c r="F33" s="155"/>
      <c r="G33" s="155"/>
      <c r="H33" s="155"/>
      <c r="I33" s="155"/>
      <c r="J33" s="160" t="s">
        <v>232</v>
      </c>
      <c r="K33" s="159">
        <f t="shared" si="0"/>
        <v>0.01066350710900474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</row>
    <row r="34" spans="1:27" s="157" customFormat="1" ht="12.75">
      <c r="A34" s="155"/>
      <c r="B34" s="155">
        <v>418</v>
      </c>
      <c r="C34" s="155"/>
      <c r="D34" s="155"/>
      <c r="E34" s="155"/>
      <c r="F34" s="155"/>
      <c r="G34" s="155"/>
      <c r="H34" s="155"/>
      <c r="I34" s="155"/>
      <c r="J34" s="160" t="s">
        <v>233</v>
      </c>
      <c r="K34" s="159">
        <f t="shared" si="0"/>
        <v>0.07075152335815843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</row>
    <row r="35" spans="1:27" s="157" customFormat="1" ht="12.75">
      <c r="A35" s="155"/>
      <c r="B35" s="155">
        <v>5908</v>
      </c>
      <c r="C35" s="155"/>
      <c r="D35" s="155"/>
      <c r="E35" s="155"/>
      <c r="F35" s="155"/>
      <c r="G35" s="155"/>
      <c r="H35" s="155"/>
      <c r="I35" s="155"/>
      <c r="J35" s="160"/>
      <c r="K35" s="159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</row>
    <row r="36" spans="1:27" s="157" customFormat="1" ht="12.75">
      <c r="A36" s="155"/>
      <c r="B36" s="155"/>
      <c r="C36" s="155"/>
      <c r="D36" s="155"/>
      <c r="E36" s="155"/>
      <c r="F36" s="155"/>
      <c r="G36" s="155"/>
      <c r="H36" s="155"/>
      <c r="I36" s="155"/>
      <c r="J36" s="160"/>
      <c r="K36" s="159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</row>
    <row r="37" spans="1:27" s="157" customFormat="1" ht="12.75">
      <c r="A37" s="155"/>
      <c r="B37" s="155">
        <f>SUM(B22:B34)</f>
        <v>5908</v>
      </c>
      <c r="C37" s="155"/>
      <c r="D37" s="155"/>
      <c r="E37" s="155"/>
      <c r="F37" s="155"/>
      <c r="G37" s="155"/>
      <c r="H37" s="155"/>
      <c r="I37" s="155"/>
      <c r="J37" s="155"/>
      <c r="K37" s="161">
        <f>SUM(K22:K34)</f>
        <v>1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</row>
    <row r="38" spans="1:27" s="157" customFormat="1" ht="12.7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9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</row>
    <row r="39" spans="1:27" s="157" customFormat="1" ht="12.7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9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</row>
    <row r="40" spans="1:27" s="157" customFormat="1" ht="12.75" customHeight="1">
      <c r="A40" s="155"/>
      <c r="B40" s="155">
        <v>7852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9"/>
      <c r="M40" s="290" t="s">
        <v>234</v>
      </c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</row>
    <row r="41" spans="12:27" s="157" customFormat="1" ht="12.75" customHeight="1">
      <c r="L41" s="159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</row>
    <row r="42" spans="12:27" s="157" customFormat="1" ht="12.75">
      <c r="L42" s="159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</row>
    <row r="43" spans="12:27" s="157" customFormat="1" ht="12.75">
      <c r="L43" s="159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</row>
    <row r="44" spans="12:27" s="157" customFormat="1" ht="12.75">
      <c r="L44" s="159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2:27" s="157" customFormat="1" ht="12.75">
      <c r="L45" s="159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  <row r="46" spans="12:27" s="157" customFormat="1" ht="12.75">
      <c r="L46" s="159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</row>
    <row r="47" spans="12:27" s="157" customFormat="1" ht="12.75">
      <c r="L47" s="159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</row>
    <row r="48" spans="12:27" s="157" customFormat="1" ht="12.75">
      <c r="L48" s="159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</row>
    <row r="49" spans="12:27" s="157" customFormat="1" ht="12.75">
      <c r="L49" s="159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</row>
    <row r="50" spans="12:27" s="157" customFormat="1" ht="12.75">
      <c r="L50" s="159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</row>
    <row r="51" spans="12:27" s="157" customFormat="1" ht="12.75">
      <c r="L51" s="159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</row>
    <row r="52" spans="12:27" s="157" customFormat="1" ht="12.75">
      <c r="L52" s="159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</row>
    <row r="53" spans="12:27" s="157" customFormat="1" ht="12.75">
      <c r="L53" s="161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</row>
    <row r="54" spans="12:27" s="157" customFormat="1" ht="12.75"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</row>
    <row r="55" spans="12:27" s="157" customFormat="1" ht="12.75"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2:27" s="157" customFormat="1" ht="12.75"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</row>
    <row r="57" spans="1:27" s="157" customFormat="1" ht="12.7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</row>
    <row r="58" spans="1:27" s="157" customFormat="1" ht="12.7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</row>
    <row r="59" spans="1:27" s="157" customFormat="1" ht="12.7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</row>
    <row r="60" spans="1:27" s="157" customFormat="1" ht="12.7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</row>
    <row r="61" spans="1:27" s="157" customFormat="1" ht="12.7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2013-02-07T11:56:10Z</cp:lastPrinted>
  <dcterms:created xsi:type="dcterms:W3CDTF">2013-02-07T11:00:16Z</dcterms:created>
  <dcterms:modified xsi:type="dcterms:W3CDTF">2013-02-07T11:57:27Z</dcterms:modified>
  <cp:category/>
  <cp:version/>
  <cp:contentType/>
  <cp:contentStatus/>
</cp:coreProperties>
</file>