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385"/>
  </bookViews>
  <sheets>
    <sheet name="Stan i struktura VIII 14" sheetId="1" r:id="rId1"/>
    <sheet name="Gminy VIII 14" sheetId="3" r:id="rId2"/>
    <sheet name="Wykresy VIII 14" sheetId="2" r:id="rId3"/>
  </sheets>
  <externalReferences>
    <externalReference r:id="rId4"/>
  </externalReferences>
  <definedNames>
    <definedName name="_xlnm.Print_Area" localSheetId="1">'Gminy VIII 14'!$B$1:$O$46</definedName>
    <definedName name="_xlnm.Print_Area" localSheetId="0">'Stan i struktura VIII 14'!$B$2:$S$68</definedName>
    <definedName name="_xlnm.Print_Area" localSheetId="2">'Wykresy VIII 14'!$M$1:$AA$41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E6" i="3" s="1"/>
  <c r="J33" i="3"/>
  <c r="O31" i="3"/>
  <c r="E27" i="3"/>
  <c r="J23" i="3"/>
  <c r="O20" i="3"/>
  <c r="E19" i="3"/>
  <c r="J14" i="3"/>
  <c r="J12" i="3"/>
  <c r="E8" i="3"/>
  <c r="O43" i="3" s="1"/>
  <c r="O6" i="3"/>
  <c r="B37" i="2" l="1"/>
  <c r="K34" i="2"/>
  <c r="K33" i="2"/>
  <c r="A33" i="2"/>
  <c r="K32" i="2"/>
  <c r="K31" i="2"/>
  <c r="K30" i="2"/>
  <c r="K29" i="2"/>
  <c r="K28" i="2"/>
  <c r="K27" i="2"/>
  <c r="K26" i="2"/>
  <c r="K25" i="2"/>
  <c r="K24" i="2"/>
  <c r="K23" i="2"/>
  <c r="K22" i="2"/>
  <c r="K35" i="2" s="1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N9" i="1"/>
  <c r="M9" i="1"/>
  <c r="J9" i="1"/>
  <c r="I9" i="1"/>
  <c r="F9" i="1"/>
  <c r="E9" i="1"/>
  <c r="S7" i="1"/>
  <c r="R7" i="1"/>
  <c r="R8" i="1" s="1"/>
  <c r="Q7" i="1"/>
  <c r="Q8" i="1" s="1"/>
  <c r="P7" i="1"/>
  <c r="P9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U7" i="1" s="1"/>
  <c r="G7" i="1"/>
  <c r="G9" i="1" s="1"/>
  <c r="F7" i="1"/>
  <c r="F8" i="1" s="1"/>
  <c r="E7" i="1"/>
  <c r="E8" i="1" s="1"/>
  <c r="S6" i="1"/>
  <c r="S9" i="1" s="1"/>
  <c r="H8" i="1" l="1"/>
  <c r="P8" i="1"/>
  <c r="G8" i="1"/>
  <c r="K8" i="1"/>
  <c r="O8" i="1"/>
  <c r="S8" i="1"/>
  <c r="H9" i="1"/>
  <c r="L9" i="1"/>
  <c r="V49" i="1"/>
  <c r="V53" i="1"/>
  <c r="V57" i="1"/>
  <c r="V61" i="1"/>
  <c r="V65" i="1"/>
  <c r="E67" i="1"/>
  <c r="S67" i="1" s="1"/>
</calcChain>
</file>

<file path=xl/sharedStrings.xml><?xml version="1.0" encoding="utf-8"?>
<sst xmlns="http://schemas.openxmlformats.org/spreadsheetml/2006/main" count="410" uniqueCount="236">
  <si>
    <t xml:space="preserve">INFORMACJA O STANIE I STRUKTURZE BEZROBOCIA W WOJ. LUBUSKIM W SIERPNIU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</si>
  <si>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</si>
  <si>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</si>
  <si>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</si>
  <si>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</si>
  <si>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</si>
  <si>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</si>
  <si>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</si>
  <si>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</si>
  <si>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</si>
  <si>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</si>
  <si>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</si>
  <si>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</si>
  <si>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</si>
  <si>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</si>
  <si>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</si>
  <si>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</si>
  <si>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</si>
  <si>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</si>
  <si>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</si>
  <si>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</si>
  <si>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lipiec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</si>
  <si>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</si>
  <si>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</si>
  <si>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</si>
  <si>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</si>
  <si>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</si>
  <si>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</si>
  <si>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</si>
  <si>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</si>
  <si>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</si>
  <si>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</si>
  <si>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</si>
  <si>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</si>
  <si>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</si>
  <si>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</si>
  <si>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</si>
  <si>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</si>
  <si>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</si>
  <si>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</si>
  <si>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</si>
  <si>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</si>
  <si>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</si>
  <si>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</si>
  <si>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</si>
  <si>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</si>
  <si>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</si>
  <si>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</si>
  <si>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</si>
  <si>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</si>
  <si>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</si>
  <si>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</si>
  <si>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</si>
  <si>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</si>
  <si>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</si>
  <si>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</si>
  <si>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</si>
  <si>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</si>
  <si>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</si>
  <si>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</si>
  <si>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</si>
  <si>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</si>
  <si>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</si>
  <si>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</si>
  <si>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</si>
  <si>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</si>
  <si>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</si>
  <si>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</si>
  <si>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</si>
  <si>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</si>
  <si>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</si>
  <si>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</si>
  <si>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</si>
  <si>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</si>
  <si>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</si>
  <si>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</si>
  <si>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</si>
  <si>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</si>
  <si>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</si>
  <si>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</si>
  <si>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</si>
  <si>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</si>
  <si>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</si>
  <si>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</si>
  <si>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sierpień 2014 r. jest podawany przez GUS z miesięcznym opóżnieniem</t>
  </si>
  <si>
    <t>lata</t>
  </si>
  <si>
    <t>liczba bezrobotnych</t>
  </si>
  <si>
    <t>VIII 2013r.</t>
  </si>
  <si>
    <t>wyłączenia</t>
  </si>
  <si>
    <t>rejestracje</t>
  </si>
  <si>
    <t>IX 2013r.</t>
  </si>
  <si>
    <t>sierpień 2014r.</t>
  </si>
  <si>
    <t>X 2013r.</t>
  </si>
  <si>
    <t>oferty pracy</t>
  </si>
  <si>
    <t>lipiec 2014r.</t>
  </si>
  <si>
    <t>XI 2013r.</t>
  </si>
  <si>
    <t>III 2013r.</t>
  </si>
  <si>
    <t>czerwiec 2014r.</t>
  </si>
  <si>
    <t>XII 2013r.</t>
  </si>
  <si>
    <t>IV 2013r.</t>
  </si>
  <si>
    <t>maj 2014r.</t>
  </si>
  <si>
    <t>I 2014r.</t>
  </si>
  <si>
    <t>V 2013r.</t>
  </si>
  <si>
    <t>kwiecień 2014r.</t>
  </si>
  <si>
    <t>II 2014r.</t>
  </si>
  <si>
    <t>VI 2013r.</t>
  </si>
  <si>
    <t>marzec 2014r.</t>
  </si>
  <si>
    <t>III 2014r.</t>
  </si>
  <si>
    <t>VII 2013r.</t>
  </si>
  <si>
    <t>IV 2014r.</t>
  </si>
  <si>
    <t>V 2014r.</t>
  </si>
  <si>
    <t>VI 2014r.</t>
  </si>
  <si>
    <t>VII 2014r.</t>
  </si>
  <si>
    <t>VIII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</si>
  <si>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</si>
  <si>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</si>
  <si>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</si>
  <si>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</si>
  <si>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</si>
  <si>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</si>
  <si>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</si>
  <si>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</si>
  <si>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</si>
  <si>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</si>
  <si>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</si>
  <si>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</si>
  <si>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</si>
  <si>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</si>
  <si>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</si>
  <si>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sierpnia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</si>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</sst>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3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6" xfId="0" applyFont="1" applyBorder="1"/>
    <xf numFmtId="164" fontId="18" fillId="0" borderId="23" xfId="0" applyNumberFormat="1" applyFont="1" applyFill="1" applyBorder="1" applyAlignment="1">
      <alignment horizontal="center" vertical="center" wrapText="1"/>
    </xf>
    <xf numFmtId="164" fontId="18" fillId="0" borderId="27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 vertical="center" wrapText="1"/>
    </xf>
    <xf numFmtId="1" fontId="20" fillId="0" borderId="23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3" xfId="0" applyNumberFormat="1" applyFont="1" applyFill="1" applyBorder="1" applyAlignment="1">
      <alignment horizontal="center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64" fontId="24" fillId="0" borderId="23" xfId="0" applyNumberFormat="1" applyFont="1" applyFill="1" applyBorder="1" applyAlignment="1">
      <alignment horizontal="center" vertical="center" wrapText="1"/>
    </xf>
    <xf numFmtId="164" fontId="24" fillId="0" borderId="27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34" xfId="0" applyNumberFormat="1" applyFont="1" applyFill="1" applyBorder="1" applyAlignment="1">
      <alignment horizontal="center" vertical="center" wrapText="1"/>
    </xf>
    <xf numFmtId="164" fontId="24" fillId="0" borderId="4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6" xfId="0" applyFont="1" applyBorder="1" applyAlignment="1"/>
    <xf numFmtId="0" fontId="5" fillId="0" borderId="47" xfId="0" applyFont="1" applyBorder="1" applyAlignment="1">
      <alignment horizontal="right" vertical="top" wrapText="1"/>
    </xf>
    <xf numFmtId="0" fontId="8" fillId="0" borderId="38" xfId="0" applyFont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Border="1" applyAlignment="1">
      <alignment horizontal="right"/>
    </xf>
    <xf numFmtId="10" fontId="32" fillId="0" borderId="0" xfId="1" applyNumberFormat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0" fontId="8" fillId="0" borderId="0" xfId="0" applyFont="1"/>
    <xf numFmtId="0" fontId="3" fillId="0" borderId="42" xfId="0" applyFont="1" applyBorder="1" applyAlignment="1">
      <alignment horizontal="center"/>
    </xf>
    <xf numFmtId="0" fontId="3" fillId="0" borderId="53" xfId="0" applyFont="1" applyBorder="1" applyAlignment="1" applyProtection="1">
      <alignment horizontal="left"/>
    </xf>
    <xf numFmtId="165" fontId="3" fillId="0" borderId="53" xfId="0" applyNumberFormat="1" applyFont="1" applyBorder="1" applyProtection="1"/>
    <xf numFmtId="165" fontId="3" fillId="0" borderId="29" xfId="0" applyNumberFormat="1" applyFont="1" applyBorder="1" applyProtection="1"/>
    <xf numFmtId="0" fontId="2" fillId="7" borderId="42" xfId="0" applyFont="1" applyFill="1" applyBorder="1" applyAlignment="1">
      <alignment horizontal="center"/>
    </xf>
    <xf numFmtId="0" fontId="2" fillId="7" borderId="53" xfId="0" applyFont="1" applyFill="1" applyBorder="1" applyAlignment="1" applyProtection="1">
      <alignment horizontal="left"/>
    </xf>
    <xf numFmtId="165" fontId="2" fillId="7" borderId="70" xfId="0" applyNumberFormat="1" applyFont="1" applyFill="1" applyBorder="1" applyAlignment="1" applyProtection="1">
      <alignment horizontal="right"/>
    </xf>
    <xf numFmtId="0" fontId="3" fillId="0" borderId="54" xfId="0" applyFont="1" applyBorder="1" applyAlignment="1">
      <alignment horizontal="center"/>
    </xf>
    <xf numFmtId="0" fontId="3" fillId="0" borderId="29" xfId="0" applyFont="1" applyBorder="1" applyAlignment="1" applyProtection="1">
      <alignment horizontal="left"/>
    </xf>
    <xf numFmtId="165" fontId="3" fillId="0" borderId="29" xfId="0" applyNumberFormat="1" applyFont="1" applyBorder="1" applyAlignment="1"/>
    <xf numFmtId="0" fontId="2" fillId="7" borderId="53" xfId="0" applyFont="1" applyFill="1" applyBorder="1" applyAlignment="1" applyProtection="1">
      <alignment horizontal="center"/>
    </xf>
    <xf numFmtId="0" fontId="3" fillId="0" borderId="49" xfId="0" applyFont="1" applyBorder="1" applyAlignment="1">
      <alignment horizontal="center"/>
    </xf>
    <xf numFmtId="0" fontId="3" fillId="0" borderId="35" xfId="0" applyFont="1" applyBorder="1" applyAlignment="1" applyProtection="1">
      <alignment horizontal="left"/>
    </xf>
    <xf numFmtId="165" fontId="3" fillId="0" borderId="35" xfId="0" applyNumberFormat="1" applyFont="1" applyBorder="1" applyProtection="1"/>
    <xf numFmtId="165" fontId="3" fillId="0" borderId="74" xfId="0" applyNumberFormat="1" applyFont="1" applyBorder="1" applyProtection="1"/>
    <xf numFmtId="165" fontId="3" fillId="0" borderId="75" xfId="0" applyNumberFormat="1" applyFont="1" applyBorder="1" applyProtection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 applyProtection="1">
      <alignment horizontal="left"/>
    </xf>
    <xf numFmtId="165" fontId="3" fillId="0" borderId="37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7" borderId="53" xfId="0" applyNumberFormat="1" applyFont="1" applyFill="1" applyBorder="1" applyProtection="1"/>
    <xf numFmtId="165" fontId="2" fillId="7" borderId="70" xfId="0" applyNumberFormat="1" applyFont="1" applyFill="1" applyBorder="1" applyProtection="1"/>
    <xf numFmtId="0" fontId="3" fillId="0" borderId="43" xfId="0" applyFont="1" applyBorder="1" applyAlignment="1">
      <alignment horizontal="center"/>
    </xf>
    <xf numFmtId="0" fontId="3" fillId="0" borderId="57" xfId="0" applyFont="1" applyBorder="1" applyAlignment="1" applyProtection="1">
      <alignment horizontal="left"/>
    </xf>
    <xf numFmtId="165" fontId="3" fillId="0" borderId="57" xfId="0" applyNumberFormat="1" applyFont="1" applyBorder="1" applyProtection="1"/>
    <xf numFmtId="165" fontId="3" fillId="0" borderId="81" xfId="0" applyNumberFormat="1" applyFont="1" applyBorder="1" applyProtection="1"/>
    <xf numFmtId="0" fontId="3" fillId="8" borderId="82" xfId="0" applyFont="1" applyFill="1" applyBorder="1" applyAlignment="1">
      <alignment horizontal="center"/>
    </xf>
    <xf numFmtId="0" fontId="3" fillId="8" borderId="7" xfId="0" applyFont="1" applyFill="1" applyBorder="1" applyAlignment="1" applyProtection="1">
      <alignment horizontal="left"/>
    </xf>
    <xf numFmtId="165" fontId="3" fillId="8" borderId="7" xfId="0" applyNumberFormat="1" applyFont="1" applyFill="1" applyBorder="1" applyProtection="1"/>
    <xf numFmtId="165" fontId="3" fillId="8" borderId="75" xfId="0" applyNumberFormat="1" applyFont="1" applyFill="1" applyBorder="1" applyProtection="1"/>
    <xf numFmtId="165" fontId="3" fillId="0" borderId="70" xfId="0" applyNumberFormat="1" applyFont="1" applyBorder="1" applyProtection="1"/>
    <xf numFmtId="0" fontId="38" fillId="0" borderId="0" xfId="0" applyFont="1" applyBorder="1" applyAlignment="1">
      <alignment horizontal="center"/>
    </xf>
    <xf numFmtId="0" fontId="3" fillId="9" borderId="29" xfId="0" applyNumberFormat="1" applyFont="1" applyFill="1" applyBorder="1" applyAlignment="1">
      <alignment horizontal="right" vertical="center"/>
    </xf>
    <xf numFmtId="0" fontId="2" fillId="7" borderId="54" xfId="0" applyFont="1" applyFill="1" applyBorder="1" applyAlignment="1">
      <alignment horizontal="center"/>
    </xf>
    <xf numFmtId="0" fontId="2" fillId="7" borderId="29" xfId="0" applyFont="1" applyFill="1" applyBorder="1" applyAlignment="1" applyProtection="1">
      <alignment horizontal="left"/>
    </xf>
    <xf numFmtId="165" fontId="2" fillId="7" borderId="29" xfId="0" applyNumberFormat="1" applyFont="1" applyFill="1" applyBorder="1" applyProtection="1"/>
    <xf numFmtId="165" fontId="2" fillId="7" borderId="81" xfId="0" applyNumberFormat="1" applyFont="1" applyFill="1" applyBorder="1" applyProtection="1"/>
    <xf numFmtId="165" fontId="3" fillId="0" borderId="30" xfId="0" applyNumberFormat="1" applyFont="1" applyBorder="1" applyProtection="1"/>
    <xf numFmtId="165" fontId="2" fillId="7" borderId="75" xfId="0" applyNumberFormat="1" applyFont="1" applyFill="1" applyBorder="1" applyProtection="1"/>
    <xf numFmtId="165" fontId="3" fillId="0" borderId="28" xfId="0" applyNumberFormat="1" applyFont="1" applyBorder="1" applyAlignment="1" applyProtection="1">
      <alignment horizontal="center"/>
    </xf>
    <xf numFmtId="165" fontId="3" fillId="0" borderId="83" xfId="0" applyNumberFormat="1" applyFont="1" applyBorder="1" applyProtection="1"/>
    <xf numFmtId="0" fontId="3" fillId="0" borderId="8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165" fontId="3" fillId="0" borderId="65" xfId="0" applyNumberFormat="1" applyFont="1" applyBorder="1" applyProtection="1"/>
    <xf numFmtId="165" fontId="3" fillId="0" borderId="66" xfId="0" applyNumberFormat="1" applyFont="1" applyBorder="1" applyProtection="1"/>
    <xf numFmtId="0" fontId="3" fillId="0" borderId="44" xfId="0" applyFont="1" applyBorder="1" applyAlignment="1">
      <alignment horizontal="center"/>
    </xf>
    <xf numFmtId="0" fontId="3" fillId="0" borderId="85" xfId="0" applyFont="1" applyBorder="1" applyAlignment="1" applyProtection="1">
      <alignment horizontal="left"/>
    </xf>
    <xf numFmtId="165" fontId="3" fillId="0" borderId="85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7" xfId="0" applyFont="1" applyBorder="1" applyAlignment="1">
      <alignment horizontal="center" vertical="center"/>
    </xf>
    <xf numFmtId="0" fontId="0" fillId="0" borderId="0" xfId="0" applyBorder="1"/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 applyProtection="1">
      <alignment horizontal="left"/>
    </xf>
    <xf numFmtId="165" fontId="39" fillId="0" borderId="0" xfId="0" applyNumberFormat="1" applyFont="1" applyBorder="1" applyProtection="1"/>
    <xf numFmtId="0" fontId="2" fillId="0" borderId="3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5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 indent="2"/>
    </xf>
    <xf numFmtId="0" fontId="15" fillId="0" borderId="23" xfId="0" applyFont="1" applyFill="1" applyBorder="1" applyAlignment="1">
      <alignment horizontal="left" vertical="center" wrapText="1" indent="2"/>
    </xf>
    <xf numFmtId="0" fontId="8" fillId="0" borderId="36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9" fillId="3" borderId="3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4" fillId="0" borderId="3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9" fillId="0" borderId="36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 indent="1"/>
    </xf>
    <xf numFmtId="0" fontId="14" fillId="0" borderId="23" xfId="0" applyFont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33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165" fontId="27" fillId="0" borderId="69" xfId="0" applyNumberFormat="1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6" xfId="0" applyFont="1" applyFill="1" applyBorder="1" applyAlignment="1">
      <alignment horizontal="center" vertical="center" wrapText="1"/>
    </xf>
    <xf numFmtId="0" fontId="13" fillId="4" borderId="87" xfId="0" applyFont="1" applyFill="1" applyBorder="1" applyAlignment="1">
      <alignment horizontal="center" vertical="center" wrapText="1"/>
    </xf>
    <xf numFmtId="165" fontId="3" fillId="4" borderId="68" xfId="0" applyNumberFormat="1" applyFont="1" applyFill="1" applyBorder="1" applyAlignment="1" applyProtection="1">
      <alignment horizontal="center" vertical="center" wrapText="1"/>
    </xf>
    <xf numFmtId="0" fontId="1" fillId="4" borderId="88" xfId="0" applyFont="1" applyFill="1" applyBorder="1" applyAlignment="1">
      <alignment horizontal="center" vertical="center" wrapText="1"/>
    </xf>
    <xf numFmtId="165" fontId="29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8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>
      <alignment horizontal="center" vertical="center" wrapText="1"/>
    </xf>
    <xf numFmtId="0" fontId="1" fillId="0" borderId="76" xfId="0" applyFont="1" applyBorder="1" applyAlignment="1">
      <alignment wrapText="1"/>
    </xf>
    <xf numFmtId="0" fontId="36" fillId="0" borderId="76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165" fontId="27" fillId="0" borderId="80" xfId="0" applyNumberFormat="1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32" fillId="6" borderId="0" xfId="1" applyFont="1" applyFill="1" applyAlignment="1">
      <alignment vertical="center"/>
    </xf>
    <xf numFmtId="0" fontId="31" fillId="0" borderId="0" xfId="1" applyAlignment="1"/>
    <xf numFmtId="1" fontId="13" fillId="5" borderId="9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VIII 2013r. do VIII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14'!$B$3:$B$15</c:f>
              <c:strCache>
                <c:ptCount val="13"/>
                <c:pt idx="0">
                  <c:v>VIII 2013r.</c:v>
                </c:pt>
                <c:pt idx="1">
                  <c:v>IX 2013r.</c:v>
                </c:pt>
                <c:pt idx="2">
                  <c:v>X 2013r.</c:v>
                </c:pt>
                <c:pt idx="3">
                  <c:v>XI 2013r.</c:v>
                </c:pt>
                <c:pt idx="4">
                  <c:v>XII 2013r.</c:v>
                </c:pt>
                <c:pt idx="5">
                  <c:v>I 2014r.</c:v>
                </c:pt>
                <c:pt idx="6">
                  <c:v>II 2014r.</c:v>
                </c:pt>
                <c:pt idx="7">
                  <c:v>III 2014r.</c:v>
                </c:pt>
                <c:pt idx="8">
                  <c:v>IV 2014r.</c:v>
                </c:pt>
                <c:pt idx="9">
                  <c:v>V 2014r.</c:v>
                </c:pt>
                <c:pt idx="10">
                  <c:v>VI 2014r.</c:v>
                </c:pt>
                <c:pt idx="11">
                  <c:v>VII 2014r.</c:v>
                </c:pt>
                <c:pt idx="12">
                  <c:v>VIII 2014r.</c:v>
                </c:pt>
              </c:strCache>
            </c:strRef>
          </c:cat>
          <c:val>
            <c:numRef>
              <c:f>'Wykresy VIII 14'!$C$3:$C$15</c:f>
              <c:numCache>
                <c:formatCode>General</c:formatCode>
                <c:ptCount val="13"/>
                <c:pt idx="0">
                  <c:v>58337</c:v>
                </c:pt>
                <c:pt idx="1">
                  <c:v>58001</c:v>
                </c:pt>
                <c:pt idx="2">
                  <c:v>57024</c:v>
                </c:pt>
                <c:pt idx="3">
                  <c:v>58217</c:v>
                </c:pt>
                <c:pt idx="4">
                  <c:v>59805</c:v>
                </c:pt>
                <c:pt idx="5">
                  <c:v>63511</c:v>
                </c:pt>
                <c:pt idx="6">
                  <c:v>62605</c:v>
                </c:pt>
                <c:pt idx="7">
                  <c:v>59745</c:v>
                </c:pt>
                <c:pt idx="8">
                  <c:v>56326</c:v>
                </c:pt>
                <c:pt idx="9">
                  <c:v>53088</c:v>
                </c:pt>
                <c:pt idx="10">
                  <c:v>50542</c:v>
                </c:pt>
                <c:pt idx="11">
                  <c:v>49497</c:v>
                </c:pt>
                <c:pt idx="12">
                  <c:v>48346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6744088"/>
        <c:axId val="247390512"/>
      </c:barChart>
      <c:catAx>
        <c:axId val="24674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390512"/>
        <c:crosses val="autoZero"/>
        <c:auto val="1"/>
        <c:lblAlgn val="ctr"/>
        <c:lblOffset val="100"/>
        <c:noMultiLvlLbl val="0"/>
      </c:catAx>
      <c:valAx>
        <c:axId val="247390512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7440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marca 2014r. do sierpnia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VIII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14'!$I$4:$I$9</c:f>
              <c:strCache>
                <c:ptCount val="6"/>
                <c:pt idx="0">
                  <c:v>sierpień 2014r.</c:v>
                </c:pt>
                <c:pt idx="1">
                  <c:v>lipiec 2014r.</c:v>
                </c:pt>
                <c:pt idx="2">
                  <c:v>czerwiec 2014r.</c:v>
                </c:pt>
                <c:pt idx="3">
                  <c:v>maj 2014r.</c:v>
                </c:pt>
                <c:pt idx="4">
                  <c:v>kwiecień 2014r.</c:v>
                </c:pt>
                <c:pt idx="5">
                  <c:v>marzec 2014r.</c:v>
                </c:pt>
              </c:strCache>
            </c:strRef>
          </c:cat>
          <c:val>
            <c:numRef>
              <c:f>'Wykresy VIII 14'!$J$4:$J$9</c:f>
              <c:numCache>
                <c:formatCode>General</c:formatCode>
                <c:ptCount val="6"/>
                <c:pt idx="0">
                  <c:v>7295</c:v>
                </c:pt>
                <c:pt idx="1">
                  <c:v>7815</c:v>
                </c:pt>
                <c:pt idx="2">
                  <c:v>7841</c:v>
                </c:pt>
                <c:pt idx="3">
                  <c:v>8873</c:v>
                </c:pt>
                <c:pt idx="4">
                  <c:v>9344</c:v>
                </c:pt>
                <c:pt idx="5">
                  <c:v>9066</c:v>
                </c:pt>
              </c:numCache>
            </c:numRef>
          </c:val>
        </c:ser>
        <c:ser>
          <c:idx val="1"/>
          <c:order val="1"/>
          <c:tx>
            <c:strRef>
              <c:f>'Wykresy VIII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14'!$I$4:$I$9</c:f>
              <c:strCache>
                <c:ptCount val="6"/>
                <c:pt idx="0">
                  <c:v>sierpień 2014r.</c:v>
                </c:pt>
                <c:pt idx="1">
                  <c:v>lipiec 2014r.</c:v>
                </c:pt>
                <c:pt idx="2">
                  <c:v>czerwiec 2014r.</c:v>
                </c:pt>
                <c:pt idx="3">
                  <c:v>maj 2014r.</c:v>
                </c:pt>
                <c:pt idx="4">
                  <c:v>kwiecień 2014r.</c:v>
                </c:pt>
                <c:pt idx="5">
                  <c:v>marzec 2014r.</c:v>
                </c:pt>
              </c:strCache>
            </c:strRef>
          </c:cat>
          <c:val>
            <c:numRef>
              <c:f>'Wykresy VIII 14'!$K$4:$K$9</c:f>
              <c:numCache>
                <c:formatCode>General</c:formatCode>
                <c:ptCount val="6"/>
                <c:pt idx="0">
                  <c:v>6144</c:v>
                </c:pt>
                <c:pt idx="1">
                  <c:v>6770</c:v>
                </c:pt>
                <c:pt idx="2">
                  <c:v>5295</c:v>
                </c:pt>
                <c:pt idx="3">
                  <c:v>5635</c:v>
                </c:pt>
                <c:pt idx="4">
                  <c:v>5925</c:v>
                </c:pt>
                <c:pt idx="5">
                  <c:v>6206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7457800"/>
        <c:axId val="247458192"/>
        <c:axId val="0"/>
      </c:bar3DChart>
      <c:catAx>
        <c:axId val="247457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458192"/>
        <c:crosses val="autoZero"/>
        <c:auto val="1"/>
        <c:lblAlgn val="ctr"/>
        <c:lblOffset val="100"/>
        <c:noMultiLvlLbl val="0"/>
      </c:catAx>
      <c:valAx>
        <c:axId val="24745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457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III 2013r. do VIII 2013r. oraz od III 2014r. do VIII 2014r.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14'!$F$6:$F$18</c:f>
              <c:strCache>
                <c:ptCount val="13"/>
                <c:pt idx="0">
                  <c:v>III 2013r.</c:v>
                </c:pt>
                <c:pt idx="1">
                  <c:v>IV 2013r.</c:v>
                </c:pt>
                <c:pt idx="2">
                  <c:v>V 2013r.</c:v>
                </c:pt>
                <c:pt idx="3">
                  <c:v>VI 2013r.</c:v>
                </c:pt>
                <c:pt idx="4">
                  <c:v>VII 2013r.</c:v>
                </c:pt>
                <c:pt idx="5">
                  <c:v>VIII 2013r.</c:v>
                </c:pt>
                <c:pt idx="7">
                  <c:v>III 2014r.</c:v>
                </c:pt>
                <c:pt idx="8">
                  <c:v>IV 2014r.</c:v>
                </c:pt>
                <c:pt idx="9">
                  <c:v>V 2014r.</c:v>
                </c:pt>
                <c:pt idx="10">
                  <c:v>VI 2014r.</c:v>
                </c:pt>
                <c:pt idx="11">
                  <c:v>VII 2014r.</c:v>
                </c:pt>
                <c:pt idx="12">
                  <c:v>VIII 2014r.</c:v>
                </c:pt>
              </c:strCache>
            </c:strRef>
          </c:cat>
          <c:val>
            <c:numRef>
              <c:f>'Wykresy VIII 14'!$G$6:$G$18</c:f>
              <c:numCache>
                <c:formatCode>General</c:formatCode>
                <c:ptCount val="13"/>
                <c:pt idx="0">
                  <c:v>3163</c:v>
                </c:pt>
                <c:pt idx="1">
                  <c:v>3193</c:v>
                </c:pt>
                <c:pt idx="2">
                  <c:v>2512</c:v>
                </c:pt>
                <c:pt idx="3">
                  <c:v>2885</c:v>
                </c:pt>
                <c:pt idx="4">
                  <c:v>2770</c:v>
                </c:pt>
                <c:pt idx="5">
                  <c:v>2965</c:v>
                </c:pt>
                <c:pt idx="7">
                  <c:v>3596</c:v>
                </c:pt>
                <c:pt idx="8">
                  <c:v>3891</c:v>
                </c:pt>
                <c:pt idx="9">
                  <c:v>3429</c:v>
                </c:pt>
                <c:pt idx="10">
                  <c:v>3558</c:v>
                </c:pt>
                <c:pt idx="11">
                  <c:v>3109</c:v>
                </c:pt>
                <c:pt idx="12">
                  <c:v>3274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7458976"/>
        <c:axId val="247459368"/>
        <c:axId val="0"/>
      </c:bar3DChart>
      <c:catAx>
        <c:axId val="2474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459368"/>
        <c:crosses val="autoZero"/>
        <c:auto val="1"/>
        <c:lblAlgn val="ctr"/>
        <c:lblOffset val="100"/>
        <c:noMultiLvlLbl val="0"/>
      </c:catAx>
      <c:valAx>
        <c:axId val="247459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45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sierpniu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1745633088967327E-2"/>
                  <c:y val="-8.4075861485056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082654538872297"/>
                  <c:y val="-0.186251799170265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30945737033754"/>
                  <c:y val="-4.89388826396700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5712734184089059E-2"/>
                  <c:y val="8.232359664719313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3275862068965511E-2"/>
                  <c:y val="7.57514181695028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7035116300117653"/>
                  <c:y val="8.2203031072728652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7665535342564939"/>
                  <c:y val="8.5557869782406232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735451402673959"/>
                  <c:y val="3.8317210348706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8036089238845143"/>
                  <c:y val="-0.216893743120819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8717757263100731E-2"/>
                  <c:y val="-0.133277791888917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5709698078994761E-2"/>
                  <c:y val="2.356455443069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3964612182097928E-2"/>
                  <c:y val="-1.73648293963254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35066678345663"/>
                  <c:y val="-4.864725242678002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VIII 14'!$K$22:$K$34</c:f>
              <c:numCache>
                <c:formatCode>0.00%</c:formatCode>
                <c:ptCount val="13"/>
                <c:pt idx="0">
                  <c:v>0.36038382453735435</c:v>
                </c:pt>
                <c:pt idx="1">
                  <c:v>1.7272104180945852E-2</c:v>
                </c:pt>
                <c:pt idx="2">
                  <c:v>1.3570938999314599E-2</c:v>
                </c:pt>
                <c:pt idx="3">
                  <c:v>1.0692254969156956E-2</c:v>
                </c:pt>
                <c:pt idx="4">
                  <c:v>1.028101439342015E-2</c:v>
                </c:pt>
                <c:pt idx="5">
                  <c:v>1.5901302261823166E-2</c:v>
                </c:pt>
                <c:pt idx="6">
                  <c:v>5.1542152159013026E-2</c:v>
                </c:pt>
                <c:pt idx="7">
                  <c:v>3.7971213159698425E-2</c:v>
                </c:pt>
                <c:pt idx="8">
                  <c:v>2.9746401644962304E-2</c:v>
                </c:pt>
                <c:pt idx="9">
                  <c:v>0.30774503084304317</c:v>
                </c:pt>
                <c:pt idx="10">
                  <c:v>8.6908841672378348E-2</c:v>
                </c:pt>
                <c:pt idx="11">
                  <c:v>1.5352981494174092E-2</c:v>
                </c:pt>
                <c:pt idx="12">
                  <c:v>4.2631939684715556E-2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  <sheetName val="Stan i struktura VII 14"/>
      <sheetName val="Stan i struktura VIII 1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3821</v>
          </cell>
          <cell r="F6">
            <v>2454</v>
          </cell>
          <cell r="G6">
            <v>3448</v>
          </cell>
          <cell r="H6">
            <v>4345</v>
          </cell>
          <cell r="I6">
            <v>6015</v>
          </cell>
          <cell r="J6">
            <v>1608</v>
          </cell>
          <cell r="K6">
            <v>4007</v>
          </cell>
          <cell r="L6">
            <v>1610</v>
          </cell>
          <cell r="M6">
            <v>2508</v>
          </cell>
          <cell r="N6">
            <v>1841</v>
          </cell>
          <cell r="O6">
            <v>4227</v>
          </cell>
          <cell r="P6">
            <v>4146</v>
          </cell>
          <cell r="Q6">
            <v>4896</v>
          </cell>
          <cell r="R6">
            <v>4571</v>
          </cell>
          <cell r="S6">
            <v>49497</v>
          </cell>
        </row>
        <row r="46">
          <cell r="E46">
            <v>3830</v>
          </cell>
          <cell r="F46">
            <v>1233</v>
          </cell>
          <cell r="G46">
            <v>1576</v>
          </cell>
          <cell r="H46">
            <v>1308</v>
          </cell>
          <cell r="I46">
            <v>1584</v>
          </cell>
          <cell r="J46">
            <v>926</v>
          </cell>
          <cell r="K46">
            <v>1682</v>
          </cell>
          <cell r="L46">
            <v>1250</v>
          </cell>
          <cell r="M46">
            <v>867</v>
          </cell>
          <cell r="N46">
            <v>757</v>
          </cell>
          <cell r="O46">
            <v>2458</v>
          </cell>
          <cell r="P46">
            <v>1167</v>
          </cell>
          <cell r="Q46">
            <v>2197</v>
          </cell>
          <cell r="R46">
            <v>2727</v>
          </cell>
          <cell r="S46">
            <v>23562</v>
          </cell>
        </row>
        <row r="49">
          <cell r="E49">
            <v>41</v>
          </cell>
          <cell r="F49">
            <v>28</v>
          </cell>
          <cell r="G49">
            <v>0</v>
          </cell>
          <cell r="H49">
            <v>7</v>
          </cell>
          <cell r="I49">
            <v>53</v>
          </cell>
          <cell r="J49">
            <v>22</v>
          </cell>
          <cell r="K49">
            <v>58</v>
          </cell>
          <cell r="L49">
            <v>20</v>
          </cell>
          <cell r="M49">
            <v>15</v>
          </cell>
          <cell r="N49">
            <v>5</v>
          </cell>
          <cell r="O49">
            <v>86</v>
          </cell>
          <cell r="P49">
            <v>13</v>
          </cell>
          <cell r="Q49">
            <v>414</v>
          </cell>
          <cell r="R49">
            <v>122</v>
          </cell>
          <cell r="S49">
            <v>884</v>
          </cell>
        </row>
        <row r="51">
          <cell r="E51">
            <v>15</v>
          </cell>
          <cell r="F51">
            <v>27</v>
          </cell>
          <cell r="G51">
            <v>52</v>
          </cell>
          <cell r="H51">
            <v>28</v>
          </cell>
          <cell r="I51">
            <v>109</v>
          </cell>
          <cell r="J51">
            <v>25</v>
          </cell>
          <cell r="K51">
            <v>38</v>
          </cell>
          <cell r="L51">
            <v>34</v>
          </cell>
          <cell r="M51">
            <v>23</v>
          </cell>
          <cell r="N51">
            <v>20</v>
          </cell>
          <cell r="O51">
            <v>15</v>
          </cell>
          <cell r="P51">
            <v>59</v>
          </cell>
          <cell r="Q51">
            <v>4</v>
          </cell>
          <cell r="R51">
            <v>0</v>
          </cell>
          <cell r="S51">
            <v>449</v>
          </cell>
        </row>
        <row r="53">
          <cell r="E53">
            <v>17</v>
          </cell>
          <cell r="F53">
            <v>9</v>
          </cell>
          <cell r="G53">
            <v>35</v>
          </cell>
          <cell r="H53">
            <v>102</v>
          </cell>
          <cell r="I53">
            <v>90</v>
          </cell>
          <cell r="J53">
            <v>35</v>
          </cell>
          <cell r="K53">
            <v>73</v>
          </cell>
          <cell r="L53">
            <v>27</v>
          </cell>
          <cell r="M53">
            <v>40</v>
          </cell>
          <cell r="N53">
            <v>25</v>
          </cell>
          <cell r="O53">
            <v>24</v>
          </cell>
          <cell r="P53">
            <v>20</v>
          </cell>
          <cell r="Q53">
            <v>14</v>
          </cell>
          <cell r="R53">
            <v>62</v>
          </cell>
          <cell r="S53">
            <v>573</v>
          </cell>
        </row>
        <row r="55">
          <cell r="E55">
            <v>32</v>
          </cell>
          <cell r="F55">
            <v>17</v>
          </cell>
          <cell r="G55">
            <v>40</v>
          </cell>
          <cell r="H55">
            <v>25</v>
          </cell>
          <cell r="I55">
            <v>51</v>
          </cell>
          <cell r="J55">
            <v>62</v>
          </cell>
          <cell r="K55">
            <v>67</v>
          </cell>
          <cell r="L55">
            <v>35</v>
          </cell>
          <cell r="M55">
            <v>36</v>
          </cell>
          <cell r="N55">
            <v>25</v>
          </cell>
          <cell r="O55">
            <v>31</v>
          </cell>
          <cell r="P55">
            <v>10</v>
          </cell>
          <cell r="Q55">
            <v>57</v>
          </cell>
          <cell r="R55">
            <v>103</v>
          </cell>
          <cell r="S55">
            <v>591</v>
          </cell>
        </row>
        <row r="57">
          <cell r="E57">
            <v>142</v>
          </cell>
          <cell r="F57">
            <v>92</v>
          </cell>
          <cell r="G57">
            <v>0</v>
          </cell>
          <cell r="H57">
            <v>0</v>
          </cell>
          <cell r="I57">
            <v>7</v>
          </cell>
          <cell r="J57">
            <v>6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4</v>
          </cell>
          <cell r="P57">
            <v>4</v>
          </cell>
          <cell r="Q57">
            <v>4</v>
          </cell>
          <cell r="R57">
            <v>1</v>
          </cell>
          <cell r="S57">
            <v>260</v>
          </cell>
        </row>
        <row r="59">
          <cell r="E59">
            <v>40</v>
          </cell>
          <cell r="F59">
            <v>27</v>
          </cell>
          <cell r="G59">
            <v>96</v>
          </cell>
          <cell r="H59">
            <v>167</v>
          </cell>
          <cell r="I59">
            <v>172</v>
          </cell>
          <cell r="J59">
            <v>4</v>
          </cell>
          <cell r="K59">
            <v>41</v>
          </cell>
          <cell r="L59">
            <v>47</v>
          </cell>
          <cell r="M59">
            <v>57</v>
          </cell>
          <cell r="N59">
            <v>139</v>
          </cell>
          <cell r="O59">
            <v>49</v>
          </cell>
          <cell r="P59">
            <v>76</v>
          </cell>
          <cell r="Q59">
            <v>31</v>
          </cell>
          <cell r="R59">
            <v>60</v>
          </cell>
          <cell r="S59">
            <v>1006</v>
          </cell>
        </row>
        <row r="61">
          <cell r="E61">
            <v>388</v>
          </cell>
          <cell r="F61">
            <v>238</v>
          </cell>
          <cell r="G61">
            <v>277</v>
          </cell>
          <cell r="H61">
            <v>470</v>
          </cell>
          <cell r="I61">
            <v>419</v>
          </cell>
          <cell r="J61">
            <v>287</v>
          </cell>
          <cell r="K61">
            <v>317</v>
          </cell>
          <cell r="L61">
            <v>302</v>
          </cell>
          <cell r="M61">
            <v>313</v>
          </cell>
          <cell r="N61">
            <v>154</v>
          </cell>
          <cell r="O61">
            <v>552</v>
          </cell>
          <cell r="P61">
            <v>473</v>
          </cell>
          <cell r="Q61">
            <v>335</v>
          </cell>
          <cell r="R61">
            <v>456</v>
          </cell>
          <cell r="S61">
            <v>4981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114</v>
          </cell>
          <cell r="G65">
            <v>52</v>
          </cell>
          <cell r="H65">
            <v>60</v>
          </cell>
          <cell r="I65">
            <v>204</v>
          </cell>
          <cell r="J65">
            <v>61</v>
          </cell>
          <cell r="K65">
            <v>107</v>
          </cell>
          <cell r="L65">
            <v>19</v>
          </cell>
          <cell r="M65">
            <v>66</v>
          </cell>
          <cell r="N65">
            <v>48</v>
          </cell>
          <cell r="O65">
            <v>127</v>
          </cell>
          <cell r="P65">
            <v>39</v>
          </cell>
          <cell r="Q65">
            <v>360</v>
          </cell>
          <cell r="R65">
            <v>755</v>
          </cell>
          <cell r="S65">
            <v>2012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253" t="s">
        <v>0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5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228" t="s">
        <v>19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56"/>
    </row>
    <row r="5" spans="2:21" ht="29.1" customHeight="1" thickTop="1" thickBot="1">
      <c r="B5" s="14" t="s">
        <v>20</v>
      </c>
      <c r="C5" s="257" t="s">
        <v>21</v>
      </c>
      <c r="D5" s="258"/>
      <c r="E5" s="15">
        <v>6.8</v>
      </c>
      <c r="F5" s="15">
        <v>10.1</v>
      </c>
      <c r="G5" s="15">
        <v>20.2</v>
      </c>
      <c r="H5" s="15">
        <v>20.6</v>
      </c>
      <c r="I5" s="15">
        <v>21.8</v>
      </c>
      <c r="J5" s="15">
        <v>10.199999999999999</v>
      </c>
      <c r="K5" s="15">
        <v>22.1</v>
      </c>
      <c r="L5" s="15">
        <v>14</v>
      </c>
      <c r="M5" s="15">
        <v>10.7</v>
      </c>
      <c r="N5" s="15">
        <v>14.5</v>
      </c>
      <c r="O5" s="15">
        <v>7.2</v>
      </c>
      <c r="P5" s="15">
        <v>13.6</v>
      </c>
      <c r="Q5" s="15">
        <v>21.7</v>
      </c>
      <c r="R5" s="16">
        <v>14</v>
      </c>
      <c r="S5" s="17">
        <v>13.3</v>
      </c>
      <c r="T5" s="1" t="s">
        <v>22</v>
      </c>
    </row>
    <row r="6" spans="2:21" s="4" customFormat="1" ht="28.5" customHeight="1" thickTop="1" thickBot="1">
      <c r="B6" s="18" t="s">
        <v>23</v>
      </c>
      <c r="C6" s="259" t="s">
        <v>24</v>
      </c>
      <c r="D6" s="260"/>
      <c r="E6" s="19">
        <v>3561</v>
      </c>
      <c r="F6" s="20">
        <v>2291</v>
      </c>
      <c r="G6" s="20">
        <v>3314</v>
      </c>
      <c r="H6" s="20">
        <v>4357</v>
      </c>
      <c r="I6" s="20">
        <v>6028</v>
      </c>
      <c r="J6" s="20">
        <v>1542</v>
      </c>
      <c r="K6" s="20">
        <v>3853</v>
      </c>
      <c r="L6" s="20">
        <v>1614</v>
      </c>
      <c r="M6" s="20">
        <v>2426</v>
      </c>
      <c r="N6" s="20">
        <v>1829</v>
      </c>
      <c r="O6" s="20">
        <v>4219</v>
      </c>
      <c r="P6" s="20">
        <v>4156</v>
      </c>
      <c r="Q6" s="20">
        <v>4692</v>
      </c>
      <c r="R6" s="21">
        <v>4464</v>
      </c>
      <c r="S6" s="22">
        <f>SUM(E6:R6)</f>
        <v>48346</v>
      </c>
    </row>
    <row r="7" spans="2:21" s="4" customFormat="1" ht="29.1" customHeight="1" thickTop="1" thickBot="1">
      <c r="B7" s="23"/>
      <c r="C7" s="261" t="s">
        <v>25</v>
      </c>
      <c r="D7" s="262"/>
      <c r="E7" s="24">
        <f>'[1]Stan i struktura VII 14'!E6</f>
        <v>3821</v>
      </c>
      <c r="F7" s="25">
        <f>'[1]Stan i struktura VII 14'!F6</f>
        <v>2454</v>
      </c>
      <c r="G7" s="25">
        <f>'[1]Stan i struktura VII 14'!G6</f>
        <v>3448</v>
      </c>
      <c r="H7" s="25">
        <f>'[1]Stan i struktura VII 14'!H6</f>
        <v>4345</v>
      </c>
      <c r="I7" s="25">
        <f>'[1]Stan i struktura VII 14'!I6</f>
        <v>6015</v>
      </c>
      <c r="J7" s="25">
        <f>'[1]Stan i struktura VII 14'!J6</f>
        <v>1608</v>
      </c>
      <c r="K7" s="25">
        <f>'[1]Stan i struktura VII 14'!K6</f>
        <v>4007</v>
      </c>
      <c r="L7" s="25">
        <f>'[1]Stan i struktura VII 14'!L6</f>
        <v>1610</v>
      </c>
      <c r="M7" s="25">
        <f>'[1]Stan i struktura VII 14'!M6</f>
        <v>2508</v>
      </c>
      <c r="N7" s="25">
        <f>'[1]Stan i struktura VII 14'!N6</f>
        <v>1841</v>
      </c>
      <c r="O7" s="25">
        <f>'[1]Stan i struktura VII 14'!O6</f>
        <v>4227</v>
      </c>
      <c r="P7" s="25">
        <f>'[1]Stan i struktura VII 14'!P6</f>
        <v>4146</v>
      </c>
      <c r="Q7" s="25">
        <f>'[1]Stan i struktura VII 14'!Q6</f>
        <v>4896</v>
      </c>
      <c r="R7" s="304">
        <f>'[1]Stan i struktura VII 14'!R6</f>
        <v>4571</v>
      </c>
      <c r="S7" s="305">
        <f>'[1]Stan i struktura VII 14'!S6</f>
        <v>49497</v>
      </c>
      <c r="T7" s="26"/>
      <c r="U7" s="27">
        <f>SUM(E7:R7)</f>
        <v>49497</v>
      </c>
    </row>
    <row r="8" spans="2:21" ht="29.1" customHeight="1" thickTop="1" thickBot="1">
      <c r="B8" s="28"/>
      <c r="C8" s="239" t="s">
        <v>26</v>
      </c>
      <c r="D8" s="232"/>
      <c r="E8" s="29">
        <f t="shared" ref="E8:S8" si="0">E6-E7</f>
        <v>-260</v>
      </c>
      <c r="F8" s="29">
        <f t="shared" si="0"/>
        <v>-163</v>
      </c>
      <c r="G8" s="29">
        <f t="shared" si="0"/>
        <v>-134</v>
      </c>
      <c r="H8" s="29">
        <f t="shared" si="0"/>
        <v>12</v>
      </c>
      <c r="I8" s="29">
        <f t="shared" si="0"/>
        <v>13</v>
      </c>
      <c r="J8" s="29">
        <f t="shared" si="0"/>
        <v>-66</v>
      </c>
      <c r="K8" s="29">
        <f t="shared" si="0"/>
        <v>-154</v>
      </c>
      <c r="L8" s="29">
        <f t="shared" si="0"/>
        <v>4</v>
      </c>
      <c r="M8" s="29">
        <f t="shared" si="0"/>
        <v>-82</v>
      </c>
      <c r="N8" s="29">
        <f t="shared" si="0"/>
        <v>-12</v>
      </c>
      <c r="O8" s="29">
        <f t="shared" si="0"/>
        <v>-8</v>
      </c>
      <c r="P8" s="29">
        <f t="shared" si="0"/>
        <v>10</v>
      </c>
      <c r="Q8" s="29">
        <f t="shared" si="0"/>
        <v>-204</v>
      </c>
      <c r="R8" s="30">
        <f t="shared" si="0"/>
        <v>-107</v>
      </c>
      <c r="S8" s="31">
        <f t="shared" si="0"/>
        <v>-1151</v>
      </c>
      <c r="T8" s="32"/>
    </row>
    <row r="9" spans="2:21" ht="29.1" customHeight="1" thickTop="1" thickBot="1">
      <c r="B9" s="33"/>
      <c r="C9" s="235" t="s">
        <v>27</v>
      </c>
      <c r="D9" s="236"/>
      <c r="E9" s="34">
        <f t="shared" ref="E9:S9" si="1">E6/E7*100</f>
        <v>93.19549856058623</v>
      </c>
      <c r="F9" s="34">
        <f t="shared" si="1"/>
        <v>93.357783211083941</v>
      </c>
      <c r="G9" s="34">
        <f t="shared" si="1"/>
        <v>96.113689095127611</v>
      </c>
      <c r="H9" s="34">
        <f t="shared" si="1"/>
        <v>100.27617951668584</v>
      </c>
      <c r="I9" s="34">
        <f t="shared" si="1"/>
        <v>100.21612635078969</v>
      </c>
      <c r="J9" s="34">
        <f t="shared" si="1"/>
        <v>95.895522388059703</v>
      </c>
      <c r="K9" s="34">
        <f t="shared" si="1"/>
        <v>96.15672572997255</v>
      </c>
      <c r="L9" s="34">
        <f t="shared" si="1"/>
        <v>100.24844720496895</v>
      </c>
      <c r="M9" s="34">
        <f t="shared" si="1"/>
        <v>96.730462519936196</v>
      </c>
      <c r="N9" s="34">
        <f t="shared" si="1"/>
        <v>99.348180336773495</v>
      </c>
      <c r="O9" s="34">
        <f t="shared" si="1"/>
        <v>99.810740477880287</v>
      </c>
      <c r="P9" s="34">
        <f t="shared" si="1"/>
        <v>100.24119633381572</v>
      </c>
      <c r="Q9" s="34">
        <f t="shared" si="1"/>
        <v>95.833333333333343</v>
      </c>
      <c r="R9" s="35">
        <f t="shared" si="1"/>
        <v>97.659155545832419</v>
      </c>
      <c r="S9" s="36">
        <f t="shared" si="1"/>
        <v>97.674606541810618</v>
      </c>
      <c r="T9" s="32"/>
    </row>
    <row r="10" spans="2:21" s="4" customFormat="1" ht="29.1" customHeight="1" thickTop="1" thickBot="1">
      <c r="B10" s="37" t="s">
        <v>28</v>
      </c>
      <c r="C10" s="237" t="s">
        <v>29</v>
      </c>
      <c r="D10" s="238"/>
      <c r="E10" s="38">
        <v>580</v>
      </c>
      <c r="F10" s="39">
        <v>346</v>
      </c>
      <c r="G10" s="40">
        <v>349</v>
      </c>
      <c r="H10" s="40">
        <v>518</v>
      </c>
      <c r="I10" s="40">
        <v>640</v>
      </c>
      <c r="J10" s="40">
        <v>256</v>
      </c>
      <c r="K10" s="40">
        <v>388</v>
      </c>
      <c r="L10" s="40">
        <v>234</v>
      </c>
      <c r="M10" s="41">
        <v>278</v>
      </c>
      <c r="N10" s="41">
        <v>241</v>
      </c>
      <c r="O10" s="41">
        <v>518</v>
      </c>
      <c r="P10" s="41">
        <v>549</v>
      </c>
      <c r="Q10" s="41">
        <v>610</v>
      </c>
      <c r="R10" s="41">
        <v>637</v>
      </c>
      <c r="S10" s="42">
        <f>SUM(E10:R10)</f>
        <v>6144</v>
      </c>
      <c r="T10" s="26"/>
    </row>
    <row r="11" spans="2:21" ht="29.1" customHeight="1" thickTop="1" thickBot="1">
      <c r="B11" s="43"/>
      <c r="C11" s="239" t="s">
        <v>30</v>
      </c>
      <c r="D11" s="232"/>
      <c r="E11" s="44">
        <f t="shared" ref="E11:S11" si="2">E76/E10*100</f>
        <v>16.379310344827587</v>
      </c>
      <c r="F11" s="44">
        <f t="shared" si="2"/>
        <v>16.76300578034682</v>
      </c>
      <c r="G11" s="44">
        <f t="shared" si="2"/>
        <v>13.753581661891118</v>
      </c>
      <c r="H11" s="44">
        <f t="shared" si="2"/>
        <v>13.706563706563706</v>
      </c>
      <c r="I11" s="44">
        <f t="shared" si="2"/>
        <v>17.1875</v>
      </c>
      <c r="J11" s="44">
        <f t="shared" si="2"/>
        <v>16.015625</v>
      </c>
      <c r="K11" s="44">
        <f t="shared" si="2"/>
        <v>15.463917525773196</v>
      </c>
      <c r="L11" s="44">
        <f t="shared" si="2"/>
        <v>11.538461538461538</v>
      </c>
      <c r="M11" s="44">
        <f t="shared" si="2"/>
        <v>19.064748201438849</v>
      </c>
      <c r="N11" s="44">
        <f t="shared" si="2"/>
        <v>12.863070539419086</v>
      </c>
      <c r="O11" s="44">
        <f t="shared" si="2"/>
        <v>16.988416988416986</v>
      </c>
      <c r="P11" s="44">
        <f t="shared" si="2"/>
        <v>17.122040072859747</v>
      </c>
      <c r="Q11" s="44">
        <f t="shared" si="2"/>
        <v>13.114754098360656</v>
      </c>
      <c r="R11" s="45">
        <f t="shared" si="2"/>
        <v>12.558869701726843</v>
      </c>
      <c r="S11" s="46">
        <f t="shared" si="2"/>
        <v>15.234375</v>
      </c>
      <c r="T11" s="32"/>
    </row>
    <row r="12" spans="2:21" ht="29.1" customHeight="1" thickTop="1" thickBot="1">
      <c r="B12" s="47" t="s">
        <v>31</v>
      </c>
      <c r="C12" s="240" t="s">
        <v>32</v>
      </c>
      <c r="D12" s="241"/>
      <c r="E12" s="38">
        <v>840</v>
      </c>
      <c r="F12" s="40">
        <v>509</v>
      </c>
      <c r="G12" s="40">
        <v>483</v>
      </c>
      <c r="H12" s="40">
        <v>506</v>
      </c>
      <c r="I12" s="40">
        <v>627</v>
      </c>
      <c r="J12" s="40">
        <v>322</v>
      </c>
      <c r="K12" s="40">
        <v>542</v>
      </c>
      <c r="L12" s="40">
        <v>230</v>
      </c>
      <c r="M12" s="41">
        <v>360</v>
      </c>
      <c r="N12" s="41">
        <v>253</v>
      </c>
      <c r="O12" s="41">
        <v>526</v>
      </c>
      <c r="P12" s="41">
        <v>539</v>
      </c>
      <c r="Q12" s="41">
        <v>814</v>
      </c>
      <c r="R12" s="41">
        <v>744</v>
      </c>
      <c r="S12" s="42">
        <f>SUM(E12:R12)</f>
        <v>7295</v>
      </c>
      <c r="T12" s="32"/>
    </row>
    <row r="13" spans="2:21" ht="29.1" customHeight="1" thickTop="1" thickBot="1">
      <c r="B13" s="43" t="s">
        <v>22</v>
      </c>
      <c r="C13" s="242" t="s">
        <v>33</v>
      </c>
      <c r="D13" s="243"/>
      <c r="E13" s="48">
        <v>316</v>
      </c>
      <c r="F13" s="49">
        <v>218</v>
      </c>
      <c r="G13" s="49">
        <v>260</v>
      </c>
      <c r="H13" s="49">
        <v>264</v>
      </c>
      <c r="I13" s="49">
        <v>281</v>
      </c>
      <c r="J13" s="49">
        <v>132</v>
      </c>
      <c r="K13" s="49">
        <v>212</v>
      </c>
      <c r="L13" s="49">
        <v>129</v>
      </c>
      <c r="M13" s="50">
        <v>145</v>
      </c>
      <c r="N13" s="50">
        <v>84</v>
      </c>
      <c r="O13" s="50">
        <v>182</v>
      </c>
      <c r="P13" s="50">
        <v>242</v>
      </c>
      <c r="Q13" s="50">
        <v>301</v>
      </c>
      <c r="R13" s="50">
        <v>241</v>
      </c>
      <c r="S13" s="51">
        <f>SUM(E13:R13)</f>
        <v>3007</v>
      </c>
      <c r="T13" s="32"/>
    </row>
    <row r="14" spans="2:21" s="4" customFormat="1" ht="29.1" customHeight="1" thickTop="1" thickBot="1">
      <c r="B14" s="18" t="s">
        <v>22</v>
      </c>
      <c r="C14" s="244" t="s">
        <v>34</v>
      </c>
      <c r="D14" s="245"/>
      <c r="E14" s="48">
        <v>275</v>
      </c>
      <c r="F14" s="49">
        <v>187</v>
      </c>
      <c r="G14" s="49">
        <v>246</v>
      </c>
      <c r="H14" s="49">
        <v>221</v>
      </c>
      <c r="I14" s="49">
        <v>266</v>
      </c>
      <c r="J14" s="49">
        <v>124</v>
      </c>
      <c r="K14" s="49">
        <v>194</v>
      </c>
      <c r="L14" s="49">
        <v>114</v>
      </c>
      <c r="M14" s="50">
        <v>129</v>
      </c>
      <c r="N14" s="50">
        <v>77</v>
      </c>
      <c r="O14" s="50">
        <v>168</v>
      </c>
      <c r="P14" s="50">
        <v>212</v>
      </c>
      <c r="Q14" s="50">
        <v>218</v>
      </c>
      <c r="R14" s="50">
        <v>198</v>
      </c>
      <c r="S14" s="51">
        <f>SUM(E14:R14)</f>
        <v>2629</v>
      </c>
      <c r="T14" s="26"/>
    </row>
    <row r="15" spans="2:21" s="4" customFormat="1" ht="29.1" customHeight="1" thickTop="1" thickBot="1">
      <c r="B15" s="52" t="s">
        <v>22</v>
      </c>
      <c r="C15" s="246" t="s">
        <v>35</v>
      </c>
      <c r="D15" s="247"/>
      <c r="E15" s="53">
        <v>297</v>
      </c>
      <c r="F15" s="54">
        <v>147</v>
      </c>
      <c r="G15" s="54">
        <v>95</v>
      </c>
      <c r="H15" s="54">
        <v>91</v>
      </c>
      <c r="I15" s="54">
        <v>226</v>
      </c>
      <c r="J15" s="54">
        <v>90</v>
      </c>
      <c r="K15" s="54">
        <v>189</v>
      </c>
      <c r="L15" s="54">
        <v>51</v>
      </c>
      <c r="M15" s="55">
        <v>153</v>
      </c>
      <c r="N15" s="55">
        <v>99</v>
      </c>
      <c r="O15" s="55">
        <v>196</v>
      </c>
      <c r="P15" s="55">
        <v>193</v>
      </c>
      <c r="Q15" s="55">
        <v>216</v>
      </c>
      <c r="R15" s="55">
        <v>202</v>
      </c>
      <c r="S15" s="51">
        <f>SUM(E15:R15)</f>
        <v>2245</v>
      </c>
      <c r="T15" s="26"/>
    </row>
    <row r="16" spans="2:21" ht="29.1" customHeight="1" thickBot="1">
      <c r="B16" s="228" t="s">
        <v>36</v>
      </c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9"/>
    </row>
    <row r="17" spans="2:19" ht="29.1" customHeight="1" thickTop="1" thickBot="1">
      <c r="B17" s="250" t="s">
        <v>20</v>
      </c>
      <c r="C17" s="251" t="s">
        <v>37</v>
      </c>
      <c r="D17" s="252"/>
      <c r="E17" s="56">
        <v>1976</v>
      </c>
      <c r="F17" s="57">
        <v>1233</v>
      </c>
      <c r="G17" s="57">
        <v>1832</v>
      </c>
      <c r="H17" s="57">
        <v>2188</v>
      </c>
      <c r="I17" s="57">
        <v>3338</v>
      </c>
      <c r="J17" s="57">
        <v>707</v>
      </c>
      <c r="K17" s="57">
        <v>2101</v>
      </c>
      <c r="L17" s="57">
        <v>741</v>
      </c>
      <c r="M17" s="58">
        <v>1205</v>
      </c>
      <c r="N17" s="58">
        <v>1056</v>
      </c>
      <c r="O17" s="58">
        <v>2153</v>
      </c>
      <c r="P17" s="58">
        <v>2287</v>
      </c>
      <c r="Q17" s="58">
        <v>2609</v>
      </c>
      <c r="R17" s="58">
        <v>2454</v>
      </c>
      <c r="S17" s="51">
        <f>SUM(E17:R17)</f>
        <v>25880</v>
      </c>
    </row>
    <row r="18" spans="2:19" ht="29.1" customHeight="1" thickTop="1" thickBot="1">
      <c r="B18" s="189"/>
      <c r="C18" s="217" t="s">
        <v>38</v>
      </c>
      <c r="D18" s="218"/>
      <c r="E18" s="59">
        <f t="shared" ref="E18:S18" si="3">E17/E6*100</f>
        <v>55.490030890199385</v>
      </c>
      <c r="F18" s="59">
        <f t="shared" si="3"/>
        <v>53.819292885202962</v>
      </c>
      <c r="G18" s="59">
        <f t="shared" si="3"/>
        <v>55.280627640313817</v>
      </c>
      <c r="H18" s="59">
        <f t="shared" si="3"/>
        <v>50.218039935735604</v>
      </c>
      <c r="I18" s="59">
        <f t="shared" si="3"/>
        <v>55.374917053749172</v>
      </c>
      <c r="J18" s="59">
        <f t="shared" si="3"/>
        <v>45.849546044098574</v>
      </c>
      <c r="K18" s="59">
        <f t="shared" si="3"/>
        <v>54.528938489488709</v>
      </c>
      <c r="L18" s="59">
        <f t="shared" si="3"/>
        <v>45.910780669144977</v>
      </c>
      <c r="M18" s="59">
        <f t="shared" si="3"/>
        <v>49.670239076669418</v>
      </c>
      <c r="N18" s="59">
        <f t="shared" si="3"/>
        <v>57.736468015308915</v>
      </c>
      <c r="O18" s="59">
        <f t="shared" si="3"/>
        <v>51.03105001185115</v>
      </c>
      <c r="P18" s="59">
        <f t="shared" si="3"/>
        <v>55.028873917228104</v>
      </c>
      <c r="Q18" s="59">
        <f t="shared" si="3"/>
        <v>55.605285592497864</v>
      </c>
      <c r="R18" s="60">
        <f t="shared" si="3"/>
        <v>54.973118279569889</v>
      </c>
      <c r="S18" s="61">
        <f t="shared" si="3"/>
        <v>53.530798825135484</v>
      </c>
    </row>
    <row r="19" spans="2:19" ht="29.1" customHeight="1" thickTop="1" thickBot="1">
      <c r="B19" s="221" t="s">
        <v>23</v>
      </c>
      <c r="C19" s="231" t="s">
        <v>39</v>
      </c>
      <c r="D19" s="232"/>
      <c r="E19" s="48">
        <v>0</v>
      </c>
      <c r="F19" s="49">
        <v>1545</v>
      </c>
      <c r="G19" s="49">
        <v>1605</v>
      </c>
      <c r="H19" s="49">
        <v>2410</v>
      </c>
      <c r="I19" s="49">
        <v>2422</v>
      </c>
      <c r="J19" s="49">
        <v>644</v>
      </c>
      <c r="K19" s="49">
        <v>2155</v>
      </c>
      <c r="L19" s="49">
        <v>931</v>
      </c>
      <c r="M19" s="50">
        <v>1381</v>
      </c>
      <c r="N19" s="50">
        <v>858</v>
      </c>
      <c r="O19" s="50">
        <v>0</v>
      </c>
      <c r="P19" s="50">
        <v>2781</v>
      </c>
      <c r="Q19" s="50">
        <v>2110</v>
      </c>
      <c r="R19" s="50">
        <v>2020</v>
      </c>
      <c r="S19" s="62">
        <f>SUM(E19:R19)</f>
        <v>20862</v>
      </c>
    </row>
    <row r="20" spans="2:19" ht="29.1" customHeight="1" thickTop="1" thickBot="1">
      <c r="B20" s="189"/>
      <c r="C20" s="217" t="s">
        <v>38</v>
      </c>
      <c r="D20" s="218"/>
      <c r="E20" s="59">
        <f t="shared" ref="E20:S20" si="4">E19/E6*100</f>
        <v>0</v>
      </c>
      <c r="F20" s="59">
        <f t="shared" si="4"/>
        <v>67.437800087298129</v>
      </c>
      <c r="G20" s="59">
        <f t="shared" si="4"/>
        <v>48.430899215449607</v>
      </c>
      <c r="H20" s="59">
        <f t="shared" si="4"/>
        <v>55.313288960293782</v>
      </c>
      <c r="I20" s="59">
        <f t="shared" si="4"/>
        <v>40.17916390179164</v>
      </c>
      <c r="J20" s="59">
        <f t="shared" si="4"/>
        <v>41.763942931258107</v>
      </c>
      <c r="K20" s="59">
        <f t="shared" si="4"/>
        <v>55.930443810018168</v>
      </c>
      <c r="L20" s="59">
        <f t="shared" si="4"/>
        <v>57.682775712515486</v>
      </c>
      <c r="M20" s="59">
        <f t="shared" si="4"/>
        <v>56.924979389942287</v>
      </c>
      <c r="N20" s="59">
        <f t="shared" si="4"/>
        <v>46.910880262438489</v>
      </c>
      <c r="O20" s="59">
        <f t="shared" si="4"/>
        <v>0</v>
      </c>
      <c r="P20" s="59">
        <f t="shared" si="4"/>
        <v>66.915303176130891</v>
      </c>
      <c r="Q20" s="59">
        <f t="shared" si="4"/>
        <v>44.970161977834607</v>
      </c>
      <c r="R20" s="60">
        <f t="shared" si="4"/>
        <v>45.250896057347674</v>
      </c>
      <c r="S20" s="61">
        <f t="shared" si="4"/>
        <v>43.1514499648368</v>
      </c>
    </row>
    <row r="21" spans="2:19" s="4" customFormat="1" ht="29.1" customHeight="1" thickTop="1" thickBot="1">
      <c r="B21" s="213" t="s">
        <v>28</v>
      </c>
      <c r="C21" s="215" t="s">
        <v>40</v>
      </c>
      <c r="D21" s="216"/>
      <c r="E21" s="48">
        <v>683</v>
      </c>
      <c r="F21" s="49">
        <v>362</v>
      </c>
      <c r="G21" s="49">
        <v>560</v>
      </c>
      <c r="H21" s="49">
        <v>823</v>
      </c>
      <c r="I21" s="49">
        <v>941</v>
      </c>
      <c r="J21" s="49">
        <v>211</v>
      </c>
      <c r="K21" s="49">
        <v>646</v>
      </c>
      <c r="L21" s="49">
        <v>207</v>
      </c>
      <c r="M21" s="50">
        <v>359</v>
      </c>
      <c r="N21" s="50">
        <v>198</v>
      </c>
      <c r="O21" s="50">
        <v>646</v>
      </c>
      <c r="P21" s="50">
        <v>513</v>
      </c>
      <c r="Q21" s="50">
        <v>818</v>
      </c>
      <c r="R21" s="50">
        <v>486</v>
      </c>
      <c r="S21" s="51">
        <f>SUM(E21:R21)</f>
        <v>7453</v>
      </c>
    </row>
    <row r="22" spans="2:19" ht="29.1" customHeight="1" thickTop="1" thickBot="1">
      <c r="B22" s="189"/>
      <c r="C22" s="217" t="s">
        <v>38</v>
      </c>
      <c r="D22" s="218"/>
      <c r="E22" s="59">
        <f t="shared" ref="E22:S22" si="5">E21/E6*100</f>
        <v>19.180005616399885</v>
      </c>
      <c r="F22" s="59">
        <f t="shared" si="5"/>
        <v>15.800960279353992</v>
      </c>
      <c r="G22" s="59">
        <f t="shared" si="5"/>
        <v>16.898008449004223</v>
      </c>
      <c r="H22" s="59">
        <f t="shared" si="5"/>
        <v>18.889143906357585</v>
      </c>
      <c r="I22" s="59">
        <f t="shared" si="5"/>
        <v>15.610484406104844</v>
      </c>
      <c r="J22" s="59">
        <f t="shared" si="5"/>
        <v>13.683527885862517</v>
      </c>
      <c r="K22" s="59">
        <f t="shared" si="5"/>
        <v>16.766156241889437</v>
      </c>
      <c r="L22" s="59">
        <f t="shared" si="5"/>
        <v>12.825278810408921</v>
      </c>
      <c r="M22" s="59">
        <f t="shared" si="5"/>
        <v>14.798021434460015</v>
      </c>
      <c r="N22" s="59">
        <f t="shared" si="5"/>
        <v>10.825587752870421</v>
      </c>
      <c r="O22" s="59">
        <f t="shared" si="5"/>
        <v>15.311685233467646</v>
      </c>
      <c r="P22" s="59">
        <f t="shared" si="5"/>
        <v>12.343599615014437</v>
      </c>
      <c r="Q22" s="59">
        <f t="shared" si="5"/>
        <v>17.433930093776642</v>
      </c>
      <c r="R22" s="60">
        <f t="shared" si="5"/>
        <v>10.887096774193548</v>
      </c>
      <c r="S22" s="61">
        <f t="shared" si="5"/>
        <v>15.415959955322053</v>
      </c>
    </row>
    <row r="23" spans="2:19" s="4" customFormat="1" ht="29.1" customHeight="1" thickTop="1" thickBot="1">
      <c r="B23" s="213" t="s">
        <v>31</v>
      </c>
      <c r="C23" s="233" t="s">
        <v>41</v>
      </c>
      <c r="D23" s="234"/>
      <c r="E23" s="48">
        <v>218</v>
      </c>
      <c r="F23" s="49">
        <v>201</v>
      </c>
      <c r="G23" s="49">
        <v>264</v>
      </c>
      <c r="H23" s="49">
        <v>373</v>
      </c>
      <c r="I23" s="49">
        <v>155</v>
      </c>
      <c r="J23" s="49">
        <v>60</v>
      </c>
      <c r="K23" s="49">
        <v>139</v>
      </c>
      <c r="L23" s="49">
        <v>56</v>
      </c>
      <c r="M23" s="50">
        <v>306</v>
      </c>
      <c r="N23" s="50">
        <v>133</v>
      </c>
      <c r="O23" s="50">
        <v>280</v>
      </c>
      <c r="P23" s="50">
        <v>239</v>
      </c>
      <c r="Q23" s="50">
        <v>302</v>
      </c>
      <c r="R23" s="50">
        <v>150</v>
      </c>
      <c r="S23" s="51">
        <f>SUM(E23:R23)</f>
        <v>2876</v>
      </c>
    </row>
    <row r="24" spans="2:19" ht="29.1" customHeight="1" thickTop="1" thickBot="1">
      <c r="B24" s="189"/>
      <c r="C24" s="217" t="s">
        <v>38</v>
      </c>
      <c r="D24" s="218"/>
      <c r="E24" s="59">
        <f t="shared" ref="E24:S24" si="6">E23/E6*100</f>
        <v>6.1218758775624824</v>
      </c>
      <c r="F24" s="59">
        <f t="shared" si="6"/>
        <v>8.7734613705805327</v>
      </c>
      <c r="G24" s="59">
        <f t="shared" si="6"/>
        <v>7.9662039831019911</v>
      </c>
      <c r="H24" s="59">
        <f t="shared" si="6"/>
        <v>8.5609364241450532</v>
      </c>
      <c r="I24" s="59">
        <f t="shared" si="6"/>
        <v>2.5713337757133377</v>
      </c>
      <c r="J24" s="59">
        <f t="shared" si="6"/>
        <v>3.8910505836575875</v>
      </c>
      <c r="K24" s="59">
        <f t="shared" si="6"/>
        <v>3.6075785102517521</v>
      </c>
      <c r="L24" s="59">
        <f t="shared" si="6"/>
        <v>3.4696406443618342</v>
      </c>
      <c r="M24" s="59">
        <f t="shared" si="6"/>
        <v>12.613355317394889</v>
      </c>
      <c r="N24" s="59">
        <f t="shared" si="6"/>
        <v>7.2717331875341715</v>
      </c>
      <c r="O24" s="59">
        <f t="shared" si="6"/>
        <v>6.6366437544441812</v>
      </c>
      <c r="P24" s="59">
        <f t="shared" si="6"/>
        <v>5.7507218479307021</v>
      </c>
      <c r="Q24" s="59">
        <f t="shared" si="6"/>
        <v>6.4364876385336753</v>
      </c>
      <c r="R24" s="60">
        <f t="shared" si="6"/>
        <v>3.3602150537634405</v>
      </c>
      <c r="S24" s="61">
        <f t="shared" si="6"/>
        <v>5.9487858354362304</v>
      </c>
    </row>
    <row r="25" spans="2:19" s="4" customFormat="1" ht="29.1" customHeight="1" thickTop="1" thickBot="1">
      <c r="B25" s="213" t="s">
        <v>42</v>
      </c>
      <c r="C25" s="215" t="s">
        <v>43</v>
      </c>
      <c r="D25" s="216"/>
      <c r="E25" s="63">
        <v>102</v>
      </c>
      <c r="F25" s="50">
        <v>53</v>
      </c>
      <c r="G25" s="50">
        <v>82</v>
      </c>
      <c r="H25" s="50">
        <v>101</v>
      </c>
      <c r="I25" s="50">
        <v>162</v>
      </c>
      <c r="J25" s="50">
        <v>34</v>
      </c>
      <c r="K25" s="50">
        <v>75</v>
      </c>
      <c r="L25" s="50">
        <v>68</v>
      </c>
      <c r="M25" s="50">
        <v>42</v>
      </c>
      <c r="N25" s="50">
        <v>55</v>
      </c>
      <c r="O25" s="50">
        <v>131</v>
      </c>
      <c r="P25" s="50">
        <v>121</v>
      </c>
      <c r="Q25" s="50">
        <v>126</v>
      </c>
      <c r="R25" s="50">
        <v>147</v>
      </c>
      <c r="S25" s="51">
        <f>SUM(E25:R25)</f>
        <v>1299</v>
      </c>
    </row>
    <row r="26" spans="2:19" ht="29.1" customHeight="1" thickTop="1" thickBot="1">
      <c r="B26" s="189"/>
      <c r="C26" s="217" t="s">
        <v>38</v>
      </c>
      <c r="D26" s="218"/>
      <c r="E26" s="59">
        <f t="shared" ref="E26:S26" si="7">E25/E6*100</f>
        <v>2.8643639427127212</v>
      </c>
      <c r="F26" s="59">
        <f t="shared" si="7"/>
        <v>2.3134002618943694</v>
      </c>
      <c r="G26" s="59">
        <f t="shared" si="7"/>
        <v>2.4743512371756187</v>
      </c>
      <c r="H26" s="59">
        <f t="shared" si="7"/>
        <v>2.318108790452146</v>
      </c>
      <c r="I26" s="59">
        <f t="shared" si="7"/>
        <v>2.6874585268745852</v>
      </c>
      <c r="J26" s="59">
        <f t="shared" si="7"/>
        <v>2.2049286640726331</v>
      </c>
      <c r="K26" s="59">
        <f t="shared" si="7"/>
        <v>1.9465351674020244</v>
      </c>
      <c r="L26" s="59">
        <f t="shared" si="7"/>
        <v>4.2131350681536555</v>
      </c>
      <c r="M26" s="59">
        <f t="shared" si="7"/>
        <v>1.7312448474855728</v>
      </c>
      <c r="N26" s="59">
        <f t="shared" si="7"/>
        <v>3.0071077091306724</v>
      </c>
      <c r="O26" s="59">
        <f t="shared" si="7"/>
        <v>3.1050011851149564</v>
      </c>
      <c r="P26" s="59">
        <f t="shared" si="7"/>
        <v>2.9114533205004811</v>
      </c>
      <c r="Q26" s="59">
        <f t="shared" si="7"/>
        <v>2.6854219948849107</v>
      </c>
      <c r="R26" s="60">
        <f t="shared" si="7"/>
        <v>3.293010752688172</v>
      </c>
      <c r="S26" s="61">
        <f t="shared" si="7"/>
        <v>2.6868820584950153</v>
      </c>
    </row>
    <row r="27" spans="2:19" ht="29.1" customHeight="1" thickTop="1" thickBot="1">
      <c r="B27" s="228" t="s">
        <v>44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30"/>
    </row>
    <row r="28" spans="2:19" ht="29.1" customHeight="1" thickTop="1" thickBot="1">
      <c r="B28" s="221" t="s">
        <v>20</v>
      </c>
      <c r="C28" s="231" t="s">
        <v>45</v>
      </c>
      <c r="D28" s="232"/>
      <c r="E28" s="48">
        <v>340</v>
      </c>
      <c r="F28" s="49">
        <v>299</v>
      </c>
      <c r="G28" s="49">
        <v>522</v>
      </c>
      <c r="H28" s="49">
        <v>627</v>
      </c>
      <c r="I28" s="49">
        <v>897</v>
      </c>
      <c r="J28" s="49">
        <v>208</v>
      </c>
      <c r="K28" s="49">
        <v>563</v>
      </c>
      <c r="L28" s="49">
        <v>325</v>
      </c>
      <c r="M28" s="50">
        <v>413</v>
      </c>
      <c r="N28" s="50">
        <v>320</v>
      </c>
      <c r="O28" s="50">
        <v>404</v>
      </c>
      <c r="P28" s="50">
        <v>634</v>
      </c>
      <c r="Q28" s="50">
        <v>663</v>
      </c>
      <c r="R28" s="50">
        <v>746</v>
      </c>
      <c r="S28" s="51">
        <f>SUM(E28:R28)</f>
        <v>6961</v>
      </c>
    </row>
    <row r="29" spans="2:19" ht="29.1" customHeight="1" thickTop="1" thickBot="1">
      <c r="B29" s="189"/>
      <c r="C29" s="217" t="s">
        <v>38</v>
      </c>
      <c r="D29" s="218"/>
      <c r="E29" s="59">
        <f t="shared" ref="E29:S29" si="8">E28/E6*100</f>
        <v>9.5478798090424029</v>
      </c>
      <c r="F29" s="59">
        <f t="shared" si="8"/>
        <v>13.051069402007856</v>
      </c>
      <c r="G29" s="59">
        <f t="shared" si="8"/>
        <v>15.751357875678936</v>
      </c>
      <c r="H29" s="59">
        <f t="shared" si="8"/>
        <v>14.390635758549461</v>
      </c>
      <c r="I29" s="59">
        <f t="shared" si="8"/>
        <v>14.880557398805575</v>
      </c>
      <c r="J29" s="59">
        <f t="shared" si="8"/>
        <v>13.488975356679637</v>
      </c>
      <c r="K29" s="59">
        <f t="shared" si="8"/>
        <v>14.611990656631196</v>
      </c>
      <c r="L29" s="59">
        <f t="shared" si="8"/>
        <v>20.136307311028499</v>
      </c>
      <c r="M29" s="59">
        <f t="shared" si="8"/>
        <v>17.023907666941469</v>
      </c>
      <c r="N29" s="59">
        <f t="shared" si="8"/>
        <v>17.495899398578459</v>
      </c>
      <c r="O29" s="59">
        <f t="shared" si="8"/>
        <v>9.5757288456980323</v>
      </c>
      <c r="P29" s="59">
        <f t="shared" si="8"/>
        <v>15.255052935514918</v>
      </c>
      <c r="Q29" s="59">
        <f t="shared" si="8"/>
        <v>14.130434782608695</v>
      </c>
      <c r="R29" s="60">
        <f t="shared" si="8"/>
        <v>16.711469534050181</v>
      </c>
      <c r="S29" s="61">
        <f t="shared" si="8"/>
        <v>14.398295619079137</v>
      </c>
    </row>
    <row r="30" spans="2:19" ht="29.1" customHeight="1" thickTop="1" thickBot="1">
      <c r="B30" s="213" t="s">
        <v>23</v>
      </c>
      <c r="C30" s="215" t="s">
        <v>46</v>
      </c>
      <c r="D30" s="216"/>
      <c r="E30" s="48">
        <v>1250</v>
      </c>
      <c r="F30" s="49">
        <v>736</v>
      </c>
      <c r="G30" s="49">
        <v>925</v>
      </c>
      <c r="H30" s="49">
        <v>1249</v>
      </c>
      <c r="I30" s="49">
        <v>1523</v>
      </c>
      <c r="J30" s="49">
        <v>475</v>
      </c>
      <c r="K30" s="49">
        <v>1049</v>
      </c>
      <c r="L30" s="49">
        <v>447</v>
      </c>
      <c r="M30" s="50">
        <v>620</v>
      </c>
      <c r="N30" s="50">
        <v>464</v>
      </c>
      <c r="O30" s="50">
        <v>1265</v>
      </c>
      <c r="P30" s="50">
        <v>1039</v>
      </c>
      <c r="Q30" s="50">
        <v>1197</v>
      </c>
      <c r="R30" s="50">
        <v>1205</v>
      </c>
      <c r="S30" s="51">
        <f>SUM(E30:R30)</f>
        <v>13444</v>
      </c>
    </row>
    <row r="31" spans="2:19" ht="29.1" customHeight="1" thickTop="1" thickBot="1">
      <c r="B31" s="189"/>
      <c r="C31" s="217" t="s">
        <v>38</v>
      </c>
      <c r="D31" s="218"/>
      <c r="E31" s="59">
        <f t="shared" ref="E31:S31" si="9">E30/E6*100</f>
        <v>35.102499297950011</v>
      </c>
      <c r="F31" s="59">
        <f t="shared" si="9"/>
        <v>32.125709297250111</v>
      </c>
      <c r="G31" s="59">
        <f t="shared" si="9"/>
        <v>27.91188895594448</v>
      </c>
      <c r="H31" s="59">
        <f t="shared" si="9"/>
        <v>28.666513656185451</v>
      </c>
      <c r="I31" s="59">
        <f t="shared" si="9"/>
        <v>25.265428002654279</v>
      </c>
      <c r="J31" s="59">
        <f t="shared" si="9"/>
        <v>30.804150453955902</v>
      </c>
      <c r="K31" s="59">
        <f t="shared" si="9"/>
        <v>27.225538541396315</v>
      </c>
      <c r="L31" s="59">
        <f t="shared" si="9"/>
        <v>27.695167286245354</v>
      </c>
      <c r="M31" s="59">
        <f t="shared" si="9"/>
        <v>25.556471558120364</v>
      </c>
      <c r="N31" s="59">
        <f t="shared" si="9"/>
        <v>25.36905412793876</v>
      </c>
      <c r="O31" s="59">
        <f t="shared" si="9"/>
        <v>29.983408390613892</v>
      </c>
      <c r="P31" s="59">
        <f t="shared" si="9"/>
        <v>25</v>
      </c>
      <c r="Q31" s="59">
        <f t="shared" si="9"/>
        <v>25.511508951406647</v>
      </c>
      <c r="R31" s="60">
        <f t="shared" si="9"/>
        <v>26.993727598566309</v>
      </c>
      <c r="S31" s="61">
        <f t="shared" si="9"/>
        <v>27.807884830182434</v>
      </c>
    </row>
    <row r="32" spans="2:19" ht="29.1" customHeight="1" thickTop="1" thickBot="1">
      <c r="B32" s="213" t="s">
        <v>28</v>
      </c>
      <c r="C32" s="215" t="s">
        <v>47</v>
      </c>
      <c r="D32" s="216"/>
      <c r="E32" s="48">
        <v>1517</v>
      </c>
      <c r="F32" s="49">
        <v>1065</v>
      </c>
      <c r="G32" s="49">
        <v>1986</v>
      </c>
      <c r="H32" s="49">
        <v>2610</v>
      </c>
      <c r="I32" s="49">
        <v>3699</v>
      </c>
      <c r="J32" s="49">
        <v>660</v>
      </c>
      <c r="K32" s="49">
        <v>2290</v>
      </c>
      <c r="L32" s="49">
        <v>755</v>
      </c>
      <c r="M32" s="50">
        <v>1235</v>
      </c>
      <c r="N32" s="50">
        <v>1026</v>
      </c>
      <c r="O32" s="50">
        <v>1971</v>
      </c>
      <c r="P32" s="50">
        <v>2075</v>
      </c>
      <c r="Q32" s="50">
        <v>2565</v>
      </c>
      <c r="R32" s="50">
        <v>2507</v>
      </c>
      <c r="S32" s="51">
        <f>SUM(E32:R32)</f>
        <v>25961</v>
      </c>
    </row>
    <row r="33" spans="2:22" ht="29.1" customHeight="1" thickTop="1" thickBot="1">
      <c r="B33" s="189"/>
      <c r="C33" s="217" t="s">
        <v>38</v>
      </c>
      <c r="D33" s="218"/>
      <c r="E33" s="59">
        <f t="shared" ref="E33:S33" si="10">E32/E6*100</f>
        <v>42.600393147992136</v>
      </c>
      <c r="F33" s="59">
        <f t="shared" si="10"/>
        <v>46.486250545613267</v>
      </c>
      <c r="G33" s="59">
        <f t="shared" si="10"/>
        <v>59.927579963789981</v>
      </c>
      <c r="H33" s="59">
        <f t="shared" si="10"/>
        <v>59.903603396832686</v>
      </c>
      <c r="I33" s="59">
        <f t="shared" si="10"/>
        <v>61.363636363636367</v>
      </c>
      <c r="J33" s="59">
        <f t="shared" si="10"/>
        <v>42.80155642023346</v>
      </c>
      <c r="K33" s="59">
        <f t="shared" si="10"/>
        <v>59.434207111341806</v>
      </c>
      <c r="L33" s="59">
        <f t="shared" si="10"/>
        <v>46.778190830235438</v>
      </c>
      <c r="M33" s="59">
        <f t="shared" si="10"/>
        <v>50.906842539159115</v>
      </c>
      <c r="N33" s="59">
        <f t="shared" si="10"/>
        <v>56.096227446692183</v>
      </c>
      <c r="O33" s="59">
        <f t="shared" si="10"/>
        <v>46.717231571462428</v>
      </c>
      <c r="P33" s="59">
        <f t="shared" si="10"/>
        <v>49.927815206929736</v>
      </c>
      <c r="Q33" s="59">
        <f t="shared" si="10"/>
        <v>54.667519181585675</v>
      </c>
      <c r="R33" s="60">
        <f t="shared" si="10"/>
        <v>56.160394265232974</v>
      </c>
      <c r="S33" s="61">
        <f t="shared" si="10"/>
        <v>53.698341124394986</v>
      </c>
    </row>
    <row r="34" spans="2:22" ht="29.1" customHeight="1" thickTop="1" thickBot="1">
      <c r="B34" s="213" t="s">
        <v>31</v>
      </c>
      <c r="C34" s="215" t="s">
        <v>48</v>
      </c>
      <c r="D34" s="216"/>
      <c r="E34" s="63">
        <v>934</v>
      </c>
      <c r="F34" s="50">
        <v>755</v>
      </c>
      <c r="G34" s="50">
        <v>959</v>
      </c>
      <c r="H34" s="50">
        <v>1582</v>
      </c>
      <c r="I34" s="50">
        <v>2024</v>
      </c>
      <c r="J34" s="50">
        <v>478</v>
      </c>
      <c r="K34" s="50">
        <v>1518</v>
      </c>
      <c r="L34" s="50">
        <v>472</v>
      </c>
      <c r="M34" s="50">
        <v>858</v>
      </c>
      <c r="N34" s="50">
        <v>487</v>
      </c>
      <c r="O34" s="50">
        <v>1079</v>
      </c>
      <c r="P34" s="50">
        <v>1280</v>
      </c>
      <c r="Q34" s="50">
        <v>1387</v>
      </c>
      <c r="R34" s="50">
        <v>1188</v>
      </c>
      <c r="S34" s="51">
        <f>SUM(E34:R34)</f>
        <v>15001</v>
      </c>
    </row>
    <row r="35" spans="2:22" ht="29.1" customHeight="1" thickTop="1" thickBot="1">
      <c r="B35" s="214"/>
      <c r="C35" s="217" t="s">
        <v>38</v>
      </c>
      <c r="D35" s="218"/>
      <c r="E35" s="59">
        <f t="shared" ref="E35:S35" si="11">E34/E6*100</f>
        <v>26.228587475428249</v>
      </c>
      <c r="F35" s="59">
        <f t="shared" si="11"/>
        <v>32.955041466608471</v>
      </c>
      <c r="G35" s="59">
        <f t="shared" si="11"/>
        <v>28.937839468919734</v>
      </c>
      <c r="H35" s="59">
        <f t="shared" si="11"/>
        <v>36.309387193022722</v>
      </c>
      <c r="I35" s="59">
        <f t="shared" si="11"/>
        <v>33.576642335766422</v>
      </c>
      <c r="J35" s="59">
        <f t="shared" si="11"/>
        <v>30.998702983138781</v>
      </c>
      <c r="K35" s="59">
        <f t="shared" si="11"/>
        <v>39.397871788216975</v>
      </c>
      <c r="L35" s="59">
        <f t="shared" si="11"/>
        <v>29.244114002478316</v>
      </c>
      <c r="M35" s="59">
        <f t="shared" si="11"/>
        <v>35.36685902720528</v>
      </c>
      <c r="N35" s="59">
        <f t="shared" si="11"/>
        <v>26.626571897211594</v>
      </c>
      <c r="O35" s="59">
        <f t="shared" si="11"/>
        <v>25.574780753733112</v>
      </c>
      <c r="P35" s="59">
        <f t="shared" si="11"/>
        <v>30.798845043310873</v>
      </c>
      <c r="Q35" s="59">
        <f t="shared" si="11"/>
        <v>29.560954816709295</v>
      </c>
      <c r="R35" s="60">
        <f t="shared" si="11"/>
        <v>26.612903225806448</v>
      </c>
      <c r="S35" s="61">
        <f t="shared" si="11"/>
        <v>31.028420138170688</v>
      </c>
    </row>
    <row r="36" spans="2:22" ht="29.1" customHeight="1" thickTop="1" thickBot="1">
      <c r="B36" s="213" t="s">
        <v>42</v>
      </c>
      <c r="C36" s="219" t="s">
        <v>49</v>
      </c>
      <c r="D36" s="220"/>
      <c r="E36" s="63">
        <v>560</v>
      </c>
      <c r="F36" s="50">
        <v>433</v>
      </c>
      <c r="G36" s="50">
        <v>703</v>
      </c>
      <c r="H36" s="50">
        <v>797</v>
      </c>
      <c r="I36" s="50">
        <v>1367</v>
      </c>
      <c r="J36" s="50">
        <v>324</v>
      </c>
      <c r="K36" s="50">
        <v>847</v>
      </c>
      <c r="L36" s="50">
        <v>294</v>
      </c>
      <c r="M36" s="50">
        <v>616</v>
      </c>
      <c r="N36" s="50">
        <v>301</v>
      </c>
      <c r="O36" s="50">
        <v>832</v>
      </c>
      <c r="P36" s="50">
        <v>1052</v>
      </c>
      <c r="Q36" s="50">
        <v>889</v>
      </c>
      <c r="R36" s="50">
        <v>964</v>
      </c>
      <c r="S36" s="51">
        <f>SUM(E36:R36)</f>
        <v>9979</v>
      </c>
    </row>
    <row r="37" spans="2:22" ht="29.1" customHeight="1" thickTop="1" thickBot="1">
      <c r="B37" s="214"/>
      <c r="C37" s="217" t="s">
        <v>38</v>
      </c>
      <c r="D37" s="218"/>
      <c r="E37" s="59">
        <f t="shared" ref="E37:S37" si="12">E36/E6*100</f>
        <v>15.725919685481607</v>
      </c>
      <c r="F37" s="59">
        <f t="shared" si="12"/>
        <v>18.900043649061544</v>
      </c>
      <c r="G37" s="59">
        <f t="shared" si="12"/>
        <v>21.213035606517803</v>
      </c>
      <c r="H37" s="59">
        <f t="shared" si="12"/>
        <v>18.292403029607527</v>
      </c>
      <c r="I37" s="59">
        <f t="shared" si="12"/>
        <v>22.677504976775051</v>
      </c>
      <c r="J37" s="59">
        <f t="shared" si="12"/>
        <v>21.011673151750973</v>
      </c>
      <c r="K37" s="59">
        <f t="shared" si="12"/>
        <v>21.982870490526864</v>
      </c>
      <c r="L37" s="59">
        <f t="shared" si="12"/>
        <v>18.21561338289963</v>
      </c>
      <c r="M37" s="59">
        <f t="shared" si="12"/>
        <v>25.39159109645507</v>
      </c>
      <c r="N37" s="59">
        <f t="shared" si="12"/>
        <v>16.457080371787864</v>
      </c>
      <c r="O37" s="59">
        <f t="shared" si="12"/>
        <v>19.720312870348426</v>
      </c>
      <c r="P37" s="59">
        <f t="shared" si="12"/>
        <v>25.312800769971126</v>
      </c>
      <c r="Q37" s="59">
        <f t="shared" si="12"/>
        <v>18.947144075021313</v>
      </c>
      <c r="R37" s="60">
        <f t="shared" si="12"/>
        <v>21.594982078853047</v>
      </c>
      <c r="S37" s="61">
        <f t="shared" si="12"/>
        <v>20.640797584081412</v>
      </c>
    </row>
    <row r="38" spans="2:22" s="64" customFormat="1" ht="29.1" customHeight="1" thickTop="1" thickBot="1">
      <c r="B38" s="221" t="s">
        <v>50</v>
      </c>
      <c r="C38" s="223" t="s">
        <v>51</v>
      </c>
      <c r="D38" s="224"/>
      <c r="E38" s="63">
        <v>661</v>
      </c>
      <c r="F38" s="50">
        <v>254</v>
      </c>
      <c r="G38" s="50">
        <v>307</v>
      </c>
      <c r="H38" s="50">
        <v>207</v>
      </c>
      <c r="I38" s="50">
        <v>434</v>
      </c>
      <c r="J38" s="50">
        <v>102</v>
      </c>
      <c r="K38" s="50">
        <v>274</v>
      </c>
      <c r="L38" s="50">
        <v>148</v>
      </c>
      <c r="M38" s="50">
        <v>182</v>
      </c>
      <c r="N38" s="50">
        <v>138</v>
      </c>
      <c r="O38" s="50">
        <v>480</v>
      </c>
      <c r="P38" s="50">
        <v>339</v>
      </c>
      <c r="Q38" s="50">
        <v>351</v>
      </c>
      <c r="R38" s="50">
        <v>313</v>
      </c>
      <c r="S38" s="51">
        <f>SUM(E38:R38)</f>
        <v>4190</v>
      </c>
    </row>
    <row r="39" spans="2:22" s="4" customFormat="1" ht="29.1" customHeight="1" thickTop="1" thickBot="1">
      <c r="B39" s="222"/>
      <c r="C39" s="225" t="s">
        <v>38</v>
      </c>
      <c r="D39" s="226"/>
      <c r="E39" s="65">
        <f t="shared" ref="E39:S39" si="13">E38/E6*100</f>
        <v>18.562201628755968</v>
      </c>
      <c r="F39" s="66">
        <f t="shared" si="13"/>
        <v>11.086861632474902</v>
      </c>
      <c r="G39" s="66">
        <f t="shared" si="13"/>
        <v>9.2637296318648161</v>
      </c>
      <c r="H39" s="66">
        <f t="shared" si="13"/>
        <v>4.750975441817765</v>
      </c>
      <c r="I39" s="66">
        <f t="shared" si="13"/>
        <v>7.1997345719973458</v>
      </c>
      <c r="J39" s="66">
        <f t="shared" si="13"/>
        <v>6.6147859922178993</v>
      </c>
      <c r="K39" s="66">
        <f t="shared" si="13"/>
        <v>7.1113418115753957</v>
      </c>
      <c r="L39" s="66">
        <f t="shared" si="13"/>
        <v>9.1697645600991322</v>
      </c>
      <c r="M39" s="66">
        <f t="shared" si="13"/>
        <v>7.5020610057708161</v>
      </c>
      <c r="N39" s="66">
        <f t="shared" si="13"/>
        <v>7.5451066156369597</v>
      </c>
      <c r="O39" s="65">
        <f t="shared" si="13"/>
        <v>11.377103579047168</v>
      </c>
      <c r="P39" s="66">
        <f t="shared" si="13"/>
        <v>8.1568816169393656</v>
      </c>
      <c r="Q39" s="66">
        <f t="shared" si="13"/>
        <v>7.4808184143222505</v>
      </c>
      <c r="R39" s="67">
        <f t="shared" si="13"/>
        <v>7.0116487455197136</v>
      </c>
      <c r="S39" s="61">
        <f t="shared" si="13"/>
        <v>8.666694245645969</v>
      </c>
    </row>
    <row r="40" spans="2:22" s="4" customFormat="1" ht="24" customHeight="1">
      <c r="B40" s="68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</row>
    <row r="41" spans="2:22" s="4" customFormat="1" ht="48.75" customHeight="1" thickBot="1">
      <c r="B41" s="227" t="s">
        <v>52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</row>
    <row r="42" spans="2:22" s="4" customFormat="1" ht="42" customHeight="1" thickTop="1" thickBot="1">
      <c r="B42" s="6" t="s">
        <v>1</v>
      </c>
      <c r="C42" s="72" t="s">
        <v>2</v>
      </c>
      <c r="D42" s="73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28" t="s">
        <v>55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07"/>
    </row>
    <row r="44" spans="2:22" s="4" customFormat="1" ht="42" customHeight="1" thickTop="1" thickBot="1">
      <c r="B44" s="74" t="s">
        <v>20</v>
      </c>
      <c r="C44" s="211" t="s">
        <v>56</v>
      </c>
      <c r="D44" s="212"/>
      <c r="E44" s="56">
        <v>426</v>
      </c>
      <c r="F44" s="56">
        <v>141</v>
      </c>
      <c r="G44" s="56">
        <v>157</v>
      </c>
      <c r="H44" s="56">
        <v>182</v>
      </c>
      <c r="I44" s="56">
        <v>146</v>
      </c>
      <c r="J44" s="56">
        <v>234</v>
      </c>
      <c r="K44" s="56">
        <v>329</v>
      </c>
      <c r="L44" s="56">
        <v>146</v>
      </c>
      <c r="M44" s="56">
        <v>340</v>
      </c>
      <c r="N44" s="56">
        <v>70</v>
      </c>
      <c r="O44" s="56">
        <v>373</v>
      </c>
      <c r="P44" s="56">
        <v>158</v>
      </c>
      <c r="Q44" s="56">
        <v>176</v>
      </c>
      <c r="R44" s="75">
        <v>396</v>
      </c>
      <c r="S44" s="76">
        <f>SUM(E44:R44)</f>
        <v>3274</v>
      </c>
    </row>
    <row r="45" spans="2:22" s="4" customFormat="1" ht="42" customHeight="1" thickTop="1" thickBot="1">
      <c r="B45" s="77"/>
      <c r="C45" s="201" t="s">
        <v>57</v>
      </c>
      <c r="D45" s="202"/>
      <c r="E45" s="78">
        <v>100</v>
      </c>
      <c r="F45" s="49">
        <v>50</v>
      </c>
      <c r="G45" s="49">
        <v>33</v>
      </c>
      <c r="H45" s="49">
        <v>83</v>
      </c>
      <c r="I45" s="49">
        <v>41</v>
      </c>
      <c r="J45" s="49">
        <v>63</v>
      </c>
      <c r="K45" s="49">
        <v>68</v>
      </c>
      <c r="L45" s="49">
        <v>27</v>
      </c>
      <c r="M45" s="50">
        <v>31</v>
      </c>
      <c r="N45" s="50">
        <v>26</v>
      </c>
      <c r="O45" s="50">
        <v>141</v>
      </c>
      <c r="P45" s="50">
        <v>42</v>
      </c>
      <c r="Q45" s="50">
        <v>102</v>
      </c>
      <c r="R45" s="50">
        <v>242</v>
      </c>
      <c r="S45" s="76">
        <f>SUM(E45:R45)</f>
        <v>1049</v>
      </c>
    </row>
    <row r="46" spans="2:22" s="4" customFormat="1" ht="42" customHeight="1" thickTop="1" thickBot="1">
      <c r="B46" s="79" t="s">
        <v>23</v>
      </c>
      <c r="C46" s="203" t="s">
        <v>58</v>
      </c>
      <c r="D46" s="204"/>
      <c r="E46" s="80">
        <f>E44+'[1]Stan i struktura VII 14'!E46</f>
        <v>4256</v>
      </c>
      <c r="F46" s="80">
        <f>F44+'[1]Stan i struktura VII 14'!F46</f>
        <v>1374</v>
      </c>
      <c r="G46" s="80">
        <f>G44+'[1]Stan i struktura VII 14'!G46</f>
        <v>1733</v>
      </c>
      <c r="H46" s="80">
        <f>H44+'[1]Stan i struktura VII 14'!H46</f>
        <v>1490</v>
      </c>
      <c r="I46" s="80">
        <f>I44+'[1]Stan i struktura VII 14'!I46</f>
        <v>1730</v>
      </c>
      <c r="J46" s="80">
        <f>J44+'[1]Stan i struktura VII 14'!J46</f>
        <v>1160</v>
      </c>
      <c r="K46" s="80">
        <f>K44+'[1]Stan i struktura VII 14'!K46</f>
        <v>2011</v>
      </c>
      <c r="L46" s="80">
        <f>L44+'[1]Stan i struktura VII 14'!L46</f>
        <v>1396</v>
      </c>
      <c r="M46" s="80">
        <f>M44+'[1]Stan i struktura VII 14'!M46</f>
        <v>1207</v>
      </c>
      <c r="N46" s="80">
        <f>N44+'[1]Stan i struktura VII 14'!N46</f>
        <v>827</v>
      </c>
      <c r="O46" s="80">
        <f>O44+'[1]Stan i struktura VII 14'!O46</f>
        <v>2831</v>
      </c>
      <c r="P46" s="80">
        <f>P44+'[1]Stan i struktura VII 14'!P46</f>
        <v>1325</v>
      </c>
      <c r="Q46" s="80">
        <f>Q44+'[1]Stan i struktura VII 14'!Q46</f>
        <v>2373</v>
      </c>
      <c r="R46" s="81">
        <f>R44+'[1]Stan i struktura VII 14'!R46</f>
        <v>3123</v>
      </c>
      <c r="S46" s="82">
        <f>S44+'[1]Stan i struktura VII 14'!S46</f>
        <v>26836</v>
      </c>
      <c r="U46" s="4">
        <f>SUM(E46:R46)</f>
        <v>26836</v>
      </c>
      <c r="V46" s="4">
        <f>SUM(E46:R46)</f>
        <v>26836</v>
      </c>
    </row>
    <row r="47" spans="2:22" s="4" customFormat="1" ht="42" customHeight="1" thickBot="1">
      <c r="B47" s="205" t="s">
        <v>59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7"/>
    </row>
    <row r="48" spans="2:22" s="4" customFormat="1" ht="42" customHeight="1" thickTop="1" thickBot="1">
      <c r="B48" s="208" t="s">
        <v>20</v>
      </c>
      <c r="C48" s="209" t="s">
        <v>60</v>
      </c>
      <c r="D48" s="210"/>
      <c r="E48" s="57">
        <v>0</v>
      </c>
      <c r="F48" s="57">
        <v>0</v>
      </c>
      <c r="G48" s="57">
        <v>0</v>
      </c>
      <c r="H48" s="57">
        <v>0</v>
      </c>
      <c r="I48" s="57">
        <v>2</v>
      </c>
      <c r="J48" s="57">
        <v>0</v>
      </c>
      <c r="K48" s="57">
        <v>0</v>
      </c>
      <c r="L48" s="57">
        <v>0</v>
      </c>
      <c r="M48" s="57">
        <v>1</v>
      </c>
      <c r="N48" s="57">
        <v>1</v>
      </c>
      <c r="O48" s="57">
        <v>1</v>
      </c>
      <c r="P48" s="57">
        <v>6</v>
      </c>
      <c r="Q48" s="57">
        <v>56</v>
      </c>
      <c r="R48" s="58">
        <v>11</v>
      </c>
      <c r="S48" s="83">
        <f>SUM(E48:R48)</f>
        <v>78</v>
      </c>
    </row>
    <row r="49" spans="2:22" ht="42" customHeight="1" thickTop="1" thickBot="1">
      <c r="B49" s="189"/>
      <c r="C49" s="199" t="s">
        <v>61</v>
      </c>
      <c r="D49" s="200"/>
      <c r="E49" s="84">
        <f>E48+'[1]Stan i struktura VII 14'!E49</f>
        <v>41</v>
      </c>
      <c r="F49" s="84">
        <f>F48+'[1]Stan i struktura VII 14'!F49</f>
        <v>28</v>
      </c>
      <c r="G49" s="84">
        <f>G48+'[1]Stan i struktura VII 14'!G49</f>
        <v>0</v>
      </c>
      <c r="H49" s="84">
        <f>H48+'[1]Stan i struktura VII 14'!H49</f>
        <v>7</v>
      </c>
      <c r="I49" s="84">
        <f>I48+'[1]Stan i struktura VII 14'!I49</f>
        <v>55</v>
      </c>
      <c r="J49" s="84">
        <f>J48+'[1]Stan i struktura VII 14'!J49</f>
        <v>22</v>
      </c>
      <c r="K49" s="84">
        <f>K48+'[1]Stan i struktura VII 14'!K49</f>
        <v>58</v>
      </c>
      <c r="L49" s="84">
        <f>L48+'[1]Stan i struktura VII 14'!L49</f>
        <v>20</v>
      </c>
      <c r="M49" s="84">
        <f>M48+'[1]Stan i struktura VII 14'!M49</f>
        <v>16</v>
      </c>
      <c r="N49" s="84">
        <f>N48+'[1]Stan i struktura VII 14'!N49</f>
        <v>6</v>
      </c>
      <c r="O49" s="84">
        <f>O48+'[1]Stan i struktura VII 14'!O49</f>
        <v>87</v>
      </c>
      <c r="P49" s="84">
        <f>P48+'[1]Stan i struktura VII 14'!P49</f>
        <v>19</v>
      </c>
      <c r="Q49" s="84">
        <f>Q48+'[1]Stan i struktura VII 14'!Q49</f>
        <v>470</v>
      </c>
      <c r="R49" s="85">
        <f>R48+'[1]Stan i struktura VII 14'!R49</f>
        <v>133</v>
      </c>
      <c r="S49" s="82">
        <f>S48+'[1]Stan i struktura VII 14'!S49</f>
        <v>962</v>
      </c>
      <c r="U49" s="1">
        <f>SUM(E49:R49)</f>
        <v>962</v>
      </c>
      <c r="V49" s="4">
        <f>SUM(E49:R49)</f>
        <v>962</v>
      </c>
    </row>
    <row r="50" spans="2:22" s="4" customFormat="1" ht="42" customHeight="1" thickTop="1" thickBot="1">
      <c r="B50" s="184" t="s">
        <v>23</v>
      </c>
      <c r="C50" s="197" t="s">
        <v>62</v>
      </c>
      <c r="D50" s="198"/>
      <c r="E50" s="86">
        <v>2</v>
      </c>
      <c r="F50" s="86">
        <v>8</v>
      </c>
      <c r="G50" s="86">
        <v>1</v>
      </c>
      <c r="H50" s="86">
        <v>38</v>
      </c>
      <c r="I50" s="86">
        <v>2</v>
      </c>
      <c r="J50" s="86">
        <v>0</v>
      </c>
      <c r="K50" s="86">
        <v>1</v>
      </c>
      <c r="L50" s="86">
        <v>3</v>
      </c>
      <c r="M50" s="86">
        <v>4</v>
      </c>
      <c r="N50" s="86">
        <v>0</v>
      </c>
      <c r="O50" s="86">
        <v>1</v>
      </c>
      <c r="P50" s="86">
        <v>15</v>
      </c>
      <c r="Q50" s="86">
        <v>0</v>
      </c>
      <c r="R50" s="87">
        <v>0</v>
      </c>
      <c r="S50" s="83">
        <f>SUM(E50:R50)</f>
        <v>75</v>
      </c>
    </row>
    <row r="51" spans="2:22" ht="42" customHeight="1" thickTop="1" thickBot="1">
      <c r="B51" s="189"/>
      <c r="C51" s="199" t="s">
        <v>63</v>
      </c>
      <c r="D51" s="200"/>
      <c r="E51" s="84">
        <f>E50+'[1]Stan i struktura VII 14'!E51</f>
        <v>17</v>
      </c>
      <c r="F51" s="84">
        <f>F50+'[1]Stan i struktura VII 14'!F51</f>
        <v>35</v>
      </c>
      <c r="G51" s="84">
        <f>G50+'[1]Stan i struktura VII 14'!G51</f>
        <v>53</v>
      </c>
      <c r="H51" s="84">
        <f>H50+'[1]Stan i struktura VII 14'!H51</f>
        <v>66</v>
      </c>
      <c r="I51" s="84">
        <f>I50+'[1]Stan i struktura VII 14'!I51</f>
        <v>111</v>
      </c>
      <c r="J51" s="84">
        <f>J50+'[1]Stan i struktura VII 14'!J51</f>
        <v>25</v>
      </c>
      <c r="K51" s="84">
        <f>K50+'[1]Stan i struktura VII 14'!K51</f>
        <v>39</v>
      </c>
      <c r="L51" s="84">
        <f>L50+'[1]Stan i struktura VII 14'!L51</f>
        <v>37</v>
      </c>
      <c r="M51" s="84">
        <f>M50+'[1]Stan i struktura VII 14'!M51</f>
        <v>27</v>
      </c>
      <c r="N51" s="84">
        <f>N50+'[1]Stan i struktura VII 14'!N51</f>
        <v>20</v>
      </c>
      <c r="O51" s="84">
        <f>O50+'[1]Stan i struktura VII 14'!O51</f>
        <v>16</v>
      </c>
      <c r="P51" s="84">
        <f>P50+'[1]Stan i struktura VII 14'!P51</f>
        <v>74</v>
      </c>
      <c r="Q51" s="84">
        <f>Q50+'[1]Stan i struktura VII 14'!Q51</f>
        <v>4</v>
      </c>
      <c r="R51" s="85">
        <f>R50+'[1]Stan i struktura VII 14'!R51</f>
        <v>0</v>
      </c>
      <c r="S51" s="82">
        <f>S50+'[1]Stan i struktura VII 14'!S51</f>
        <v>524</v>
      </c>
      <c r="U51" s="1">
        <f>SUM(E51:R51)</f>
        <v>524</v>
      </c>
      <c r="V51" s="4">
        <f>SUM(E51:R51)</f>
        <v>524</v>
      </c>
    </row>
    <row r="52" spans="2:22" s="4" customFormat="1" ht="42" customHeight="1" thickTop="1" thickBot="1">
      <c r="B52" s="183" t="s">
        <v>28</v>
      </c>
      <c r="C52" s="190" t="s">
        <v>64</v>
      </c>
      <c r="D52" s="191"/>
      <c r="E52" s="48">
        <v>2</v>
      </c>
      <c r="F52" s="49">
        <v>1</v>
      </c>
      <c r="G52" s="49">
        <v>4</v>
      </c>
      <c r="H52" s="49">
        <v>0</v>
      </c>
      <c r="I52" s="50">
        <v>5</v>
      </c>
      <c r="J52" s="49">
        <v>2</v>
      </c>
      <c r="K52" s="50">
        <v>0</v>
      </c>
      <c r="L52" s="49">
        <v>5</v>
      </c>
      <c r="M52" s="50">
        <v>4</v>
      </c>
      <c r="N52" s="50">
        <v>5</v>
      </c>
      <c r="O52" s="50">
        <v>5</v>
      </c>
      <c r="P52" s="49">
        <v>3</v>
      </c>
      <c r="Q52" s="88">
        <v>12</v>
      </c>
      <c r="R52" s="50">
        <v>11</v>
      </c>
      <c r="S52" s="83">
        <f>SUM(E52:R52)</f>
        <v>59</v>
      </c>
    </row>
    <row r="53" spans="2:22" ht="42" customHeight="1" thickTop="1" thickBot="1">
      <c r="B53" s="189"/>
      <c r="C53" s="199" t="s">
        <v>65</v>
      </c>
      <c r="D53" s="200"/>
      <c r="E53" s="84">
        <f>E52+'[1]Stan i struktura VII 14'!E53</f>
        <v>19</v>
      </c>
      <c r="F53" s="84">
        <f>F52+'[1]Stan i struktura VII 14'!F53</f>
        <v>10</v>
      </c>
      <c r="G53" s="84">
        <f>G52+'[1]Stan i struktura VII 14'!G53</f>
        <v>39</v>
      </c>
      <c r="H53" s="84">
        <f>H52+'[1]Stan i struktura VII 14'!H53</f>
        <v>102</v>
      </c>
      <c r="I53" s="84">
        <f>I52+'[1]Stan i struktura VII 14'!I53</f>
        <v>95</v>
      </c>
      <c r="J53" s="84">
        <f>J52+'[1]Stan i struktura VII 14'!J53</f>
        <v>37</v>
      </c>
      <c r="K53" s="84">
        <f>K52+'[1]Stan i struktura VII 14'!K53</f>
        <v>73</v>
      </c>
      <c r="L53" s="84">
        <f>L52+'[1]Stan i struktura VII 14'!L53</f>
        <v>32</v>
      </c>
      <c r="M53" s="84">
        <f>M52+'[1]Stan i struktura VII 14'!M53</f>
        <v>44</v>
      </c>
      <c r="N53" s="84">
        <f>N52+'[1]Stan i struktura VII 14'!N53</f>
        <v>30</v>
      </c>
      <c r="O53" s="84">
        <f>O52+'[1]Stan i struktura VII 14'!O53</f>
        <v>29</v>
      </c>
      <c r="P53" s="84">
        <f>P52+'[1]Stan i struktura VII 14'!P53</f>
        <v>23</v>
      </c>
      <c r="Q53" s="84">
        <f>Q52+'[1]Stan i struktura VII 14'!Q53</f>
        <v>26</v>
      </c>
      <c r="R53" s="85">
        <f>R52+'[1]Stan i struktura VII 14'!R53</f>
        <v>73</v>
      </c>
      <c r="S53" s="82">
        <f>S52+'[1]Stan i struktura VII 14'!S53</f>
        <v>632</v>
      </c>
      <c r="U53" s="1">
        <f>SUM(E53:R53)</f>
        <v>632</v>
      </c>
      <c r="V53" s="4">
        <f>SUM(E53:R53)</f>
        <v>632</v>
      </c>
    </row>
    <row r="54" spans="2:22" s="4" customFormat="1" ht="42" customHeight="1" thickTop="1" thickBot="1">
      <c r="B54" s="183" t="s">
        <v>31</v>
      </c>
      <c r="C54" s="190" t="s">
        <v>66</v>
      </c>
      <c r="D54" s="191"/>
      <c r="E54" s="48">
        <v>5</v>
      </c>
      <c r="F54" s="49">
        <v>0</v>
      </c>
      <c r="G54" s="49">
        <v>9</v>
      </c>
      <c r="H54" s="49">
        <v>5</v>
      </c>
      <c r="I54" s="50">
        <v>6</v>
      </c>
      <c r="J54" s="49">
        <v>5</v>
      </c>
      <c r="K54" s="50">
        <v>17</v>
      </c>
      <c r="L54" s="49">
        <v>7</v>
      </c>
      <c r="M54" s="50">
        <v>7</v>
      </c>
      <c r="N54" s="50">
        <v>1</v>
      </c>
      <c r="O54" s="50">
        <v>5</v>
      </c>
      <c r="P54" s="49">
        <v>3</v>
      </c>
      <c r="Q54" s="88">
        <v>15</v>
      </c>
      <c r="R54" s="50">
        <v>14</v>
      </c>
      <c r="S54" s="83">
        <f>SUM(E54:R54)</f>
        <v>99</v>
      </c>
    </row>
    <row r="55" spans="2:22" s="4" customFormat="1" ht="42" customHeight="1" thickTop="1" thickBot="1">
      <c r="B55" s="189"/>
      <c r="C55" s="192" t="s">
        <v>67</v>
      </c>
      <c r="D55" s="193"/>
      <c r="E55" s="84">
        <f>E54+'[1]Stan i struktura VII 14'!E55</f>
        <v>37</v>
      </c>
      <c r="F55" s="84">
        <f>F54+'[1]Stan i struktura VII 14'!F55</f>
        <v>17</v>
      </c>
      <c r="G55" s="84">
        <f>G54+'[1]Stan i struktura VII 14'!G55</f>
        <v>49</v>
      </c>
      <c r="H55" s="84">
        <f>H54+'[1]Stan i struktura VII 14'!H55</f>
        <v>30</v>
      </c>
      <c r="I55" s="84">
        <f>I54+'[1]Stan i struktura VII 14'!I55</f>
        <v>57</v>
      </c>
      <c r="J55" s="84">
        <f>J54+'[1]Stan i struktura VII 14'!J55</f>
        <v>67</v>
      </c>
      <c r="K55" s="84">
        <f>K54+'[1]Stan i struktura VII 14'!K55</f>
        <v>84</v>
      </c>
      <c r="L55" s="84">
        <f>L54+'[1]Stan i struktura VII 14'!L55</f>
        <v>42</v>
      </c>
      <c r="M55" s="84">
        <f>M54+'[1]Stan i struktura VII 14'!M55</f>
        <v>43</v>
      </c>
      <c r="N55" s="84">
        <f>N54+'[1]Stan i struktura VII 14'!N55</f>
        <v>26</v>
      </c>
      <c r="O55" s="84">
        <f>O54+'[1]Stan i struktura VII 14'!O55</f>
        <v>36</v>
      </c>
      <c r="P55" s="84">
        <f>P54+'[1]Stan i struktura VII 14'!P55</f>
        <v>13</v>
      </c>
      <c r="Q55" s="84">
        <f>Q54+'[1]Stan i struktura VII 14'!Q55</f>
        <v>72</v>
      </c>
      <c r="R55" s="85">
        <f>R54+'[1]Stan i struktura VII 14'!R55</f>
        <v>117</v>
      </c>
      <c r="S55" s="82">
        <f>S54+'[1]Stan i struktura VII 14'!S55</f>
        <v>690</v>
      </c>
      <c r="U55" s="4">
        <f>SUM(E55:R55)</f>
        <v>690</v>
      </c>
      <c r="V55" s="4">
        <f>SUM(E55:R55)</f>
        <v>690</v>
      </c>
    </row>
    <row r="56" spans="2:22" s="4" customFormat="1" ht="42" customHeight="1" thickTop="1" thickBot="1">
      <c r="B56" s="183" t="s">
        <v>42</v>
      </c>
      <c r="C56" s="176" t="s">
        <v>68</v>
      </c>
      <c r="D56" s="177"/>
      <c r="E56" s="89">
        <v>32</v>
      </c>
      <c r="F56" s="89">
        <v>22</v>
      </c>
      <c r="G56" s="89">
        <v>0</v>
      </c>
      <c r="H56" s="89">
        <v>0</v>
      </c>
      <c r="I56" s="89">
        <v>0</v>
      </c>
      <c r="J56" s="89">
        <v>1</v>
      </c>
      <c r="K56" s="89">
        <v>0</v>
      </c>
      <c r="L56" s="89">
        <v>0</v>
      </c>
      <c r="M56" s="89">
        <v>0</v>
      </c>
      <c r="N56" s="89">
        <v>0</v>
      </c>
      <c r="O56" s="89">
        <v>2</v>
      </c>
      <c r="P56" s="89">
        <v>3</v>
      </c>
      <c r="Q56" s="89">
        <v>0</v>
      </c>
      <c r="R56" s="90">
        <v>7</v>
      </c>
      <c r="S56" s="83">
        <f>SUM(E56:R56)</f>
        <v>67</v>
      </c>
    </row>
    <row r="57" spans="2:22" s="4" customFormat="1" ht="42" customHeight="1" thickTop="1" thickBot="1">
      <c r="B57" s="194"/>
      <c r="C57" s="195" t="s">
        <v>69</v>
      </c>
      <c r="D57" s="196"/>
      <c r="E57" s="84">
        <f>E56+'[1]Stan i struktura VII 14'!E57</f>
        <v>174</v>
      </c>
      <c r="F57" s="84">
        <f>F56+'[1]Stan i struktura VII 14'!F57</f>
        <v>114</v>
      </c>
      <c r="G57" s="84">
        <f>G56+'[1]Stan i struktura VII 14'!G57</f>
        <v>0</v>
      </c>
      <c r="H57" s="84">
        <f>H56+'[1]Stan i struktura VII 14'!H57</f>
        <v>0</v>
      </c>
      <c r="I57" s="84">
        <f>I56+'[1]Stan i struktura VII 14'!I57</f>
        <v>7</v>
      </c>
      <c r="J57" s="84">
        <f>J56+'[1]Stan i struktura VII 14'!J57</f>
        <v>7</v>
      </c>
      <c r="K57" s="84">
        <f>K56+'[1]Stan i struktura VII 14'!K57</f>
        <v>0</v>
      </c>
      <c r="L57" s="84">
        <f>L56+'[1]Stan i struktura VII 14'!L57</f>
        <v>0</v>
      </c>
      <c r="M57" s="84">
        <f>M56+'[1]Stan i struktura VII 14'!M57</f>
        <v>0</v>
      </c>
      <c r="N57" s="84">
        <f>N56+'[1]Stan i struktura VII 14'!N57</f>
        <v>0</v>
      </c>
      <c r="O57" s="84">
        <f>O56+'[1]Stan i struktura VII 14'!O57</f>
        <v>6</v>
      </c>
      <c r="P57" s="84">
        <f>P56+'[1]Stan i struktura VII 14'!P57</f>
        <v>7</v>
      </c>
      <c r="Q57" s="84">
        <f>Q56+'[1]Stan i struktura VII 14'!Q57</f>
        <v>4</v>
      </c>
      <c r="R57" s="85">
        <f>R56+'[1]Stan i struktura VII 14'!R57</f>
        <v>8</v>
      </c>
      <c r="S57" s="82">
        <f>S56+'[1]Stan i struktura VII 14'!S57</f>
        <v>327</v>
      </c>
      <c r="U57" s="4">
        <f>SUM(E57:R57)</f>
        <v>327</v>
      </c>
      <c r="V57" s="4">
        <f>SUM(E57:R57)</f>
        <v>327</v>
      </c>
    </row>
    <row r="58" spans="2:22" s="4" customFormat="1" ht="42" customHeight="1" thickTop="1" thickBot="1">
      <c r="B58" s="183" t="s">
        <v>50</v>
      </c>
      <c r="C58" s="176" t="s">
        <v>70</v>
      </c>
      <c r="D58" s="177"/>
      <c r="E58" s="89">
        <v>37</v>
      </c>
      <c r="F58" s="89">
        <v>11</v>
      </c>
      <c r="G58" s="89">
        <v>2</v>
      </c>
      <c r="H58" s="89">
        <v>7</v>
      </c>
      <c r="I58" s="89">
        <v>3</v>
      </c>
      <c r="J58" s="89">
        <v>11</v>
      </c>
      <c r="K58" s="89">
        <v>5</v>
      </c>
      <c r="L58" s="89">
        <v>1</v>
      </c>
      <c r="M58" s="89">
        <v>2</v>
      </c>
      <c r="N58" s="89">
        <v>14</v>
      </c>
      <c r="O58" s="89">
        <v>7</v>
      </c>
      <c r="P58" s="89">
        <v>2</v>
      </c>
      <c r="Q58" s="89">
        <v>3</v>
      </c>
      <c r="R58" s="90">
        <v>11</v>
      </c>
      <c r="S58" s="83">
        <f>SUM(E58:R58)</f>
        <v>116</v>
      </c>
    </row>
    <row r="59" spans="2:22" s="4" customFormat="1" ht="42" customHeight="1" thickTop="1" thickBot="1">
      <c r="B59" s="184"/>
      <c r="C59" s="185" t="s">
        <v>71</v>
      </c>
      <c r="D59" s="186"/>
      <c r="E59" s="84">
        <f>E58+'[1]Stan i struktura VII 14'!E59</f>
        <v>77</v>
      </c>
      <c r="F59" s="84">
        <f>F58+'[1]Stan i struktura VII 14'!F59</f>
        <v>38</v>
      </c>
      <c r="G59" s="84">
        <f>G58+'[1]Stan i struktura VII 14'!G59</f>
        <v>98</v>
      </c>
      <c r="H59" s="84">
        <f>H58+'[1]Stan i struktura VII 14'!H59</f>
        <v>174</v>
      </c>
      <c r="I59" s="84">
        <f>I58+'[1]Stan i struktura VII 14'!I59</f>
        <v>175</v>
      </c>
      <c r="J59" s="84">
        <f>J58+'[1]Stan i struktura VII 14'!J59</f>
        <v>15</v>
      </c>
      <c r="K59" s="84">
        <f>K58+'[1]Stan i struktura VII 14'!K59</f>
        <v>46</v>
      </c>
      <c r="L59" s="84">
        <f>L58+'[1]Stan i struktura VII 14'!L59</f>
        <v>48</v>
      </c>
      <c r="M59" s="84">
        <f>M58+'[1]Stan i struktura VII 14'!M59</f>
        <v>59</v>
      </c>
      <c r="N59" s="84">
        <f>N58+'[1]Stan i struktura VII 14'!N59</f>
        <v>153</v>
      </c>
      <c r="O59" s="84">
        <f>O58+'[1]Stan i struktura VII 14'!O59</f>
        <v>56</v>
      </c>
      <c r="P59" s="84">
        <f>P58+'[1]Stan i struktura VII 14'!P59</f>
        <v>78</v>
      </c>
      <c r="Q59" s="84">
        <f>Q58+'[1]Stan i struktura VII 14'!Q59</f>
        <v>34</v>
      </c>
      <c r="R59" s="85">
        <f>R58+'[1]Stan i struktura VII 14'!R59</f>
        <v>71</v>
      </c>
      <c r="S59" s="82">
        <f>S58+'[1]Stan i struktura VII 14'!S59</f>
        <v>1122</v>
      </c>
      <c r="U59" s="4">
        <f>SUM(E59:R59)</f>
        <v>1122</v>
      </c>
      <c r="V59" s="4">
        <f>SUM(E59:R59)</f>
        <v>1122</v>
      </c>
    </row>
    <row r="60" spans="2:22" s="4" customFormat="1" ht="42" customHeight="1" thickTop="1" thickBot="1">
      <c r="B60" s="175" t="s">
        <v>72</v>
      </c>
      <c r="C60" s="176" t="s">
        <v>73</v>
      </c>
      <c r="D60" s="177"/>
      <c r="E60" s="89">
        <v>42</v>
      </c>
      <c r="F60" s="89">
        <v>32</v>
      </c>
      <c r="G60" s="89">
        <v>17</v>
      </c>
      <c r="H60" s="89">
        <v>38</v>
      </c>
      <c r="I60" s="89">
        <v>20</v>
      </c>
      <c r="J60" s="89">
        <v>13</v>
      </c>
      <c r="K60" s="89">
        <v>34</v>
      </c>
      <c r="L60" s="89">
        <v>17</v>
      </c>
      <c r="M60" s="89">
        <v>7</v>
      </c>
      <c r="N60" s="89">
        <v>12</v>
      </c>
      <c r="O60" s="89">
        <v>46</v>
      </c>
      <c r="P60" s="89">
        <v>34</v>
      </c>
      <c r="Q60" s="89">
        <v>30</v>
      </c>
      <c r="R60" s="90">
        <v>34</v>
      </c>
      <c r="S60" s="83">
        <f>SUM(E60:R60)</f>
        <v>376</v>
      </c>
    </row>
    <row r="61" spans="2:22" s="4" customFormat="1" ht="42" customHeight="1" thickTop="1" thickBot="1">
      <c r="B61" s="175"/>
      <c r="C61" s="187" t="s">
        <v>74</v>
      </c>
      <c r="D61" s="188"/>
      <c r="E61" s="91">
        <f>E60+'[1]Stan i struktura VII 14'!E61</f>
        <v>430</v>
      </c>
      <c r="F61" s="91">
        <f>F60+'[1]Stan i struktura VII 14'!F61</f>
        <v>270</v>
      </c>
      <c r="G61" s="91">
        <f>G60+'[1]Stan i struktura VII 14'!G61</f>
        <v>294</v>
      </c>
      <c r="H61" s="91">
        <f>H60+'[1]Stan i struktura VII 14'!H61</f>
        <v>508</v>
      </c>
      <c r="I61" s="91">
        <f>I60+'[1]Stan i struktura VII 14'!I61</f>
        <v>439</v>
      </c>
      <c r="J61" s="91">
        <f>J60+'[1]Stan i struktura VII 14'!J61</f>
        <v>300</v>
      </c>
      <c r="K61" s="91">
        <f>K60+'[1]Stan i struktura VII 14'!K61</f>
        <v>351</v>
      </c>
      <c r="L61" s="91">
        <f>L60+'[1]Stan i struktura VII 14'!L61</f>
        <v>319</v>
      </c>
      <c r="M61" s="91">
        <f>M60+'[1]Stan i struktura VII 14'!M61</f>
        <v>320</v>
      </c>
      <c r="N61" s="91">
        <f>N60+'[1]Stan i struktura VII 14'!N61</f>
        <v>166</v>
      </c>
      <c r="O61" s="91">
        <f>O60+'[1]Stan i struktura VII 14'!O61</f>
        <v>598</v>
      </c>
      <c r="P61" s="91">
        <f>P60+'[1]Stan i struktura VII 14'!P61</f>
        <v>507</v>
      </c>
      <c r="Q61" s="91">
        <f>Q60+'[1]Stan i struktura VII 14'!Q61</f>
        <v>365</v>
      </c>
      <c r="R61" s="92">
        <f>R60+'[1]Stan i struktura VII 14'!R61</f>
        <v>490</v>
      </c>
      <c r="S61" s="82">
        <f>S60+'[1]Stan i struktura VII 14'!S61</f>
        <v>5357</v>
      </c>
      <c r="U61" s="4">
        <f>SUM(E61:R61)</f>
        <v>5357</v>
      </c>
      <c r="V61" s="4">
        <f>SUM(E61:R61)</f>
        <v>5357</v>
      </c>
    </row>
    <row r="62" spans="2:22" s="4" customFormat="1" ht="42" customHeight="1" thickTop="1" thickBot="1">
      <c r="B62" s="175" t="s">
        <v>75</v>
      </c>
      <c r="C62" s="176" t="s">
        <v>76</v>
      </c>
      <c r="D62" s="177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90">
        <v>0</v>
      </c>
      <c r="S62" s="83">
        <f>SUM(E62:R62)</f>
        <v>0</v>
      </c>
    </row>
    <row r="63" spans="2:22" s="4" customFormat="1" ht="42" customHeight="1" thickTop="1" thickBot="1">
      <c r="B63" s="175"/>
      <c r="C63" s="178" t="s">
        <v>77</v>
      </c>
      <c r="D63" s="179"/>
      <c r="E63" s="84">
        <f>E62+'[1]Stan i struktura VII 14'!E63</f>
        <v>0</v>
      </c>
      <c r="F63" s="84">
        <f>F62+'[1]Stan i struktura VII 14'!F63</f>
        <v>0</v>
      </c>
      <c r="G63" s="84">
        <f>G62+'[1]Stan i struktura VII 14'!G63</f>
        <v>0</v>
      </c>
      <c r="H63" s="84">
        <f>H62+'[1]Stan i struktura VII 14'!H63</f>
        <v>0</v>
      </c>
      <c r="I63" s="84">
        <f>I62+'[1]Stan i struktura VII 14'!I63</f>
        <v>0</v>
      </c>
      <c r="J63" s="84">
        <f>J62+'[1]Stan i struktura VII 14'!J63</f>
        <v>0</v>
      </c>
      <c r="K63" s="84">
        <f>K62+'[1]Stan i struktura VII 14'!K63</f>
        <v>0</v>
      </c>
      <c r="L63" s="84">
        <f>L62+'[1]Stan i struktura VII 14'!L63</f>
        <v>0</v>
      </c>
      <c r="M63" s="84">
        <f>M62+'[1]Stan i struktura VII 14'!M63</f>
        <v>0</v>
      </c>
      <c r="N63" s="84">
        <f>N62+'[1]Stan i struktura VII 14'!N63</f>
        <v>0</v>
      </c>
      <c r="O63" s="84">
        <f>O62+'[1]Stan i struktura VII 14'!O63</f>
        <v>0</v>
      </c>
      <c r="P63" s="84">
        <f>P62+'[1]Stan i struktura VII 14'!P63</f>
        <v>0</v>
      </c>
      <c r="Q63" s="84">
        <f>Q62+'[1]Stan i struktura VII 14'!Q63</f>
        <v>0</v>
      </c>
      <c r="R63" s="85">
        <f>R62+'[1]Stan i struktura VII 14'!R63</f>
        <v>0</v>
      </c>
      <c r="S63" s="82">
        <f>S62+'[1]Stan i struktura VII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75" t="s">
        <v>78</v>
      </c>
      <c r="C64" s="176" t="s">
        <v>79</v>
      </c>
      <c r="D64" s="177"/>
      <c r="E64" s="89">
        <v>0</v>
      </c>
      <c r="F64" s="89">
        <v>1</v>
      </c>
      <c r="G64" s="89">
        <v>3</v>
      </c>
      <c r="H64" s="89">
        <v>0</v>
      </c>
      <c r="I64" s="89">
        <v>5</v>
      </c>
      <c r="J64" s="89">
        <v>1</v>
      </c>
      <c r="K64" s="89">
        <v>2</v>
      </c>
      <c r="L64" s="89">
        <v>0</v>
      </c>
      <c r="M64" s="89">
        <v>4</v>
      </c>
      <c r="N64" s="89">
        <v>0</v>
      </c>
      <c r="O64" s="89">
        <v>3</v>
      </c>
      <c r="P64" s="89">
        <v>1</v>
      </c>
      <c r="Q64" s="89">
        <v>124</v>
      </c>
      <c r="R64" s="90">
        <v>133</v>
      </c>
      <c r="S64" s="83">
        <f>SUM(E64:R64)</f>
        <v>277</v>
      </c>
    </row>
    <row r="65" spans="2:22" ht="42" customHeight="1" thickTop="1" thickBot="1">
      <c r="B65" s="180"/>
      <c r="C65" s="181" t="s">
        <v>80</v>
      </c>
      <c r="D65" s="182"/>
      <c r="E65" s="84">
        <f>E64+'[1]Stan i struktura VII 14'!E65</f>
        <v>0</v>
      </c>
      <c r="F65" s="84">
        <f>F64+'[1]Stan i struktura VII 14'!F65</f>
        <v>115</v>
      </c>
      <c r="G65" s="84">
        <f>G64+'[1]Stan i struktura VII 14'!G65</f>
        <v>55</v>
      </c>
      <c r="H65" s="84">
        <f>H64+'[1]Stan i struktura VII 14'!H65</f>
        <v>60</v>
      </c>
      <c r="I65" s="84">
        <f>I64+'[1]Stan i struktura VII 14'!I65</f>
        <v>209</v>
      </c>
      <c r="J65" s="84">
        <f>J64+'[1]Stan i struktura VII 14'!J65</f>
        <v>62</v>
      </c>
      <c r="K65" s="84">
        <f>K64+'[1]Stan i struktura VII 14'!K65</f>
        <v>109</v>
      </c>
      <c r="L65" s="84">
        <f>L64+'[1]Stan i struktura VII 14'!L65</f>
        <v>19</v>
      </c>
      <c r="M65" s="84">
        <f>M64+'[1]Stan i struktura VII 14'!M65</f>
        <v>70</v>
      </c>
      <c r="N65" s="84">
        <f>N64+'[1]Stan i struktura VII 14'!N65</f>
        <v>48</v>
      </c>
      <c r="O65" s="84">
        <f>O64+'[1]Stan i struktura VII 14'!O65</f>
        <v>130</v>
      </c>
      <c r="P65" s="84">
        <f>P64+'[1]Stan i struktura VII 14'!P65</f>
        <v>40</v>
      </c>
      <c r="Q65" s="84">
        <f>Q64+'[1]Stan i struktura VII 14'!Q65</f>
        <v>484</v>
      </c>
      <c r="R65" s="85">
        <f>R64+'[1]Stan i struktura VII 14'!R65</f>
        <v>888</v>
      </c>
      <c r="S65" s="82">
        <f>S64+'[1]Stan i struktura VII 14'!S65</f>
        <v>2289</v>
      </c>
      <c r="U65" s="1">
        <f>SUM(E65:R65)</f>
        <v>2289</v>
      </c>
      <c r="V65" s="4">
        <f>SUM(E65:R65)</f>
        <v>2289</v>
      </c>
    </row>
    <row r="66" spans="2:22" ht="45" customHeight="1" thickTop="1" thickBot="1">
      <c r="B66" s="168" t="s">
        <v>81</v>
      </c>
      <c r="C66" s="170" t="s">
        <v>82</v>
      </c>
      <c r="D66" s="171"/>
      <c r="E66" s="93">
        <f t="shared" ref="E66:R67" si="14">E48+E50+E52+E54+E56+E58+E60+E62+E64</f>
        <v>120</v>
      </c>
      <c r="F66" s="93">
        <f t="shared" si="14"/>
        <v>75</v>
      </c>
      <c r="G66" s="93">
        <f t="shared" si="14"/>
        <v>36</v>
      </c>
      <c r="H66" s="93">
        <f t="shared" si="14"/>
        <v>88</v>
      </c>
      <c r="I66" s="93">
        <f t="shared" si="14"/>
        <v>43</v>
      </c>
      <c r="J66" s="93">
        <f t="shared" si="14"/>
        <v>33</v>
      </c>
      <c r="K66" s="93">
        <f t="shared" si="14"/>
        <v>59</v>
      </c>
      <c r="L66" s="93">
        <f t="shared" si="14"/>
        <v>33</v>
      </c>
      <c r="M66" s="93">
        <f t="shared" si="14"/>
        <v>29</v>
      </c>
      <c r="N66" s="93">
        <f t="shared" si="14"/>
        <v>33</v>
      </c>
      <c r="O66" s="93">
        <f t="shared" si="14"/>
        <v>70</v>
      </c>
      <c r="P66" s="93">
        <f t="shared" si="14"/>
        <v>67</v>
      </c>
      <c r="Q66" s="93">
        <f t="shared" si="14"/>
        <v>240</v>
      </c>
      <c r="R66" s="94">
        <f t="shared" si="14"/>
        <v>221</v>
      </c>
      <c r="S66" s="95">
        <f>SUM(E66:R66)</f>
        <v>1147</v>
      </c>
      <c r="V66" s="4"/>
    </row>
    <row r="67" spans="2:22" ht="45" customHeight="1" thickTop="1" thickBot="1">
      <c r="B67" s="169"/>
      <c r="C67" s="170" t="s">
        <v>83</v>
      </c>
      <c r="D67" s="171"/>
      <c r="E67" s="96">
        <f t="shared" si="14"/>
        <v>795</v>
      </c>
      <c r="F67" s="96">
        <f>F49+F51+F53+F55+F57+F59+F61+F63+F65</f>
        <v>627</v>
      </c>
      <c r="G67" s="96">
        <f t="shared" si="14"/>
        <v>588</v>
      </c>
      <c r="H67" s="96">
        <f t="shared" si="14"/>
        <v>947</v>
      </c>
      <c r="I67" s="96">
        <f t="shared" si="14"/>
        <v>1148</v>
      </c>
      <c r="J67" s="96">
        <f t="shared" si="14"/>
        <v>535</v>
      </c>
      <c r="K67" s="96">
        <f t="shared" si="14"/>
        <v>760</v>
      </c>
      <c r="L67" s="96">
        <f t="shared" si="14"/>
        <v>517</v>
      </c>
      <c r="M67" s="96">
        <f t="shared" si="14"/>
        <v>579</v>
      </c>
      <c r="N67" s="96">
        <f t="shared" si="14"/>
        <v>449</v>
      </c>
      <c r="O67" s="96">
        <f t="shared" si="14"/>
        <v>958</v>
      </c>
      <c r="P67" s="96">
        <f t="shared" si="14"/>
        <v>761</v>
      </c>
      <c r="Q67" s="96">
        <f t="shared" si="14"/>
        <v>1459</v>
      </c>
      <c r="R67" s="97">
        <f t="shared" si="14"/>
        <v>1780</v>
      </c>
      <c r="S67" s="95">
        <f>SUM(E67:R67)</f>
        <v>11903</v>
      </c>
      <c r="V67" s="4"/>
    </row>
    <row r="68" spans="2:22" ht="14.25" customHeight="1">
      <c r="B68" s="172" t="s">
        <v>84</v>
      </c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</row>
    <row r="69" spans="2:22" ht="14.25" customHeight="1">
      <c r="B69" s="173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</row>
    <row r="75" spans="2:22" ht="13.5" thickBot="1"/>
    <row r="76" spans="2:22" ht="26.25" customHeight="1" thickTop="1" thickBot="1">
      <c r="E76" s="98">
        <v>95</v>
      </c>
      <c r="F76" s="98">
        <v>58</v>
      </c>
      <c r="G76" s="98">
        <v>48</v>
      </c>
      <c r="H76" s="98">
        <v>71</v>
      </c>
      <c r="I76" s="98">
        <v>110</v>
      </c>
      <c r="J76" s="98">
        <v>41</v>
      </c>
      <c r="K76" s="98">
        <v>60</v>
      </c>
      <c r="L76" s="98">
        <v>27</v>
      </c>
      <c r="M76" s="98">
        <v>53</v>
      </c>
      <c r="N76" s="98">
        <v>31</v>
      </c>
      <c r="O76" s="98">
        <v>88</v>
      </c>
      <c r="P76" s="98">
        <v>94</v>
      </c>
      <c r="Q76" s="98">
        <v>80</v>
      </c>
      <c r="R76" s="98">
        <v>80</v>
      </c>
      <c r="S76" s="76">
        <f>SUM(E76:R76)</f>
        <v>936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S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63" t="s">
        <v>128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2:15" ht="24.75" customHeight="1">
      <c r="B2" s="263" t="s">
        <v>129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2:15" ht="18.75" thickBot="1">
      <c r="B3" s="1"/>
      <c r="C3" s="108"/>
      <c r="D3" s="108"/>
      <c r="E3" s="108"/>
      <c r="F3" s="108"/>
      <c r="G3" s="108"/>
      <c r="H3" s="32"/>
      <c r="I3" s="32"/>
      <c r="J3" s="32"/>
      <c r="K3" s="32"/>
      <c r="L3" s="32"/>
      <c r="M3" s="32"/>
      <c r="N3" s="1"/>
      <c r="O3" s="1"/>
    </row>
    <row r="4" spans="2:15" ht="18.75" customHeight="1" thickBot="1">
      <c r="B4" s="266" t="s">
        <v>130</v>
      </c>
      <c r="C4" s="268" t="s">
        <v>131</v>
      </c>
      <c r="D4" s="270" t="s">
        <v>132</v>
      </c>
      <c r="E4" s="272" t="s">
        <v>133</v>
      </c>
      <c r="F4" s="108"/>
      <c r="G4" s="266" t="s">
        <v>130</v>
      </c>
      <c r="H4" s="274" t="s">
        <v>134</v>
      </c>
      <c r="I4" s="270" t="s">
        <v>132</v>
      </c>
      <c r="J4" s="272" t="s">
        <v>133</v>
      </c>
      <c r="K4" s="32"/>
      <c r="L4" s="266" t="s">
        <v>130</v>
      </c>
      <c r="M4" s="276" t="s">
        <v>131</v>
      </c>
      <c r="N4" s="270" t="s">
        <v>132</v>
      </c>
      <c r="O4" s="278" t="s">
        <v>133</v>
      </c>
    </row>
    <row r="5" spans="2:15" ht="18.75" customHeight="1" thickTop="1" thickBot="1">
      <c r="B5" s="267"/>
      <c r="C5" s="269"/>
      <c r="D5" s="271"/>
      <c r="E5" s="273"/>
      <c r="F5" s="108"/>
      <c r="G5" s="267"/>
      <c r="H5" s="275"/>
      <c r="I5" s="271"/>
      <c r="J5" s="273"/>
      <c r="K5" s="32"/>
      <c r="L5" s="267"/>
      <c r="M5" s="277"/>
      <c r="N5" s="271"/>
      <c r="O5" s="279"/>
    </row>
    <row r="6" spans="2:15" ht="17.100000000000001" customHeight="1" thickTop="1">
      <c r="B6" s="280" t="s">
        <v>135</v>
      </c>
      <c r="C6" s="281"/>
      <c r="D6" s="281"/>
      <c r="E6" s="284">
        <f>SUM(E8+E19+E27+E34+E41)</f>
        <v>17218</v>
      </c>
      <c r="F6" s="108"/>
      <c r="G6" s="109">
        <v>4</v>
      </c>
      <c r="H6" s="110" t="s">
        <v>136</v>
      </c>
      <c r="I6" s="111" t="s">
        <v>137</v>
      </c>
      <c r="J6" s="112">
        <v>756</v>
      </c>
      <c r="K6" s="32"/>
      <c r="L6" s="113" t="s">
        <v>138</v>
      </c>
      <c r="M6" s="114" t="s">
        <v>139</v>
      </c>
      <c r="N6" s="114" t="s">
        <v>140</v>
      </c>
      <c r="O6" s="115">
        <f>SUM(O7:O18)</f>
        <v>8375</v>
      </c>
    </row>
    <row r="7" spans="2:15" ht="17.100000000000001" customHeight="1" thickBot="1">
      <c r="B7" s="282"/>
      <c r="C7" s="283"/>
      <c r="D7" s="283"/>
      <c r="E7" s="285"/>
      <c r="F7" s="1"/>
      <c r="G7" s="116">
        <v>5</v>
      </c>
      <c r="H7" s="117" t="s">
        <v>141</v>
      </c>
      <c r="I7" s="112" t="s">
        <v>137</v>
      </c>
      <c r="J7" s="112">
        <v>354</v>
      </c>
      <c r="K7" s="1"/>
      <c r="L7" s="116">
        <v>1</v>
      </c>
      <c r="M7" s="117" t="s">
        <v>142</v>
      </c>
      <c r="N7" s="112" t="s">
        <v>137</v>
      </c>
      <c r="O7" s="118">
        <v>172</v>
      </c>
    </row>
    <row r="8" spans="2:15" ht="17.100000000000001" customHeight="1" thickTop="1" thickBot="1">
      <c r="B8" s="113" t="s">
        <v>143</v>
      </c>
      <c r="C8" s="114" t="s">
        <v>144</v>
      </c>
      <c r="D8" s="119" t="s">
        <v>140</v>
      </c>
      <c r="E8" s="115">
        <f>SUM(E9:E17)</f>
        <v>5852</v>
      </c>
      <c r="F8" s="1"/>
      <c r="G8" s="120"/>
      <c r="H8" s="121"/>
      <c r="I8" s="122"/>
      <c r="J8" s="123"/>
      <c r="K8" s="1"/>
      <c r="L8" s="116">
        <v>2</v>
      </c>
      <c r="M8" s="117" t="s">
        <v>145</v>
      </c>
      <c r="N8" s="112" t="s">
        <v>146</v>
      </c>
      <c r="O8" s="112">
        <v>174</v>
      </c>
    </row>
    <row r="9" spans="2:15" ht="17.100000000000001" customHeight="1" thickBot="1">
      <c r="B9" s="116">
        <v>1</v>
      </c>
      <c r="C9" s="117" t="s">
        <v>147</v>
      </c>
      <c r="D9" s="112" t="s">
        <v>146</v>
      </c>
      <c r="E9" s="124">
        <v>190</v>
      </c>
      <c r="F9" s="1"/>
      <c r="G9" s="125"/>
      <c r="H9" s="126"/>
      <c r="I9" s="127"/>
      <c r="J9" s="127"/>
      <c r="K9" s="1"/>
      <c r="L9" s="116">
        <v>3</v>
      </c>
      <c r="M9" s="117" t="s">
        <v>148</v>
      </c>
      <c r="N9" s="112" t="s">
        <v>137</v>
      </c>
      <c r="O9" s="112">
        <v>474</v>
      </c>
    </row>
    <row r="10" spans="2:15" ht="17.100000000000001" customHeight="1">
      <c r="B10" s="116">
        <v>2</v>
      </c>
      <c r="C10" s="117" t="s">
        <v>149</v>
      </c>
      <c r="D10" s="112" t="s">
        <v>146</v>
      </c>
      <c r="E10" s="124">
        <v>258</v>
      </c>
      <c r="F10" s="1"/>
      <c r="G10" s="266" t="s">
        <v>130</v>
      </c>
      <c r="H10" s="274" t="s">
        <v>134</v>
      </c>
      <c r="I10" s="270" t="s">
        <v>132</v>
      </c>
      <c r="J10" s="272" t="s">
        <v>133</v>
      </c>
      <c r="K10" s="1"/>
      <c r="L10" s="116">
        <v>4</v>
      </c>
      <c r="M10" s="117" t="s">
        <v>150</v>
      </c>
      <c r="N10" s="112" t="s">
        <v>137</v>
      </c>
      <c r="O10" s="112">
        <v>243</v>
      </c>
    </row>
    <row r="11" spans="2:15" ht="17.100000000000001" customHeight="1" thickBot="1">
      <c r="B11" s="116">
        <v>3</v>
      </c>
      <c r="C11" s="117" t="s">
        <v>151</v>
      </c>
      <c r="D11" s="112" t="s">
        <v>146</v>
      </c>
      <c r="E11" s="124">
        <v>218</v>
      </c>
      <c r="F11" s="1"/>
      <c r="G11" s="294"/>
      <c r="H11" s="295"/>
      <c r="I11" s="296"/>
      <c r="J11" s="297"/>
      <c r="K11" s="1"/>
      <c r="L11" s="116">
        <v>5</v>
      </c>
      <c r="M11" s="117" t="s">
        <v>152</v>
      </c>
      <c r="N11" s="112" t="s">
        <v>137</v>
      </c>
      <c r="O11" s="112">
        <v>475</v>
      </c>
    </row>
    <row r="12" spans="2:15" ht="17.100000000000001" customHeight="1">
      <c r="B12" s="116">
        <v>4</v>
      </c>
      <c r="C12" s="117" t="s">
        <v>153</v>
      </c>
      <c r="D12" s="112" t="s">
        <v>154</v>
      </c>
      <c r="E12" s="124">
        <v>300</v>
      </c>
      <c r="F12" s="1"/>
      <c r="G12" s="298" t="s">
        <v>155</v>
      </c>
      <c r="H12" s="299"/>
      <c r="I12" s="299"/>
      <c r="J12" s="300">
        <f>SUM(J14+J23+J33+J41+O6+O20+O31)</f>
        <v>31128</v>
      </c>
      <c r="K12" s="1"/>
      <c r="L12" s="116" t="s">
        <v>50</v>
      </c>
      <c r="M12" s="117" t="s">
        <v>156</v>
      </c>
      <c r="N12" s="112" t="s">
        <v>137</v>
      </c>
      <c r="O12" s="112">
        <v>1218</v>
      </c>
    </row>
    <row r="13" spans="2:15" ht="17.100000000000001" customHeight="1" thickBot="1">
      <c r="B13" s="116">
        <v>5</v>
      </c>
      <c r="C13" s="117" t="s">
        <v>157</v>
      </c>
      <c r="D13" s="112" t="s">
        <v>146</v>
      </c>
      <c r="E13" s="124">
        <v>230</v>
      </c>
      <c r="F13" s="128"/>
      <c r="G13" s="282"/>
      <c r="H13" s="283"/>
      <c r="I13" s="283"/>
      <c r="J13" s="301"/>
      <c r="K13" s="128"/>
      <c r="L13" s="116">
        <v>7</v>
      </c>
      <c r="M13" s="117" t="s">
        <v>158</v>
      </c>
      <c r="N13" s="112" t="s">
        <v>146</v>
      </c>
      <c r="O13" s="112">
        <v>266</v>
      </c>
    </row>
    <row r="14" spans="2:15" ht="17.100000000000001" customHeight="1" thickTop="1">
      <c r="B14" s="116">
        <v>6</v>
      </c>
      <c r="C14" s="117" t="s">
        <v>159</v>
      </c>
      <c r="D14" s="112" t="s">
        <v>146</v>
      </c>
      <c r="E14" s="124">
        <v>294</v>
      </c>
      <c r="F14" s="129"/>
      <c r="G14" s="113" t="s">
        <v>143</v>
      </c>
      <c r="H14" s="114" t="s">
        <v>160</v>
      </c>
      <c r="I14" s="130" t="s">
        <v>140</v>
      </c>
      <c r="J14" s="131">
        <f>SUM(J15:J21)</f>
        <v>3314</v>
      </c>
      <c r="K14" s="1"/>
      <c r="L14" s="116">
        <v>8</v>
      </c>
      <c r="M14" s="117" t="s">
        <v>161</v>
      </c>
      <c r="N14" s="112" t="s">
        <v>146</v>
      </c>
      <c r="O14" s="112">
        <v>146</v>
      </c>
    </row>
    <row r="15" spans="2:15" ht="17.100000000000001" customHeight="1">
      <c r="B15" s="116">
        <v>7</v>
      </c>
      <c r="C15" s="117" t="s">
        <v>162</v>
      </c>
      <c r="D15" s="112" t="s">
        <v>137</v>
      </c>
      <c r="E15" s="124">
        <v>801</v>
      </c>
      <c r="F15" s="129"/>
      <c r="G15" s="116">
        <v>1</v>
      </c>
      <c r="H15" s="117" t="s">
        <v>163</v>
      </c>
      <c r="I15" s="112" t="s">
        <v>146</v>
      </c>
      <c r="J15" s="124">
        <v>116</v>
      </c>
      <c r="K15" s="1"/>
      <c r="L15" s="116">
        <v>9</v>
      </c>
      <c r="M15" s="117" t="s">
        <v>164</v>
      </c>
      <c r="N15" s="112" t="s">
        <v>146</v>
      </c>
      <c r="O15" s="112">
        <v>225</v>
      </c>
    </row>
    <row r="16" spans="2:15" ht="17.100000000000001" customHeight="1" thickBot="1">
      <c r="B16" s="132"/>
      <c r="C16" s="133"/>
      <c r="D16" s="134"/>
      <c r="E16" s="135"/>
      <c r="F16" s="129"/>
      <c r="G16" s="116">
        <v>2</v>
      </c>
      <c r="H16" s="117" t="s">
        <v>165</v>
      </c>
      <c r="I16" s="112" t="s">
        <v>146</v>
      </c>
      <c r="J16" s="124">
        <v>116</v>
      </c>
      <c r="K16" s="1"/>
      <c r="L16" s="116">
        <v>10</v>
      </c>
      <c r="M16" s="117" t="s">
        <v>166</v>
      </c>
      <c r="N16" s="112" t="s">
        <v>146</v>
      </c>
      <c r="O16" s="112">
        <v>763</v>
      </c>
    </row>
    <row r="17" spans="2:15" ht="17.100000000000001" customHeight="1" thickTop="1" thickBot="1">
      <c r="B17" s="136">
        <v>8</v>
      </c>
      <c r="C17" s="137" t="s">
        <v>167</v>
      </c>
      <c r="D17" s="138" t="s">
        <v>168</v>
      </c>
      <c r="E17" s="139">
        <v>3561</v>
      </c>
      <c r="F17" s="129"/>
      <c r="G17" s="116">
        <v>3</v>
      </c>
      <c r="H17" s="117" t="s">
        <v>169</v>
      </c>
      <c r="I17" s="112" t="s">
        <v>146</v>
      </c>
      <c r="J17" s="124">
        <v>266</v>
      </c>
      <c r="K17" s="1"/>
      <c r="L17" s="132"/>
      <c r="M17" s="133"/>
      <c r="N17" s="134"/>
      <c r="O17" s="135"/>
    </row>
    <row r="18" spans="2:15" ht="17.100000000000001" customHeight="1" thickTop="1" thickBot="1">
      <c r="B18" s="109"/>
      <c r="C18" s="110"/>
      <c r="D18" s="111"/>
      <c r="E18" s="140" t="s">
        <v>22</v>
      </c>
      <c r="F18" s="141"/>
      <c r="G18" s="116">
        <v>4</v>
      </c>
      <c r="H18" s="117" t="s">
        <v>170</v>
      </c>
      <c r="I18" s="112" t="s">
        <v>146</v>
      </c>
      <c r="J18" s="124">
        <v>646</v>
      </c>
      <c r="K18" s="1"/>
      <c r="L18" s="136">
        <v>11</v>
      </c>
      <c r="M18" s="137" t="s">
        <v>166</v>
      </c>
      <c r="N18" s="138" t="s">
        <v>168</v>
      </c>
      <c r="O18" s="142">
        <v>4219</v>
      </c>
    </row>
    <row r="19" spans="2:15" ht="17.100000000000001" customHeight="1" thickTop="1">
      <c r="B19" s="143" t="s">
        <v>171</v>
      </c>
      <c r="C19" s="144" t="s">
        <v>7</v>
      </c>
      <c r="D19" s="145" t="s">
        <v>140</v>
      </c>
      <c r="E19" s="146">
        <f>SUM(E20:E25)</f>
        <v>4357</v>
      </c>
      <c r="F19" s="129"/>
      <c r="G19" s="116">
        <v>5</v>
      </c>
      <c r="H19" s="117" t="s">
        <v>170</v>
      </c>
      <c r="I19" s="112" t="s">
        <v>154</v>
      </c>
      <c r="J19" s="124">
        <v>1307</v>
      </c>
      <c r="K19" s="1"/>
      <c r="L19" s="109"/>
      <c r="M19" s="110"/>
      <c r="N19" s="111"/>
      <c r="O19" s="140" t="s">
        <v>22</v>
      </c>
    </row>
    <row r="20" spans="2:15" ht="17.100000000000001" customHeight="1">
      <c r="B20" s="116">
        <v>1</v>
      </c>
      <c r="C20" s="117" t="s">
        <v>172</v>
      </c>
      <c r="D20" s="147" t="s">
        <v>146</v>
      </c>
      <c r="E20" s="124">
        <v>442</v>
      </c>
      <c r="F20" s="129"/>
      <c r="G20" s="116">
        <v>6</v>
      </c>
      <c r="H20" s="117" t="s">
        <v>173</v>
      </c>
      <c r="I20" s="112" t="s">
        <v>137</v>
      </c>
      <c r="J20" s="124">
        <v>696</v>
      </c>
      <c r="K20" s="1"/>
      <c r="L20" s="143" t="s">
        <v>174</v>
      </c>
      <c r="M20" s="144" t="s">
        <v>16</v>
      </c>
      <c r="N20" s="145" t="s">
        <v>140</v>
      </c>
      <c r="O20" s="148">
        <f>SUM(O21:O29)</f>
        <v>4692</v>
      </c>
    </row>
    <row r="21" spans="2:15" ht="17.100000000000001" customHeight="1">
      <c r="B21" s="116">
        <v>2</v>
      </c>
      <c r="C21" s="117" t="s">
        <v>175</v>
      </c>
      <c r="D21" s="147" t="s">
        <v>137</v>
      </c>
      <c r="E21" s="124">
        <v>1630</v>
      </c>
      <c r="F21" s="129"/>
      <c r="G21" s="116">
        <v>7</v>
      </c>
      <c r="H21" s="117" t="s">
        <v>176</v>
      </c>
      <c r="I21" s="112" t="s">
        <v>146</v>
      </c>
      <c r="J21" s="124">
        <v>167</v>
      </c>
      <c r="K21" s="1"/>
      <c r="L21" s="116">
        <v>1</v>
      </c>
      <c r="M21" s="117" t="s">
        <v>177</v>
      </c>
      <c r="N21" s="112" t="s">
        <v>146</v>
      </c>
      <c r="O21" s="112">
        <v>229</v>
      </c>
    </row>
    <row r="22" spans="2:15" ht="17.100000000000001" customHeight="1">
      <c r="B22" s="116">
        <v>3</v>
      </c>
      <c r="C22" s="117" t="s">
        <v>178</v>
      </c>
      <c r="D22" s="147" t="s">
        <v>146</v>
      </c>
      <c r="E22" s="124">
        <v>458</v>
      </c>
      <c r="F22" s="129"/>
      <c r="G22" s="116"/>
      <c r="H22" s="117"/>
      <c r="I22" s="112"/>
      <c r="J22" s="124" t="s">
        <v>179</v>
      </c>
      <c r="K22" s="1"/>
      <c r="L22" s="116">
        <v>2</v>
      </c>
      <c r="M22" s="117" t="s">
        <v>180</v>
      </c>
      <c r="N22" s="112" t="s">
        <v>154</v>
      </c>
      <c r="O22" s="112">
        <v>197</v>
      </c>
    </row>
    <row r="23" spans="2:15" ht="17.100000000000001" customHeight="1">
      <c r="B23" s="116">
        <v>4</v>
      </c>
      <c r="C23" s="117" t="s">
        <v>181</v>
      </c>
      <c r="D23" s="147" t="s">
        <v>146</v>
      </c>
      <c r="E23" s="124">
        <v>421</v>
      </c>
      <c r="F23" s="129"/>
      <c r="G23" s="143" t="s">
        <v>171</v>
      </c>
      <c r="H23" s="144" t="s">
        <v>182</v>
      </c>
      <c r="I23" s="145" t="s">
        <v>140</v>
      </c>
      <c r="J23" s="148">
        <f>SUM(J24:J31)</f>
        <v>6028</v>
      </c>
      <c r="K23" s="1"/>
      <c r="L23" s="116">
        <v>3</v>
      </c>
      <c r="M23" s="117" t="s">
        <v>183</v>
      </c>
      <c r="N23" s="112" t="s">
        <v>137</v>
      </c>
      <c r="O23" s="112">
        <v>372</v>
      </c>
    </row>
    <row r="24" spans="2:15" ht="17.100000000000001" customHeight="1">
      <c r="B24" s="116">
        <v>5</v>
      </c>
      <c r="C24" s="117" t="s">
        <v>184</v>
      </c>
      <c r="D24" s="147" t="s">
        <v>137</v>
      </c>
      <c r="E24" s="124">
        <v>932</v>
      </c>
      <c r="F24" s="129"/>
      <c r="G24" s="116">
        <v>1</v>
      </c>
      <c r="H24" s="117" t="s">
        <v>185</v>
      </c>
      <c r="I24" s="112" t="s">
        <v>137</v>
      </c>
      <c r="J24" s="124">
        <v>296</v>
      </c>
      <c r="K24" s="1"/>
      <c r="L24" s="116">
        <v>4</v>
      </c>
      <c r="M24" s="117" t="s">
        <v>186</v>
      </c>
      <c r="N24" s="112" t="s">
        <v>137</v>
      </c>
      <c r="O24" s="112">
        <v>366</v>
      </c>
    </row>
    <row r="25" spans="2:15" ht="17.100000000000001" customHeight="1">
      <c r="B25" s="116">
        <v>6</v>
      </c>
      <c r="C25" s="117" t="s">
        <v>187</v>
      </c>
      <c r="D25" s="147" t="s">
        <v>137</v>
      </c>
      <c r="E25" s="124">
        <v>474</v>
      </c>
      <c r="F25" s="129"/>
      <c r="G25" s="116">
        <v>2</v>
      </c>
      <c r="H25" s="117" t="s">
        <v>188</v>
      </c>
      <c r="I25" s="112" t="s">
        <v>146</v>
      </c>
      <c r="J25" s="124">
        <v>224</v>
      </c>
      <c r="K25" s="1"/>
      <c r="L25" s="116">
        <v>5</v>
      </c>
      <c r="M25" s="117" t="s">
        <v>189</v>
      </c>
      <c r="N25" s="112" t="s">
        <v>146</v>
      </c>
      <c r="O25" s="112">
        <v>354</v>
      </c>
    </row>
    <row r="26" spans="2:15" ht="17.100000000000001" customHeight="1">
      <c r="B26" s="116"/>
      <c r="C26" s="117"/>
      <c r="D26" s="112"/>
      <c r="E26" s="140"/>
      <c r="F26" s="141"/>
      <c r="G26" s="116">
        <v>3</v>
      </c>
      <c r="H26" s="117" t="s">
        <v>190</v>
      </c>
      <c r="I26" s="112" t="s">
        <v>137</v>
      </c>
      <c r="J26" s="124">
        <v>1472</v>
      </c>
      <c r="K26" s="1"/>
      <c r="L26" s="116">
        <v>6</v>
      </c>
      <c r="M26" s="117" t="s">
        <v>191</v>
      </c>
      <c r="N26" s="112" t="s">
        <v>137</v>
      </c>
      <c r="O26" s="112">
        <v>1336</v>
      </c>
    </row>
    <row r="27" spans="2:15" ht="17.100000000000001" customHeight="1">
      <c r="B27" s="143" t="s">
        <v>192</v>
      </c>
      <c r="C27" s="144" t="s">
        <v>9</v>
      </c>
      <c r="D27" s="145" t="s">
        <v>140</v>
      </c>
      <c r="E27" s="148">
        <f>SUM(E28:E32)</f>
        <v>1542</v>
      </c>
      <c r="F27" s="129"/>
      <c r="G27" s="116">
        <v>4</v>
      </c>
      <c r="H27" s="117" t="s">
        <v>193</v>
      </c>
      <c r="I27" s="112" t="s">
        <v>146</v>
      </c>
      <c r="J27" s="124">
        <v>497</v>
      </c>
      <c r="K27" s="1"/>
      <c r="L27" s="116">
        <v>7</v>
      </c>
      <c r="M27" s="117" t="s">
        <v>194</v>
      </c>
      <c r="N27" s="112" t="s">
        <v>146</v>
      </c>
      <c r="O27" s="112">
        <v>219</v>
      </c>
    </row>
    <row r="28" spans="2:15" ht="17.100000000000001" customHeight="1">
      <c r="B28" s="116">
        <v>1</v>
      </c>
      <c r="C28" s="117" t="s">
        <v>195</v>
      </c>
      <c r="D28" s="112" t="s">
        <v>137</v>
      </c>
      <c r="E28" s="124">
        <v>246</v>
      </c>
      <c r="F28" s="129"/>
      <c r="G28" s="116">
        <v>5</v>
      </c>
      <c r="H28" s="117" t="s">
        <v>193</v>
      </c>
      <c r="I28" s="112" t="s">
        <v>154</v>
      </c>
      <c r="J28" s="124">
        <v>2401</v>
      </c>
      <c r="K28" s="1"/>
      <c r="L28" s="116">
        <v>8</v>
      </c>
      <c r="M28" s="117" t="s">
        <v>196</v>
      </c>
      <c r="N28" s="112" t="s">
        <v>146</v>
      </c>
      <c r="O28" s="112">
        <v>381</v>
      </c>
    </row>
    <row r="29" spans="2:15" ht="17.100000000000001" customHeight="1">
      <c r="B29" s="116">
        <v>2</v>
      </c>
      <c r="C29" s="117" t="s">
        <v>197</v>
      </c>
      <c r="D29" s="112" t="s">
        <v>146</v>
      </c>
      <c r="E29" s="124">
        <v>156</v>
      </c>
      <c r="F29" s="129"/>
      <c r="G29" s="116">
        <v>6</v>
      </c>
      <c r="H29" s="117" t="s">
        <v>198</v>
      </c>
      <c r="I29" s="112" t="s">
        <v>137</v>
      </c>
      <c r="J29" s="124">
        <v>381</v>
      </c>
      <c r="K29" s="1"/>
      <c r="L29" s="116">
        <v>9</v>
      </c>
      <c r="M29" s="117" t="s">
        <v>196</v>
      </c>
      <c r="N29" s="112" t="s">
        <v>154</v>
      </c>
      <c r="O29" s="112">
        <v>1238</v>
      </c>
    </row>
    <row r="30" spans="2:15" ht="17.100000000000001" customHeight="1">
      <c r="B30" s="116">
        <v>3</v>
      </c>
      <c r="C30" s="117" t="s">
        <v>199</v>
      </c>
      <c r="D30" s="112" t="s">
        <v>137</v>
      </c>
      <c r="E30" s="124">
        <v>216</v>
      </c>
      <c r="F30" s="129"/>
      <c r="G30" s="116">
        <v>7</v>
      </c>
      <c r="H30" s="117" t="s">
        <v>200</v>
      </c>
      <c r="I30" s="112" t="s">
        <v>146</v>
      </c>
      <c r="J30" s="124">
        <v>456</v>
      </c>
      <c r="K30" s="1"/>
      <c r="L30" s="116"/>
      <c r="M30" s="117"/>
      <c r="N30" s="112"/>
      <c r="O30" s="124"/>
    </row>
    <row r="31" spans="2:15" ht="17.100000000000001" customHeight="1">
      <c r="B31" s="116">
        <v>4</v>
      </c>
      <c r="C31" s="117" t="s">
        <v>201</v>
      </c>
      <c r="D31" s="112" t="s">
        <v>137</v>
      </c>
      <c r="E31" s="124">
        <v>318</v>
      </c>
      <c r="F31" s="129"/>
      <c r="G31" s="116">
        <v>8</v>
      </c>
      <c r="H31" s="117" t="s">
        <v>202</v>
      </c>
      <c r="I31" s="112" t="s">
        <v>146</v>
      </c>
      <c r="J31" s="124">
        <v>301</v>
      </c>
      <c r="K31" s="1"/>
      <c r="L31" s="143" t="s">
        <v>203</v>
      </c>
      <c r="M31" s="144" t="s">
        <v>17</v>
      </c>
      <c r="N31" s="145" t="s">
        <v>140</v>
      </c>
      <c r="O31" s="148">
        <f>SUM(O32:O41)</f>
        <v>4464</v>
      </c>
    </row>
    <row r="32" spans="2:15" ht="17.100000000000001" customHeight="1">
      <c r="B32" s="116">
        <v>5</v>
      </c>
      <c r="C32" s="117" t="s">
        <v>204</v>
      </c>
      <c r="D32" s="112" t="s">
        <v>137</v>
      </c>
      <c r="E32" s="124">
        <v>606</v>
      </c>
      <c r="F32" s="141"/>
      <c r="G32" s="116"/>
      <c r="H32" s="117"/>
      <c r="I32" s="112"/>
      <c r="J32" s="124"/>
      <c r="K32" s="1"/>
      <c r="L32" s="116">
        <v>1</v>
      </c>
      <c r="M32" s="117" t="s">
        <v>205</v>
      </c>
      <c r="N32" s="112" t="s">
        <v>146</v>
      </c>
      <c r="O32" s="112">
        <v>256</v>
      </c>
    </row>
    <row r="33" spans="2:15" ht="17.100000000000001" customHeight="1">
      <c r="B33" s="116"/>
      <c r="C33" s="117"/>
      <c r="D33" s="112"/>
      <c r="E33" s="124"/>
      <c r="F33" s="129"/>
      <c r="G33" s="143" t="s">
        <v>192</v>
      </c>
      <c r="H33" s="144" t="s">
        <v>12</v>
      </c>
      <c r="I33" s="145" t="s">
        <v>140</v>
      </c>
      <c r="J33" s="148">
        <f>SUM(J34:J39)</f>
        <v>2426</v>
      </c>
      <c r="K33" s="1"/>
      <c r="L33" s="116">
        <v>2</v>
      </c>
      <c r="M33" s="117" t="s">
        <v>206</v>
      </c>
      <c r="N33" s="112" t="s">
        <v>137</v>
      </c>
      <c r="O33" s="112">
        <v>503</v>
      </c>
    </row>
    <row r="34" spans="2:15" ht="17.100000000000001" customHeight="1">
      <c r="B34" s="143" t="s">
        <v>207</v>
      </c>
      <c r="C34" s="144" t="s">
        <v>208</v>
      </c>
      <c r="D34" s="145" t="s">
        <v>140</v>
      </c>
      <c r="E34" s="148">
        <f>SUM(E35:E39)</f>
        <v>3853</v>
      </c>
      <c r="F34" s="129"/>
      <c r="G34" s="116">
        <v>1</v>
      </c>
      <c r="H34" s="117" t="s">
        <v>209</v>
      </c>
      <c r="I34" s="112" t="s">
        <v>146</v>
      </c>
      <c r="J34" s="124">
        <v>172</v>
      </c>
      <c r="K34" s="1"/>
      <c r="L34" s="116">
        <v>3</v>
      </c>
      <c r="M34" s="117" t="s">
        <v>210</v>
      </c>
      <c r="N34" s="112" t="s">
        <v>146</v>
      </c>
      <c r="O34" s="112">
        <v>132</v>
      </c>
    </row>
    <row r="35" spans="2:15" ht="17.100000000000001" customHeight="1">
      <c r="B35" s="116">
        <v>1</v>
      </c>
      <c r="C35" s="117" t="s">
        <v>211</v>
      </c>
      <c r="D35" s="112" t="s">
        <v>137</v>
      </c>
      <c r="E35" s="124">
        <v>646</v>
      </c>
      <c r="F35" s="129"/>
      <c r="G35" s="116">
        <v>2</v>
      </c>
      <c r="H35" s="117" t="s">
        <v>212</v>
      </c>
      <c r="I35" s="112" t="s">
        <v>146</v>
      </c>
      <c r="J35" s="124">
        <v>279</v>
      </c>
      <c r="K35" s="1"/>
      <c r="L35" s="116">
        <v>4</v>
      </c>
      <c r="M35" s="117" t="s">
        <v>213</v>
      </c>
      <c r="N35" s="112" t="s">
        <v>137</v>
      </c>
      <c r="O35" s="112">
        <v>1437</v>
      </c>
    </row>
    <row r="36" spans="2:15" ht="17.100000000000001" customHeight="1">
      <c r="B36" s="116">
        <v>2</v>
      </c>
      <c r="C36" s="117" t="s">
        <v>214</v>
      </c>
      <c r="D36" s="112" t="s">
        <v>137</v>
      </c>
      <c r="E36" s="124">
        <v>1307</v>
      </c>
      <c r="F36" s="129"/>
      <c r="G36" s="116">
        <v>3</v>
      </c>
      <c r="H36" s="117" t="s">
        <v>215</v>
      </c>
      <c r="I36" s="112" t="s">
        <v>146</v>
      </c>
      <c r="J36" s="124">
        <v>249</v>
      </c>
      <c r="K36" s="1"/>
      <c r="L36" s="116">
        <v>5</v>
      </c>
      <c r="M36" s="117" t="s">
        <v>216</v>
      </c>
      <c r="N36" s="112" t="s">
        <v>154</v>
      </c>
      <c r="O36" s="112">
        <v>78</v>
      </c>
    </row>
    <row r="37" spans="2:15" ht="17.100000000000001" customHeight="1">
      <c r="B37" s="116">
        <v>3</v>
      </c>
      <c r="C37" s="117" t="s">
        <v>217</v>
      </c>
      <c r="D37" s="112" t="s">
        <v>146</v>
      </c>
      <c r="E37" s="124">
        <v>256</v>
      </c>
      <c r="F37" s="129"/>
      <c r="G37" s="116">
        <v>4</v>
      </c>
      <c r="H37" s="117" t="s">
        <v>218</v>
      </c>
      <c r="I37" s="112" t="s">
        <v>146</v>
      </c>
      <c r="J37" s="124">
        <v>154</v>
      </c>
      <c r="K37" s="1"/>
      <c r="L37" s="116">
        <v>6</v>
      </c>
      <c r="M37" s="117" t="s">
        <v>219</v>
      </c>
      <c r="N37" s="112" t="s">
        <v>146</v>
      </c>
      <c r="O37" s="112">
        <v>147</v>
      </c>
    </row>
    <row r="38" spans="2:15" ht="17.100000000000001" customHeight="1">
      <c r="B38" s="116">
        <v>4</v>
      </c>
      <c r="C38" s="117" t="s">
        <v>220</v>
      </c>
      <c r="D38" s="112" t="s">
        <v>137</v>
      </c>
      <c r="E38" s="124">
        <v>1290</v>
      </c>
      <c r="F38" s="129"/>
      <c r="G38" s="116">
        <v>5</v>
      </c>
      <c r="H38" s="117" t="s">
        <v>221</v>
      </c>
      <c r="I38" s="112" t="s">
        <v>137</v>
      </c>
      <c r="J38" s="124">
        <v>1330</v>
      </c>
      <c r="K38" s="1"/>
      <c r="L38" s="116">
        <v>7</v>
      </c>
      <c r="M38" s="117" t="s">
        <v>222</v>
      </c>
      <c r="N38" s="112" t="s">
        <v>146</v>
      </c>
      <c r="O38" s="112">
        <v>222</v>
      </c>
    </row>
    <row r="39" spans="2:15" ht="17.100000000000001" customHeight="1">
      <c r="B39" s="116">
        <v>5</v>
      </c>
      <c r="C39" s="117" t="s">
        <v>223</v>
      </c>
      <c r="D39" s="112" t="s">
        <v>146</v>
      </c>
      <c r="E39" s="124">
        <v>354</v>
      </c>
      <c r="F39" s="129"/>
      <c r="G39" s="116">
        <v>6</v>
      </c>
      <c r="H39" s="117" t="s">
        <v>224</v>
      </c>
      <c r="I39" s="112" t="s">
        <v>137</v>
      </c>
      <c r="J39" s="124">
        <v>242</v>
      </c>
      <c r="K39" s="1"/>
      <c r="L39" s="116">
        <v>8</v>
      </c>
      <c r="M39" s="117" t="s">
        <v>225</v>
      </c>
      <c r="N39" s="112" t="s">
        <v>146</v>
      </c>
      <c r="O39" s="112">
        <v>236</v>
      </c>
    </row>
    <row r="40" spans="2:15" ht="17.100000000000001" customHeight="1">
      <c r="B40" s="116"/>
      <c r="C40" s="117"/>
      <c r="D40" s="112"/>
      <c r="E40" s="124"/>
      <c r="F40" s="129"/>
      <c r="G40" s="116"/>
      <c r="H40" s="117"/>
      <c r="I40" s="112"/>
      <c r="J40" s="124"/>
      <c r="K40" s="1"/>
      <c r="L40" s="116">
        <v>9</v>
      </c>
      <c r="M40" s="117" t="s">
        <v>226</v>
      </c>
      <c r="N40" s="112" t="s">
        <v>146</v>
      </c>
      <c r="O40" s="112">
        <v>397</v>
      </c>
    </row>
    <row r="41" spans="2:15" ht="17.100000000000001" customHeight="1">
      <c r="B41" s="143" t="s">
        <v>138</v>
      </c>
      <c r="C41" s="144" t="s">
        <v>11</v>
      </c>
      <c r="D41" s="145" t="s">
        <v>140</v>
      </c>
      <c r="E41" s="148">
        <f>SUM(E42+E43+E44+J6+J7)</f>
        <v>1614</v>
      </c>
      <c r="F41" s="129"/>
      <c r="G41" s="113" t="s">
        <v>207</v>
      </c>
      <c r="H41" s="114" t="s">
        <v>13</v>
      </c>
      <c r="I41" s="130" t="s">
        <v>140</v>
      </c>
      <c r="J41" s="148">
        <f>SUM(J42:J44)</f>
        <v>1829</v>
      </c>
      <c r="K41" s="1"/>
      <c r="L41" s="149">
        <v>10</v>
      </c>
      <c r="M41" s="134" t="s">
        <v>226</v>
      </c>
      <c r="N41" s="150" t="s">
        <v>154</v>
      </c>
      <c r="O41" s="112">
        <v>1056</v>
      </c>
    </row>
    <row r="42" spans="2:15" ht="17.100000000000001" customHeight="1" thickBot="1">
      <c r="B42" s="116">
        <v>1</v>
      </c>
      <c r="C42" s="117" t="s">
        <v>227</v>
      </c>
      <c r="D42" s="112" t="s">
        <v>146</v>
      </c>
      <c r="E42" s="124">
        <v>186</v>
      </c>
      <c r="F42" s="129"/>
      <c r="G42" s="116">
        <v>1</v>
      </c>
      <c r="H42" s="117" t="s">
        <v>228</v>
      </c>
      <c r="I42" s="112" t="s">
        <v>137</v>
      </c>
      <c r="J42" s="124">
        <v>417</v>
      </c>
      <c r="K42" s="1"/>
      <c r="L42" s="151"/>
      <c r="M42" s="152"/>
      <c r="N42" s="153"/>
      <c r="O42" s="154"/>
    </row>
    <row r="43" spans="2:15" ht="17.100000000000001" customHeight="1" thickTop="1" thickBot="1">
      <c r="B43" s="116">
        <v>2</v>
      </c>
      <c r="C43" s="117" t="s">
        <v>229</v>
      </c>
      <c r="D43" s="112" t="s">
        <v>137</v>
      </c>
      <c r="E43" s="124">
        <v>158</v>
      </c>
      <c r="F43" s="129"/>
      <c r="G43" s="116">
        <v>2</v>
      </c>
      <c r="H43" s="117" t="s">
        <v>230</v>
      </c>
      <c r="I43" s="112" t="s">
        <v>137</v>
      </c>
      <c r="J43" s="124">
        <v>275</v>
      </c>
      <c r="K43" s="1"/>
      <c r="L43" s="286" t="s">
        <v>231</v>
      </c>
      <c r="M43" s="287"/>
      <c r="N43" s="290" t="s">
        <v>232</v>
      </c>
      <c r="O43" s="292">
        <f>SUM(E8+E19+E27+E34+E41+J14+J23+J33+J41+O6+O20+O31)</f>
        <v>48346</v>
      </c>
    </row>
    <row r="44" spans="2:15" ht="17.100000000000001" customHeight="1" thickTop="1" thickBot="1">
      <c r="B44" s="120">
        <v>3</v>
      </c>
      <c r="C44" s="121" t="s">
        <v>233</v>
      </c>
      <c r="D44" s="122" t="s">
        <v>146</v>
      </c>
      <c r="E44" s="123">
        <v>160</v>
      </c>
      <c r="F44" s="129"/>
      <c r="G44" s="155">
        <v>3</v>
      </c>
      <c r="H44" s="156" t="s">
        <v>234</v>
      </c>
      <c r="I44" s="157" t="s">
        <v>137</v>
      </c>
      <c r="J44" s="123">
        <v>1137</v>
      </c>
      <c r="K44" s="1"/>
      <c r="L44" s="288"/>
      <c r="M44" s="289"/>
      <c r="N44" s="291"/>
      <c r="O44" s="293"/>
    </row>
    <row r="45" spans="2:15" ht="15" customHeight="1">
      <c r="B45" s="129"/>
      <c r="C45" s="158"/>
      <c r="D45" s="159"/>
      <c r="E45" s="160"/>
      <c r="F45" s="161"/>
      <c r="G45" s="158"/>
      <c r="H45" s="161"/>
      <c r="I45" s="162"/>
      <c r="J45" s="1"/>
      <c r="K45" s="1"/>
      <c r="L45" s="163"/>
      <c r="M45" s="163"/>
      <c r="N45" s="163"/>
      <c r="O45" s="163"/>
    </row>
    <row r="46" spans="2:15" ht="15" customHeight="1">
      <c r="B46" s="129"/>
      <c r="C46" s="158" t="s">
        <v>235</v>
      </c>
      <c r="D46" s="159"/>
      <c r="E46" s="160"/>
      <c r="F46" s="161"/>
      <c r="G46" s="158"/>
      <c r="H46" s="161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5"/>
      <c r="M50" s="166"/>
      <c r="N50" s="167"/>
      <c r="O50" s="167"/>
    </row>
    <row r="51" spans="2:15" ht="15" customHeight="1"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5"/>
      <c r="M51" s="166"/>
      <c r="N51" s="167"/>
      <c r="O51" s="167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I1" zoomScaleNormal="100" workbookViewId="0">
      <selection activeCell="T1" sqref="T1"/>
    </sheetView>
  </sheetViews>
  <sheetFormatPr defaultRowHeight="14.25"/>
  <cols>
    <col min="1" max="8" width="9.140625" style="99" customWidth="1"/>
    <col min="9" max="9" width="13.85546875" style="99" customWidth="1"/>
    <col min="10" max="10" width="12.5703125" style="99" customWidth="1"/>
    <col min="11" max="11" width="10.85546875" style="99" customWidth="1"/>
    <col min="12" max="27" width="9.140625" style="99" customWidth="1"/>
    <col min="28" max="16384" width="9.140625" style="107"/>
  </cols>
  <sheetData>
    <row r="1" spans="1:28" s="101" customFormat="1" ht="12.7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</row>
    <row r="2" spans="1:28" s="101" customFormat="1" ht="12.75">
      <c r="A2" s="99"/>
      <c r="B2" s="99" t="s">
        <v>85</v>
      </c>
      <c r="C2" s="99" t="s">
        <v>86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8" s="101" customFormat="1" ht="12.75">
      <c r="A3" s="99"/>
      <c r="B3" s="99" t="s">
        <v>87</v>
      </c>
      <c r="C3" s="99">
        <v>58337</v>
      </c>
      <c r="D3" s="99"/>
      <c r="F3" s="99"/>
      <c r="G3" s="99"/>
      <c r="H3" s="99"/>
      <c r="I3" s="99"/>
      <c r="J3" s="99" t="s">
        <v>88</v>
      </c>
      <c r="K3" s="99" t="s">
        <v>89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8" s="101" customFormat="1" ht="12.75">
      <c r="A4" s="99"/>
      <c r="B4" s="99" t="s">
        <v>90</v>
      </c>
      <c r="C4" s="99">
        <v>58001</v>
      </c>
      <c r="D4" s="99"/>
      <c r="I4" s="99" t="s">
        <v>91</v>
      </c>
      <c r="J4" s="99">
        <v>7295</v>
      </c>
      <c r="K4" s="99">
        <v>6144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8" s="101" customFormat="1" ht="12.75">
      <c r="A5" s="99"/>
      <c r="B5" s="99" t="s">
        <v>92</v>
      </c>
      <c r="C5" s="99">
        <v>57024</v>
      </c>
      <c r="D5" s="99"/>
      <c r="F5" s="99"/>
      <c r="G5" s="99" t="s">
        <v>93</v>
      </c>
      <c r="I5" s="99" t="s">
        <v>94</v>
      </c>
      <c r="J5" s="99">
        <v>7815</v>
      </c>
      <c r="K5" s="99">
        <v>6770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8" s="101" customFormat="1" ht="12.75">
      <c r="A6" s="99"/>
      <c r="B6" s="99" t="s">
        <v>95</v>
      </c>
      <c r="C6" s="99">
        <v>58217</v>
      </c>
      <c r="D6" s="99"/>
      <c r="F6" s="99" t="s">
        <v>96</v>
      </c>
      <c r="G6" s="99">
        <v>3163</v>
      </c>
      <c r="I6" s="99" t="s">
        <v>97</v>
      </c>
      <c r="J6" s="99">
        <v>7841</v>
      </c>
      <c r="K6" s="99">
        <v>5295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7" spans="1:28" s="101" customFormat="1" ht="12.75">
      <c r="A7" s="99"/>
      <c r="B7" s="99" t="s">
        <v>98</v>
      </c>
      <c r="C7" s="99">
        <v>59805</v>
      </c>
      <c r="D7" s="99"/>
      <c r="F7" s="99" t="s">
        <v>99</v>
      </c>
      <c r="G7" s="99">
        <v>3193</v>
      </c>
      <c r="I7" s="99" t="s">
        <v>100</v>
      </c>
      <c r="J7" s="99">
        <v>8873</v>
      </c>
      <c r="K7" s="99">
        <v>5635</v>
      </c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</row>
    <row r="8" spans="1:28" s="101" customFormat="1" ht="12.75">
      <c r="A8" s="99"/>
      <c r="B8" s="99" t="s">
        <v>101</v>
      </c>
      <c r="C8" s="99">
        <v>63511</v>
      </c>
      <c r="D8" s="99"/>
      <c r="F8" s="99" t="s">
        <v>102</v>
      </c>
      <c r="G8" s="99">
        <v>2512</v>
      </c>
      <c r="I8" s="99" t="s">
        <v>103</v>
      </c>
      <c r="J8" s="99">
        <v>9344</v>
      </c>
      <c r="K8" s="99">
        <v>5925</v>
      </c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</row>
    <row r="9" spans="1:28" s="101" customFormat="1" ht="12.75">
      <c r="A9" s="99"/>
      <c r="B9" s="99" t="s">
        <v>104</v>
      </c>
      <c r="C9" s="99">
        <v>62605</v>
      </c>
      <c r="D9" s="99"/>
      <c r="F9" s="99" t="s">
        <v>105</v>
      </c>
      <c r="G9" s="99">
        <v>2885</v>
      </c>
      <c r="I9" s="99" t="s">
        <v>106</v>
      </c>
      <c r="J9" s="99">
        <v>9066</v>
      </c>
      <c r="K9" s="99">
        <v>6206</v>
      </c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1:28" s="101" customFormat="1" ht="12.75">
      <c r="A10" s="99"/>
      <c r="B10" s="99" t="s">
        <v>107</v>
      </c>
      <c r="C10" s="99">
        <v>59745</v>
      </c>
      <c r="D10" s="99"/>
      <c r="F10" s="99" t="s">
        <v>108</v>
      </c>
      <c r="G10" s="99">
        <v>2770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 spans="1:28" s="101" customFormat="1" ht="12.75">
      <c r="A11" s="99"/>
      <c r="B11" s="99" t="s">
        <v>109</v>
      </c>
      <c r="C11" s="99">
        <v>56326</v>
      </c>
      <c r="D11" s="99"/>
      <c r="F11" s="99" t="s">
        <v>87</v>
      </c>
      <c r="G11" s="99">
        <v>2965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 spans="1:28" s="101" customFormat="1" ht="12.75">
      <c r="A12" s="99"/>
      <c r="B12" s="99" t="s">
        <v>110</v>
      </c>
      <c r="C12" s="99">
        <v>53088</v>
      </c>
      <c r="D12" s="99"/>
      <c r="F12" s="99"/>
      <c r="G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</row>
    <row r="13" spans="1:28" s="101" customFormat="1" ht="12.75">
      <c r="A13" s="99"/>
      <c r="B13" s="99" t="s">
        <v>111</v>
      </c>
      <c r="C13" s="99">
        <v>50542</v>
      </c>
      <c r="D13" s="99"/>
      <c r="F13" s="99" t="s">
        <v>107</v>
      </c>
      <c r="G13" s="99">
        <v>3596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s="101" customFormat="1" ht="12.75">
      <c r="A14" s="99"/>
      <c r="B14" s="99" t="s">
        <v>112</v>
      </c>
      <c r="C14" s="99">
        <v>49497</v>
      </c>
      <c r="D14" s="99"/>
      <c r="F14" s="99" t="s">
        <v>109</v>
      </c>
      <c r="G14" s="99">
        <v>3891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</row>
    <row r="15" spans="1:28" s="101" customFormat="1" ht="12.75">
      <c r="A15" s="99"/>
      <c r="B15" s="99" t="s">
        <v>113</v>
      </c>
      <c r="C15" s="99">
        <v>48346</v>
      </c>
      <c r="D15" s="99"/>
      <c r="F15" s="99" t="s">
        <v>110</v>
      </c>
      <c r="G15" s="99">
        <v>3429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</row>
    <row r="16" spans="1:28" s="101" customFormat="1" ht="12.75">
      <c r="A16" s="99"/>
      <c r="B16" s="99"/>
      <c r="F16" s="99" t="s">
        <v>111</v>
      </c>
      <c r="G16" s="99">
        <v>3558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27" s="101" customFormat="1" ht="12.75">
      <c r="A17" s="99"/>
      <c r="B17" s="99"/>
      <c r="C17" s="99"/>
      <c r="D17" s="99"/>
      <c r="F17" s="99" t="s">
        <v>112</v>
      </c>
      <c r="G17" s="99">
        <v>3109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</row>
    <row r="18" spans="1:27" s="101" customFormat="1" ht="12.75">
      <c r="A18" s="99"/>
      <c r="B18" s="99"/>
      <c r="C18" s="99"/>
      <c r="D18" s="99"/>
      <c r="F18" s="99" t="s">
        <v>113</v>
      </c>
      <c r="G18" s="99">
        <v>3274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</row>
    <row r="19" spans="1:27" s="101" customFormat="1" ht="12.75">
      <c r="A19" s="99"/>
      <c r="B19" s="99"/>
      <c r="C19" s="99"/>
      <c r="D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</row>
    <row r="20" spans="1:27" s="101" customFormat="1" ht="12.75">
      <c r="A20" s="99"/>
      <c r="B20" s="99"/>
      <c r="C20" s="99"/>
      <c r="D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</row>
    <row r="21" spans="1:27" s="101" customFormat="1" ht="12.75">
      <c r="A21" s="99"/>
      <c r="B21" s="99"/>
      <c r="C21" s="99"/>
      <c r="D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27" s="101" customFormat="1" ht="12.75">
      <c r="A22" s="99"/>
      <c r="B22" s="99">
        <v>2629</v>
      </c>
      <c r="C22" s="99"/>
      <c r="D22" s="99"/>
      <c r="E22" s="99"/>
      <c r="F22" s="99"/>
      <c r="G22" s="99"/>
      <c r="H22" s="99"/>
      <c r="I22" s="99"/>
      <c r="J22" s="102" t="s">
        <v>114</v>
      </c>
      <c r="K22" s="103">
        <f t="shared" ref="K22:K34" si="0">B22/B$35</f>
        <v>0.36038382453735435</v>
      </c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s="101" customFormat="1" ht="12.75">
      <c r="A23" s="99"/>
      <c r="B23" s="99">
        <v>126</v>
      </c>
      <c r="C23" s="99"/>
      <c r="D23" s="99"/>
      <c r="E23" s="99"/>
      <c r="F23" s="99"/>
      <c r="G23" s="99"/>
      <c r="H23" s="99"/>
      <c r="I23" s="99"/>
      <c r="J23" s="102" t="s">
        <v>115</v>
      </c>
      <c r="K23" s="103">
        <f t="shared" si="0"/>
        <v>1.7272104180945852E-2</v>
      </c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spans="1:27" s="101" customFormat="1" ht="12.75">
      <c r="A24" s="99"/>
      <c r="B24" s="99">
        <v>99</v>
      </c>
      <c r="C24" s="99"/>
      <c r="D24" s="99"/>
      <c r="E24" s="99"/>
      <c r="F24" s="99"/>
      <c r="G24" s="99"/>
      <c r="H24" s="99"/>
      <c r="I24" s="99"/>
      <c r="J24" s="102" t="s">
        <v>116</v>
      </c>
      <c r="K24" s="103">
        <f t="shared" si="0"/>
        <v>1.3570938999314599E-2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s="101" customFormat="1" ht="12" customHeight="1">
      <c r="A25" s="99"/>
      <c r="B25" s="99">
        <v>78</v>
      </c>
      <c r="C25" s="99"/>
      <c r="D25" s="99"/>
      <c r="E25" s="99"/>
      <c r="F25" s="99"/>
      <c r="G25" s="99"/>
      <c r="H25" s="99"/>
      <c r="I25" s="99"/>
      <c r="J25" s="104" t="s">
        <v>117</v>
      </c>
      <c r="K25" s="103">
        <f t="shared" si="0"/>
        <v>1.0692254969156956E-2</v>
      </c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1:27" s="101" customFormat="1" ht="12.75">
      <c r="A26" s="99"/>
      <c r="B26" s="99">
        <v>75</v>
      </c>
      <c r="C26" s="99"/>
      <c r="D26" s="99"/>
      <c r="E26" s="99"/>
      <c r="F26" s="99"/>
      <c r="G26" s="99"/>
      <c r="H26" s="99"/>
      <c r="I26" s="99"/>
      <c r="J26" s="102" t="s">
        <v>118</v>
      </c>
      <c r="K26" s="103">
        <f t="shared" si="0"/>
        <v>1.028101439342015E-2</v>
      </c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</row>
    <row r="27" spans="1:27" s="101" customFormat="1" ht="12.75">
      <c r="A27" s="99"/>
      <c r="B27" s="99">
        <v>116</v>
      </c>
      <c r="C27" s="99"/>
      <c r="D27" s="99"/>
      <c r="E27" s="99"/>
      <c r="F27" s="99"/>
      <c r="G27" s="99"/>
      <c r="H27" s="99"/>
      <c r="I27" s="99"/>
      <c r="J27" s="105" t="s">
        <v>119</v>
      </c>
      <c r="K27" s="103">
        <f t="shared" si="0"/>
        <v>1.5901302261823166E-2</v>
      </c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</row>
    <row r="28" spans="1:27" s="101" customFormat="1" ht="12.75">
      <c r="A28" s="99"/>
      <c r="B28" s="99">
        <v>376</v>
      </c>
      <c r="C28" s="99"/>
      <c r="D28" s="99"/>
      <c r="E28" s="99"/>
      <c r="F28" s="99"/>
      <c r="G28" s="99"/>
      <c r="H28" s="99"/>
      <c r="I28" s="99"/>
      <c r="J28" s="105" t="s">
        <v>120</v>
      </c>
      <c r="K28" s="103">
        <f t="shared" si="0"/>
        <v>5.1542152159013026E-2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</row>
    <row r="29" spans="1:27" s="101" customFormat="1" ht="12.75">
      <c r="A29" s="99"/>
      <c r="B29" s="99">
        <v>277</v>
      </c>
      <c r="C29" s="99"/>
      <c r="D29" s="99"/>
      <c r="E29" s="99"/>
      <c r="F29" s="99"/>
      <c r="G29" s="99"/>
      <c r="H29" s="99"/>
      <c r="I29" s="99"/>
      <c r="J29" s="105" t="s">
        <v>121</v>
      </c>
      <c r="K29" s="103">
        <f t="shared" si="0"/>
        <v>3.7971213159698425E-2</v>
      </c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</row>
    <row r="30" spans="1:27" s="101" customFormat="1" ht="12.75">
      <c r="A30" s="99"/>
      <c r="B30" s="99">
        <v>217</v>
      </c>
      <c r="C30" s="99"/>
      <c r="D30" s="99"/>
      <c r="E30" s="99"/>
      <c r="F30" s="99"/>
      <c r="G30" s="99"/>
      <c r="H30" s="99"/>
      <c r="I30" s="99"/>
      <c r="J30" s="105" t="s">
        <v>122</v>
      </c>
      <c r="K30" s="103">
        <f t="shared" si="0"/>
        <v>2.9746401644962304E-2</v>
      </c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</row>
    <row r="31" spans="1:27" s="101" customFormat="1" ht="12.75">
      <c r="A31" s="99"/>
      <c r="B31" s="99">
        <v>2245</v>
      </c>
      <c r="C31" s="99"/>
      <c r="D31" s="99"/>
      <c r="E31" s="99"/>
      <c r="F31" s="99"/>
      <c r="G31" s="99"/>
      <c r="H31" s="99"/>
      <c r="I31" s="99"/>
      <c r="J31" s="105" t="s">
        <v>123</v>
      </c>
      <c r="K31" s="103">
        <f t="shared" si="0"/>
        <v>0.30774503084304317</v>
      </c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</row>
    <row r="32" spans="1:27" s="101" customFormat="1" ht="12.75">
      <c r="A32" s="99"/>
      <c r="B32" s="99">
        <v>634</v>
      </c>
      <c r="C32" s="99"/>
      <c r="D32" s="99"/>
      <c r="E32" s="99"/>
      <c r="F32" s="99"/>
      <c r="G32" s="99"/>
      <c r="H32" s="99"/>
      <c r="I32" s="99"/>
      <c r="J32" s="105" t="s">
        <v>124</v>
      </c>
      <c r="K32" s="103">
        <f t="shared" si="0"/>
        <v>8.6908841672378348E-2</v>
      </c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</row>
    <row r="33" spans="1:27" s="101" customFormat="1" ht="12.75">
      <c r="A33" s="99">
        <f>B22+B23+B24+B25+B26+B27+B28+B29+B30+B31+B32+B33</f>
        <v>6984</v>
      </c>
      <c r="B33" s="99">
        <v>112</v>
      </c>
      <c r="C33" s="99"/>
      <c r="D33" s="99"/>
      <c r="E33" s="99"/>
      <c r="F33" s="99"/>
      <c r="G33" s="99"/>
      <c r="H33" s="99"/>
      <c r="I33" s="99"/>
      <c r="J33" s="105" t="s">
        <v>125</v>
      </c>
      <c r="K33" s="103">
        <f t="shared" si="0"/>
        <v>1.5352981494174092E-2</v>
      </c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</row>
    <row r="34" spans="1:27" s="101" customFormat="1" ht="12.75">
      <c r="A34" s="99"/>
      <c r="B34" s="99">
        <v>311</v>
      </c>
      <c r="C34" s="99"/>
      <c r="D34" s="99"/>
      <c r="E34" s="99"/>
      <c r="F34" s="99"/>
      <c r="G34" s="99"/>
      <c r="H34" s="99"/>
      <c r="I34" s="99"/>
      <c r="J34" s="105" t="s">
        <v>126</v>
      </c>
      <c r="K34" s="103">
        <f t="shared" si="0"/>
        <v>4.2631939684715556E-2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1:27" s="101" customFormat="1" ht="12.75">
      <c r="A35" s="99"/>
      <c r="B35" s="99">
        <v>7295</v>
      </c>
      <c r="C35" s="99"/>
      <c r="D35" s="99"/>
      <c r="E35" s="99"/>
      <c r="F35" s="99"/>
      <c r="G35" s="99"/>
      <c r="H35" s="99"/>
      <c r="I35" s="99"/>
      <c r="J35" s="105"/>
      <c r="K35" s="103">
        <f>SUM(K22:K34)</f>
        <v>1</v>
      </c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7" s="101" customFormat="1" ht="12.75">
      <c r="A36" s="99"/>
      <c r="B36" s="99"/>
      <c r="C36" s="99"/>
      <c r="D36" s="99"/>
      <c r="E36" s="99"/>
      <c r="F36" s="99"/>
      <c r="G36" s="99"/>
      <c r="H36" s="99"/>
      <c r="I36" s="99"/>
      <c r="J36" s="105"/>
      <c r="K36" s="103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1:27" s="101" customFormat="1" ht="12.75">
      <c r="A37" s="99"/>
      <c r="B37" s="99">
        <f>SUM(B22:B34)</f>
        <v>7295</v>
      </c>
      <c r="C37" s="99"/>
      <c r="D37" s="99"/>
      <c r="E37" s="99"/>
      <c r="F37" s="99"/>
      <c r="G37" s="99"/>
      <c r="H37" s="99"/>
      <c r="I37" s="99"/>
      <c r="J37" s="99"/>
      <c r="K37" s="106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1:27" s="101" customFormat="1" ht="12.7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3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</row>
    <row r="39" spans="1:27" s="101" customFormat="1" ht="12.7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103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</row>
    <row r="40" spans="1:27" s="101" customFormat="1" ht="12.75" customHeight="1">
      <c r="A40" s="99"/>
      <c r="B40" s="99">
        <v>7852</v>
      </c>
      <c r="C40" s="99"/>
      <c r="D40" s="99"/>
      <c r="E40" s="99"/>
      <c r="F40" s="99"/>
      <c r="G40" s="99"/>
      <c r="H40" s="99"/>
      <c r="I40" s="99"/>
      <c r="J40" s="99"/>
      <c r="K40" s="99"/>
      <c r="L40" s="103"/>
      <c r="M40" s="302" t="s">
        <v>127</v>
      </c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</row>
    <row r="41" spans="1:27" s="101" customFormat="1" ht="12.75" customHeight="1">
      <c r="L41" s="1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</row>
    <row r="42" spans="1:27" s="101" customFormat="1" ht="12.75">
      <c r="L42" s="103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</row>
    <row r="43" spans="1:27" s="101" customFormat="1" ht="12.75">
      <c r="L43" s="103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</row>
    <row r="44" spans="1:27" s="101" customFormat="1" ht="12.75">
      <c r="L44" s="103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spans="1:27" s="101" customFormat="1" ht="12.75">
      <c r="L45" s="103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spans="1:27" s="101" customFormat="1" ht="12.75">
      <c r="L46" s="103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spans="1:27" s="101" customFormat="1" ht="12.75">
      <c r="L47" s="103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s="101" customFormat="1" ht="12.75">
      <c r="L48" s="103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spans="1:27" s="101" customFormat="1" ht="12.75">
      <c r="L49" s="103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spans="1:27" s="101" customFormat="1" ht="12.75">
      <c r="L50" s="103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spans="1:27" s="101" customFormat="1" ht="12.75">
      <c r="L51" s="103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spans="1:27" s="101" customFormat="1" ht="12.75">
      <c r="L52" s="103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1:27" s="101" customFormat="1" ht="12.75">
      <c r="L53" s="106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  <row r="54" spans="1:27" s="101" customFormat="1" ht="12.75"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</row>
    <row r="55" spans="1:27" s="101" customFormat="1" ht="12.75"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</row>
    <row r="56" spans="1:27" s="101" customFormat="1" ht="12.75"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</row>
    <row r="57" spans="1:27" s="101" customFormat="1" ht="12.7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27" s="101" customFormat="1" ht="12.7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  <row r="59" spans="1:27" s="101" customFormat="1" ht="12.7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</row>
    <row r="60" spans="1:27" s="101" customFormat="1" ht="12.7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</row>
    <row r="61" spans="1:27" s="101" customFormat="1" ht="12.7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VIII 14</vt:lpstr>
      <vt:lpstr>Gminy VIII 14</vt:lpstr>
      <vt:lpstr>Wykresy VIII 14</vt:lpstr>
      <vt:lpstr>'Gminy VIII 14'!Obszar_wydruku</vt:lpstr>
      <vt:lpstr>'Stan i struktura VIII 14'!Obszar_wydruku</vt:lpstr>
      <vt:lpstr>'Wykresy VIII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2014-09-08T09:44:12Z</cp:lastPrinted>
  <dcterms:created xsi:type="dcterms:W3CDTF">2014-09-08T09:39:56Z</dcterms:created>
  <dcterms:modified xsi:type="dcterms:W3CDTF">2014-09-09T11:50:06Z</dcterms:modified>
</cp:coreProperties>
</file>