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385"/>
  </bookViews>
  <sheets>
    <sheet name="Stan i struktura VII 14" sheetId="1" r:id="rId1"/>
    <sheet name="Gminy IV 14" sheetId="3" r:id="rId2"/>
    <sheet name="Wykresy VII 14" sheetId="2" r:id="rId3"/>
  </sheets>
  <externalReferences>
    <externalReference r:id="rId4"/>
  </externalReferences>
  <definedNames>
    <definedName name="_xlnm.Print_Area" localSheetId="1">'Gminy IV 14'!$B$1:$O$46</definedName>
    <definedName name="_xlnm.Print_Area" localSheetId="0">'Stan i struktura VII 14'!$B$2:$S$68</definedName>
    <definedName name="_xlnm.Print_Area" localSheetId="2">'Wykresy VII 14'!$M$1:$AA$41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3" l="1"/>
  <c r="E8" i="3"/>
  <c r="E6" i="3" s="1"/>
  <c r="J14" i="3"/>
  <c r="E19" i="3"/>
  <c r="O20" i="3"/>
  <c r="J23" i="3"/>
  <c r="J12" i="3" s="1"/>
  <c r="E27" i="3"/>
  <c r="O31" i="3"/>
  <c r="J33" i="3"/>
  <c r="E34" i="3"/>
  <c r="O43" i="3" s="1"/>
  <c r="E41" i="3"/>
  <c r="J41" i="3"/>
  <c r="B37" i="2" l="1"/>
  <c r="K34" i="2"/>
  <c r="K33" i="2"/>
  <c r="A33" i="2"/>
  <c r="K32" i="2"/>
  <c r="K31" i="2"/>
  <c r="K30" i="2"/>
  <c r="K29" i="2"/>
  <c r="K28" i="2"/>
  <c r="K27" i="2"/>
  <c r="K26" i="2"/>
  <c r="K25" i="2"/>
  <c r="K24" i="2"/>
  <c r="K23" i="2"/>
  <c r="K22" i="2"/>
  <c r="K35" i="2" s="1"/>
  <c r="S76" i="1" l="1"/>
  <c r="Q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P9" i="1"/>
  <c r="M9" i="1"/>
  <c r="L9" i="1"/>
  <c r="I9" i="1"/>
  <c r="H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V49" i="1"/>
  <c r="V53" i="1"/>
  <c r="V57" i="1"/>
  <c r="V61" i="1"/>
  <c r="V65" i="1"/>
  <c r="E67" i="1"/>
  <c r="S67" i="1" s="1"/>
  <c r="U7" i="1"/>
  <c r="F9" i="1"/>
  <c r="J9" i="1"/>
  <c r="N9" i="1"/>
  <c r="R9" i="1"/>
</calcChain>
</file>

<file path=xl/sharedStrings.xml><?xml version="1.0" encoding="utf-8"?>
<sst xmlns="http://schemas.openxmlformats.org/spreadsheetml/2006/main" count="410" uniqueCount="236">
  <si>
    <t xml:space="preserve">INFORMACJA O STANIE I STRUKTURZE BEZROBOCIA W WOJ. LUBUSKIM W LIPCU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</si>
  <si>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</si>
  <si>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</si>
  <si>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</si>
  <si>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</si>
  <si>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</si>
  <si>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</si>
  <si>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</si>
  <si>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</si>
  <si>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</si>
  <si>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</si>
  <si>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</si>
  <si>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</si>
  <si>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</si>
  <si>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</si>
  <si>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</si>
  <si>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</si>
  <si>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</si>
  <si>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</si>
  <si>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</si>
  <si>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</si>
  <si>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czerwiec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</si>
  <si>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</si>
  <si>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</si>
  <si>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</si>
  <si>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</si>
  <si>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</si>
  <si>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</si>
  <si>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</si>
  <si>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</si>
  <si>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</si>
  <si>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</si>
  <si>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</si>
  <si>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</si>
  <si>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</si>
  <si>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</si>
  <si>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</si>
  <si>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</si>
  <si>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</si>
  <si>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</si>
  <si>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</si>
  <si>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</si>
  <si>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</si>
  <si>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</si>
  <si>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</si>
  <si>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</si>
  <si>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</si>
  <si>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</si>
  <si>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</si>
  <si>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</si>
  <si>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</si>
  <si>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</si>
  <si>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</si>
  <si>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</si>
  <si>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</si>
  <si>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</si>
  <si>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</si>
  <si>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</si>
  <si>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</si>
  <si>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</si>
  <si>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</si>
  <si>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</si>
  <si>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</si>
  <si>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</si>
  <si>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</si>
  <si>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</si>
  <si>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</si>
  <si>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</si>
  <si>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</si>
  <si>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</si>
  <si>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</si>
  <si>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</si>
  <si>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</si>
  <si>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</si>
  <si>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</si>
  <si>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</si>
  <si>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</si>
  <si>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</si>
  <si>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</si>
  <si>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</si>
  <si>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</si>
  <si>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</si>
  <si>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</si>
  <si>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</si>
  <si>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lipiec 2014 r. jest podawany przez GUS z miesięcznym opóżnieniem</t>
  </si>
  <si>
    <t>lata</t>
  </si>
  <si>
    <t>liczba bezrobotnych</t>
  </si>
  <si>
    <t>VII 2013r.</t>
  </si>
  <si>
    <t>wyłączenia</t>
  </si>
  <si>
    <t>rejestracje</t>
  </si>
  <si>
    <t>VIII 2013r.</t>
  </si>
  <si>
    <t>lipiec 2014r.</t>
  </si>
  <si>
    <t>IX 2013r.</t>
  </si>
  <si>
    <t>oferty pracy</t>
  </si>
  <si>
    <t>czerwiec 2014r.</t>
  </si>
  <si>
    <t>X 2013r.</t>
  </si>
  <si>
    <t>II 2013r.</t>
  </si>
  <si>
    <t>maj 2014r.</t>
  </si>
  <si>
    <t>XI 2013r.</t>
  </si>
  <si>
    <t>III 2013r.</t>
  </si>
  <si>
    <t>kwiecień 2014r.</t>
  </si>
  <si>
    <t>XII 2013r.</t>
  </si>
  <si>
    <t>IV 2013r.</t>
  </si>
  <si>
    <t>marzec 2014r.</t>
  </si>
  <si>
    <t>I 2014r.</t>
  </si>
  <si>
    <t>V 2013r.</t>
  </si>
  <si>
    <t>luty 2014r.</t>
  </si>
  <si>
    <t>II 2014r.</t>
  </si>
  <si>
    <t>VI 2013r.</t>
  </si>
  <si>
    <t>III 2014r.</t>
  </si>
  <si>
    <t>IV 2014r.</t>
  </si>
  <si>
    <t>V 2014r.</t>
  </si>
  <si>
    <t>VI 2014r.</t>
  </si>
  <si>
    <t>VII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</si>
  <si>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</si>
  <si>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</si>
  <si>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</si>
  <si>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</si>
  <si>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</si>
  <si>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</si>
  <si>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</si>
  <si>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</si>
  <si>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</si>
  <si>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</si>
  <si>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</si>
  <si>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</si>
  <si>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</si>
  <si>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</si>
  <si>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g. - gmina wiejska, gm. - gmina wiejsko-miejska, m. - miasto, M - miasto na prawach powiatu</t>
  </si>
  <si>
    <t>gm.</t>
  </si>
  <si>
    <t>Wschowa</t>
  </si>
  <si>
    <t>g.</t>
  </si>
  <si>
    <t>Słońsk</t>
  </si>
  <si>
    <t>woj.</t>
  </si>
  <si>
    <t>OGÓŁEM</t>
  </si>
  <si>
    <t>Szlichtyngowa</t>
  </si>
  <si>
    <t>Lubniewice</t>
  </si>
  <si>
    <t>Sława</t>
  </si>
  <si>
    <t>Krzeszyce</t>
  </si>
  <si>
    <t>m.</t>
  </si>
  <si>
    <t>Żary</t>
  </si>
  <si>
    <t>PUP</t>
  </si>
  <si>
    <t>IV.</t>
  </si>
  <si>
    <t>V.</t>
  </si>
  <si>
    <t>Tuplice</t>
  </si>
  <si>
    <t>Zbąszynek</t>
  </si>
  <si>
    <t>Zwierzyn</t>
  </si>
  <si>
    <t>Trzebiel</t>
  </si>
  <si>
    <t>Świebodzin</t>
  </si>
  <si>
    <t>Strzelce Krajeńskie</t>
  </si>
  <si>
    <t>Przewóz</t>
  </si>
  <si>
    <t>Szczaniec</t>
  </si>
  <si>
    <t>Stare Kurowo</t>
  </si>
  <si>
    <t>Łęknica</t>
  </si>
  <si>
    <t>Skąpe</t>
  </si>
  <si>
    <t>Drezdenko</t>
  </si>
  <si>
    <t>Lubsko</t>
  </si>
  <si>
    <t>Łagów</t>
  </si>
  <si>
    <t>Dobiegniew</t>
  </si>
  <si>
    <t>Lipinki Łużyckie</t>
  </si>
  <si>
    <t>Lubrza</t>
  </si>
  <si>
    <t>STRZELCE KRAJ.</t>
  </si>
  <si>
    <t>Jasień</t>
  </si>
  <si>
    <t>III.</t>
  </si>
  <si>
    <t>Brody</t>
  </si>
  <si>
    <t>Słubice</t>
  </si>
  <si>
    <t>VII.</t>
  </si>
  <si>
    <t>Siedlisko</t>
  </si>
  <si>
    <t>Rzepin</t>
  </si>
  <si>
    <t>Otyń</t>
  </si>
  <si>
    <t>Ośno Lubuskie</t>
  </si>
  <si>
    <t>Żagań</t>
  </si>
  <si>
    <t>Nowe Miasteczko</t>
  </si>
  <si>
    <t>Górzyca</t>
  </si>
  <si>
    <t>Nowa Sól</t>
  </si>
  <si>
    <t>Cybinka</t>
  </si>
  <si>
    <t>Wymiarki</t>
  </si>
  <si>
    <t>Szprotawa</t>
  </si>
  <si>
    <t>Kożuchów</t>
  </si>
  <si>
    <t>Niegosławice</t>
  </si>
  <si>
    <t>Kolsko</t>
  </si>
  <si>
    <t>Trzciel</t>
  </si>
  <si>
    <t>Małomice</t>
  </si>
  <si>
    <t>Bytom Odrzański</t>
  </si>
  <si>
    <t>Skwierzyna</t>
  </si>
  <si>
    <t>Iłowa</t>
  </si>
  <si>
    <t>NOWA SÓL</t>
  </si>
  <si>
    <t>II.</t>
  </si>
  <si>
    <t>Pszczew</t>
  </si>
  <si>
    <t>Gozdnica</t>
  </si>
  <si>
    <t xml:space="preserve">    </t>
  </si>
  <si>
    <t>Przytoczna</t>
  </si>
  <si>
    <t>Brzeźnica</t>
  </si>
  <si>
    <t>Maszewo</t>
  </si>
  <si>
    <t>Międzyrzecz</t>
  </si>
  <si>
    <t>VI.</t>
  </si>
  <si>
    <t>Krosno Odrz.</t>
  </si>
  <si>
    <t>Bledzew</t>
  </si>
  <si>
    <t>Gubin</t>
  </si>
  <si>
    <t>M</t>
  </si>
  <si>
    <t>Zielona Góra</t>
  </si>
  <si>
    <t>Dąbie</t>
  </si>
  <si>
    <t>Gorzów Wlkp.</t>
  </si>
  <si>
    <t>Bytnica</t>
  </si>
  <si>
    <t>Zabór</t>
  </si>
  <si>
    <t>Bobrowice</t>
  </si>
  <si>
    <t>Witnica</t>
  </si>
  <si>
    <t>Trzebiechów</t>
  </si>
  <si>
    <t>KROSNO ODRZ.</t>
  </si>
  <si>
    <t>I.</t>
  </si>
  <si>
    <t>Santok</t>
  </si>
  <si>
    <t>Świdnica</t>
  </si>
  <si>
    <t>Lubiszyn</t>
  </si>
  <si>
    <t>Sulechów</t>
  </si>
  <si>
    <t>PODREGION ZIELONOGÓRSKI</t>
  </si>
  <si>
    <t>Kostrzyn</t>
  </si>
  <si>
    <t>Nowogród Bobrzański</t>
  </si>
  <si>
    <t>Kłodawa</t>
  </si>
  <si>
    <t>Kargowa</t>
  </si>
  <si>
    <t>Ilość bezrobotnych</t>
  </si>
  <si>
    <t>Jednostka organizacyjna</t>
  </si>
  <si>
    <t>NAZWA</t>
  </si>
  <si>
    <t>L.p.</t>
  </si>
  <si>
    <t>Deszczno</t>
  </si>
  <si>
    <t>Czerwieńsk</t>
  </si>
  <si>
    <t>Bogdaniec</t>
  </si>
  <si>
    <t>Bojadła</t>
  </si>
  <si>
    <t>GORZÓW WLKP.</t>
  </si>
  <si>
    <t>Babimost</t>
  </si>
  <si>
    <t>Torzym</t>
  </si>
  <si>
    <t>ZIELONA GÓRA</t>
  </si>
  <si>
    <t>Sulęcin</t>
  </si>
  <si>
    <t>PODREGION GORZOWSKI</t>
  </si>
  <si>
    <t xml:space="preserve"> NAZWA</t>
  </si>
  <si>
    <t>na koniec lipca 2014 r.</t>
  </si>
  <si>
    <t>Liczba  bezrobotnych w układzie powiatowych urzędów pracy i gmin woj. lubuskiego zarejestrowanych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</si>
</sst>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 CE"/>
      <family val="2"/>
      <charset val="238"/>
    </font>
    <font>
      <b/>
      <sz val="10"/>
      <name val="Verdana"/>
      <family val="2"/>
      <charset val="238"/>
    </font>
    <font>
      <b/>
      <i/>
      <sz val="14"/>
      <name val="Verdana"/>
      <family val="2"/>
      <charset val="238"/>
    </font>
    <font>
      <sz val="9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3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Border="1" applyAlignment="1">
      <alignment horizontal="right"/>
    </xf>
    <xf numFmtId="10" fontId="32" fillId="0" borderId="0" xfId="1" applyNumberFormat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165" fontId="36" fillId="0" borderId="0" xfId="0" applyNumberFormat="1" applyFont="1" applyBorder="1" applyProtection="1"/>
    <xf numFmtId="0" fontId="36" fillId="0" borderId="0" xfId="0" applyFont="1" applyBorder="1" applyAlignment="1" applyProtection="1">
      <alignment horizontal="left"/>
    </xf>
    <xf numFmtId="0" fontId="36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</xf>
    <xf numFmtId="165" fontId="2" fillId="0" borderId="0" xfId="0" applyNumberFormat="1" applyFont="1" applyBorder="1" applyProtection="1"/>
    <xf numFmtId="165" fontId="3" fillId="0" borderId="0" xfId="0" applyNumberFormat="1" applyFont="1" applyBorder="1" applyProtection="1"/>
    <xf numFmtId="0" fontId="1" fillId="0" borderId="0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165" fontId="1" fillId="0" borderId="0" xfId="0" applyNumberFormat="1" applyFont="1" applyBorder="1" applyProtection="1"/>
    <xf numFmtId="165" fontId="3" fillId="0" borderId="63" xfId="0" applyNumberFormat="1" applyFont="1" applyBorder="1" applyProtection="1"/>
    <xf numFmtId="165" fontId="3" fillId="0" borderId="64" xfId="0" applyNumberFormat="1" applyFont="1" applyBorder="1" applyProtection="1"/>
    <xf numFmtId="0" fontId="3" fillId="0" borderId="64" xfId="0" applyFont="1" applyBorder="1" applyAlignment="1" applyProtection="1">
      <alignment horizontal="left"/>
    </xf>
    <xf numFmtId="0" fontId="3" fillId="0" borderId="45" xfId="0" applyFont="1" applyBorder="1" applyAlignment="1">
      <alignment horizontal="center"/>
    </xf>
    <xf numFmtId="165" fontId="3" fillId="0" borderId="36" xfId="0" applyNumberFormat="1" applyFont="1" applyBorder="1" applyProtection="1"/>
    <xf numFmtId="0" fontId="3" fillId="0" borderId="36" xfId="0" applyFont="1" applyBorder="1" applyAlignment="1" applyProtection="1">
      <alignment horizontal="left"/>
    </xf>
    <xf numFmtId="0" fontId="3" fillId="0" borderId="50" xfId="0" applyFont="1" applyBorder="1" applyAlignment="1">
      <alignment horizontal="center"/>
    </xf>
    <xf numFmtId="165" fontId="3" fillId="0" borderId="67" xfId="0" applyNumberFormat="1" applyFont="1" applyBorder="1" applyProtection="1"/>
    <xf numFmtId="165" fontId="3" fillId="0" borderId="30" xfId="0" applyNumberFormat="1" applyFont="1" applyBorder="1" applyProtection="1"/>
    <xf numFmtId="0" fontId="3" fillId="0" borderId="30" xfId="0" applyFont="1" applyBorder="1" applyAlignment="1" applyProtection="1">
      <alignment horizontal="left"/>
    </xf>
    <xf numFmtId="0" fontId="3" fillId="0" borderId="55" xfId="0" applyFont="1" applyBorder="1" applyAlignment="1">
      <alignment horizontal="center"/>
    </xf>
    <xf numFmtId="165" fontId="3" fillId="0" borderId="68" xfId="0" applyNumberFormat="1" applyFont="1" applyBorder="1" applyProtection="1"/>
    <xf numFmtId="165" fontId="3" fillId="0" borderId="69" xfId="0" applyNumberFormat="1" applyFont="1" applyBorder="1" applyProtection="1"/>
    <xf numFmtId="0" fontId="1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65" fontId="3" fillId="0" borderId="71" xfId="0" applyNumberFormat="1" applyFont="1" applyBorder="1" applyProtection="1"/>
    <xf numFmtId="165" fontId="3" fillId="0" borderId="58" xfId="0" applyNumberFormat="1" applyFont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2" fillId="7" borderId="67" xfId="0" applyNumberFormat="1" applyFont="1" applyFill="1" applyBorder="1" applyProtection="1"/>
    <xf numFmtId="165" fontId="2" fillId="7" borderId="54" xfId="0" applyNumberFormat="1" applyFont="1" applyFill="1" applyBorder="1" applyProtection="1"/>
    <xf numFmtId="0" fontId="2" fillId="7" borderId="54" xfId="0" applyFont="1" applyFill="1" applyBorder="1" applyAlignment="1" applyProtection="1">
      <alignment horizontal="left"/>
    </xf>
    <xf numFmtId="0" fontId="2" fillId="7" borderId="43" xfId="0" applyFont="1" applyFill="1" applyBorder="1" applyAlignment="1">
      <alignment horizontal="center"/>
    </xf>
    <xf numFmtId="165" fontId="2" fillId="7" borderId="30" xfId="0" applyNumberFormat="1" applyFont="1" applyFill="1" applyBorder="1" applyProtection="1"/>
    <xf numFmtId="0" fontId="2" fillId="7" borderId="30" xfId="0" applyFont="1" applyFill="1" applyBorder="1" applyAlignment="1" applyProtection="1">
      <alignment horizontal="left"/>
    </xf>
    <xf numFmtId="0" fontId="2" fillId="7" borderId="55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165" fontId="3" fillId="0" borderId="72" xfId="0" applyNumberFormat="1" applyFont="1" applyBorder="1" applyProtection="1"/>
    <xf numFmtId="165" fontId="3" fillId="0" borderId="31" xfId="0" applyNumberFormat="1" applyFont="1" applyBorder="1" applyProtection="1"/>
    <xf numFmtId="165" fontId="3" fillId="0" borderId="54" xfId="0" applyNumberFormat="1" applyFont="1" applyBorder="1" applyProtection="1"/>
    <xf numFmtId="0" fontId="3" fillId="0" borderId="54" xfId="0" applyFont="1" applyBorder="1" applyAlignment="1" applyProtection="1">
      <alignment horizontal="left"/>
    </xf>
    <xf numFmtId="0" fontId="3" fillId="0" borderId="43" xfId="0" applyFont="1" applyBorder="1" applyAlignment="1">
      <alignment horizontal="center"/>
    </xf>
    <xf numFmtId="165" fontId="2" fillId="7" borderId="73" xfId="0" applyNumberFormat="1" applyFont="1" applyFill="1" applyBorder="1" applyProtection="1"/>
    <xf numFmtId="0" fontId="3" fillId="8" borderId="30" xfId="0" applyNumberFormat="1" applyFont="1" applyFill="1" applyBorder="1" applyAlignment="1">
      <alignment horizontal="right" vertical="center"/>
    </xf>
    <xf numFmtId="165" fontId="3" fillId="9" borderId="7" xfId="0" applyNumberFormat="1" applyFont="1" applyFill="1" applyBorder="1" applyProtection="1"/>
    <xf numFmtId="0" fontId="3" fillId="9" borderId="7" xfId="0" applyFont="1" applyFill="1" applyBorder="1" applyAlignment="1" applyProtection="1">
      <alignment horizontal="left"/>
    </xf>
    <xf numFmtId="0" fontId="3" fillId="9" borderId="74" xfId="0" applyFont="1" applyFill="1" applyBorder="1" applyAlignment="1">
      <alignment horizontal="center"/>
    </xf>
    <xf numFmtId="165" fontId="3" fillId="0" borderId="73" xfId="0" applyNumberFormat="1" applyFont="1" applyBorder="1" applyProtection="1"/>
    <xf numFmtId="0" fontId="3" fillId="0" borderId="58" xfId="0" applyFont="1" applyBorder="1" applyAlignment="1" applyProtection="1">
      <alignment horizontal="left"/>
    </xf>
    <xf numFmtId="0" fontId="3" fillId="0" borderId="44" xfId="0" applyFont="1" applyBorder="1" applyAlignment="1">
      <alignment horizontal="center"/>
    </xf>
    <xf numFmtId="165" fontId="3" fillId="9" borderId="67" xfId="0" applyNumberFormat="1" applyFont="1" applyFill="1" applyBorder="1" applyProtection="1"/>
    <xf numFmtId="165" fontId="2" fillId="7" borderId="72" xfId="0" applyNumberFormat="1" applyFont="1" applyFill="1" applyBorder="1" applyProtection="1"/>
    <xf numFmtId="0" fontId="1" fillId="0" borderId="0" xfId="0" applyFont="1" applyBorder="1"/>
    <xf numFmtId="165" fontId="3" fillId="0" borderId="38" xfId="0" applyNumberFormat="1" applyFont="1" applyBorder="1" applyProtection="1"/>
    <xf numFmtId="0" fontId="3" fillId="0" borderId="38" xfId="0" applyFont="1" applyBorder="1" applyAlignment="1" applyProtection="1">
      <alignment horizontal="left"/>
    </xf>
    <xf numFmtId="0" fontId="3" fillId="0" borderId="38" xfId="0" applyFont="1" applyBorder="1" applyAlignment="1">
      <alignment horizontal="center"/>
    </xf>
    <xf numFmtId="165" fontId="2" fillId="7" borderId="72" xfId="0" applyNumberFormat="1" applyFont="1" applyFill="1" applyBorder="1" applyAlignment="1" applyProtection="1">
      <alignment horizontal="right"/>
    </xf>
    <xf numFmtId="0" fontId="2" fillId="7" borderId="54" xfId="0" applyFont="1" applyFill="1" applyBorder="1" applyAlignment="1" applyProtection="1">
      <alignment horizontal="center"/>
    </xf>
    <xf numFmtId="165" fontId="3" fillId="0" borderId="30" xfId="0" applyNumberFormat="1" applyFont="1" applyBorder="1" applyAlignment="1"/>
    <xf numFmtId="0" fontId="8" fillId="0" borderId="0" xfId="0" applyFont="1"/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5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62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165" fontId="3" fillId="4" borderId="66" xfId="0" applyNumberFormat="1" applyFont="1" applyFill="1" applyBorder="1" applyAlignment="1" applyProtection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165" fontId="29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9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82" xfId="0" applyFont="1" applyBorder="1" applyAlignment="1">
      <alignment wrapText="1"/>
    </xf>
    <xf numFmtId="0" fontId="39" fillId="0" borderId="84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 wrapText="1"/>
    </xf>
    <xf numFmtId="0" fontId="39" fillId="0" borderId="83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center" vertical="center" wrapText="1"/>
    </xf>
    <xf numFmtId="0" fontId="38" fillId="0" borderId="80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165" fontId="27" fillId="0" borderId="78" xfId="0" applyNumberFormat="1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39" fillId="0" borderId="86" xfId="0" applyFont="1" applyBorder="1" applyAlignment="1">
      <alignment horizontal="center" vertical="center" wrapText="1"/>
    </xf>
    <xf numFmtId="0" fontId="39" fillId="0" borderId="90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38" fillId="0" borderId="8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165" fontId="27" fillId="0" borderId="65" xfId="0" applyNumberFormat="1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39" fillId="0" borderId="88" xfId="0" applyFont="1" applyBorder="1" applyAlignment="1">
      <alignment horizontal="center" vertical="center" wrapText="1"/>
    </xf>
    <xf numFmtId="0" fontId="1" fillId="0" borderId="86" xfId="0" applyFont="1" applyBorder="1" applyAlignment="1">
      <alignment wrapText="1"/>
    </xf>
    <xf numFmtId="0" fontId="32" fillId="6" borderId="0" xfId="1" applyFont="1" applyFill="1" applyAlignment="1">
      <alignment vertical="center"/>
    </xf>
    <xf numFmtId="0" fontId="31" fillId="0" borderId="0" xfId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 2013r. do VII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14'!$B$3:$B$15</c:f>
              <c:strCache>
                <c:ptCount val="13"/>
                <c:pt idx="0">
                  <c:v>VII 2013r.</c:v>
                </c:pt>
                <c:pt idx="1">
                  <c:v>VIII 2013r.</c:v>
                </c:pt>
                <c:pt idx="2">
                  <c:v>IX 2013r.</c:v>
                </c:pt>
                <c:pt idx="3">
                  <c:v>X 2013r.</c:v>
                </c:pt>
                <c:pt idx="4">
                  <c:v>XI 2013r.</c:v>
                </c:pt>
                <c:pt idx="5">
                  <c:v>XII 2013r.</c:v>
                </c:pt>
                <c:pt idx="6">
                  <c:v>I 2014r.</c:v>
                </c:pt>
                <c:pt idx="7">
                  <c:v>II 2014r.</c:v>
                </c:pt>
                <c:pt idx="8">
                  <c:v>III 2014r.</c:v>
                </c:pt>
                <c:pt idx="9">
                  <c:v>IV 2014r.</c:v>
                </c:pt>
                <c:pt idx="10">
                  <c:v>V 2014r.</c:v>
                </c:pt>
                <c:pt idx="11">
                  <c:v>VI 2014r.</c:v>
                </c:pt>
                <c:pt idx="12">
                  <c:v>VII 2014r.</c:v>
                </c:pt>
              </c:strCache>
            </c:strRef>
          </c:cat>
          <c:val>
            <c:numRef>
              <c:f>'Wykresy VII 14'!$C$3:$C$15</c:f>
              <c:numCache>
                <c:formatCode>General</c:formatCode>
                <c:ptCount val="13"/>
                <c:pt idx="0">
                  <c:v>57902</c:v>
                </c:pt>
                <c:pt idx="1">
                  <c:v>58337</c:v>
                </c:pt>
                <c:pt idx="2">
                  <c:v>58001</c:v>
                </c:pt>
                <c:pt idx="3">
                  <c:v>57024</c:v>
                </c:pt>
                <c:pt idx="4">
                  <c:v>58217</c:v>
                </c:pt>
                <c:pt idx="5">
                  <c:v>59805</c:v>
                </c:pt>
                <c:pt idx="6">
                  <c:v>63511</c:v>
                </c:pt>
                <c:pt idx="7">
                  <c:v>62605</c:v>
                </c:pt>
                <c:pt idx="8">
                  <c:v>59745</c:v>
                </c:pt>
                <c:pt idx="9">
                  <c:v>56326</c:v>
                </c:pt>
                <c:pt idx="10">
                  <c:v>53088</c:v>
                </c:pt>
                <c:pt idx="11">
                  <c:v>50542</c:v>
                </c:pt>
                <c:pt idx="12">
                  <c:v>49497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4049248"/>
        <c:axId val="254050000"/>
      </c:barChart>
      <c:catAx>
        <c:axId val="25404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4050000"/>
        <c:crosses val="autoZero"/>
        <c:auto val="1"/>
        <c:lblAlgn val="ctr"/>
        <c:lblOffset val="100"/>
        <c:noMultiLvlLbl val="0"/>
      </c:catAx>
      <c:valAx>
        <c:axId val="254050000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40492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lutego 2014r. do lipca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VII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14'!$I$4:$I$9</c:f>
              <c:strCache>
                <c:ptCount val="6"/>
                <c:pt idx="0">
                  <c:v>lipiec 2014r.</c:v>
                </c:pt>
                <c:pt idx="1">
                  <c:v>czerwiec 2014r.</c:v>
                </c:pt>
                <c:pt idx="2">
                  <c:v>maj 2014r.</c:v>
                </c:pt>
                <c:pt idx="3">
                  <c:v>kwiecień 2014r.</c:v>
                </c:pt>
                <c:pt idx="4">
                  <c:v>marzec 2014r.</c:v>
                </c:pt>
                <c:pt idx="5">
                  <c:v>luty 2014r.</c:v>
                </c:pt>
              </c:strCache>
            </c:strRef>
          </c:cat>
          <c:val>
            <c:numRef>
              <c:f>'Wykresy VII 14'!$J$4:$J$9</c:f>
              <c:numCache>
                <c:formatCode>General</c:formatCode>
                <c:ptCount val="6"/>
                <c:pt idx="0">
                  <c:v>7815</c:v>
                </c:pt>
                <c:pt idx="1">
                  <c:v>7841</c:v>
                </c:pt>
                <c:pt idx="2">
                  <c:v>8873</c:v>
                </c:pt>
                <c:pt idx="3">
                  <c:v>9344</c:v>
                </c:pt>
                <c:pt idx="4">
                  <c:v>9066</c:v>
                </c:pt>
                <c:pt idx="5">
                  <c:v>7377</c:v>
                </c:pt>
              </c:numCache>
            </c:numRef>
          </c:val>
        </c:ser>
        <c:ser>
          <c:idx val="1"/>
          <c:order val="1"/>
          <c:tx>
            <c:strRef>
              <c:f>'Wykresy VII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14'!$I$4:$I$9</c:f>
              <c:strCache>
                <c:ptCount val="6"/>
                <c:pt idx="0">
                  <c:v>lipiec 2014r.</c:v>
                </c:pt>
                <c:pt idx="1">
                  <c:v>czerwiec 2014r.</c:v>
                </c:pt>
                <c:pt idx="2">
                  <c:v>maj 2014r.</c:v>
                </c:pt>
                <c:pt idx="3">
                  <c:v>kwiecień 2014r.</c:v>
                </c:pt>
                <c:pt idx="4">
                  <c:v>marzec 2014r.</c:v>
                </c:pt>
                <c:pt idx="5">
                  <c:v>luty 2014r.</c:v>
                </c:pt>
              </c:strCache>
            </c:strRef>
          </c:cat>
          <c:val>
            <c:numRef>
              <c:f>'Wykresy VII 14'!$K$4:$K$9</c:f>
              <c:numCache>
                <c:formatCode>General</c:formatCode>
                <c:ptCount val="6"/>
                <c:pt idx="0">
                  <c:v>6770</c:v>
                </c:pt>
                <c:pt idx="1">
                  <c:v>5295</c:v>
                </c:pt>
                <c:pt idx="2">
                  <c:v>5635</c:v>
                </c:pt>
                <c:pt idx="3">
                  <c:v>5925</c:v>
                </c:pt>
                <c:pt idx="4">
                  <c:v>6206</c:v>
                </c:pt>
                <c:pt idx="5">
                  <c:v>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54712552"/>
        <c:axId val="254425000"/>
        <c:axId val="0"/>
      </c:bar3DChart>
      <c:catAx>
        <c:axId val="25471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4425000"/>
        <c:crosses val="autoZero"/>
        <c:auto val="1"/>
        <c:lblAlgn val="ctr"/>
        <c:lblOffset val="100"/>
        <c:noMultiLvlLbl val="0"/>
      </c:catAx>
      <c:valAx>
        <c:axId val="254425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712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 2013r. do VII 2013r. oraz od II 2014r. do VII 2014r.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14'!$F$6:$F$18</c:f>
              <c:strCache>
                <c:ptCount val="13"/>
                <c:pt idx="0">
                  <c:v>II 2013r.</c:v>
                </c:pt>
                <c:pt idx="1">
                  <c:v>III 2013r.</c:v>
                </c:pt>
                <c:pt idx="2">
                  <c:v>IV 2013r.</c:v>
                </c:pt>
                <c:pt idx="3">
                  <c:v>V 2013r.</c:v>
                </c:pt>
                <c:pt idx="4">
                  <c:v>VI 2013r.</c:v>
                </c:pt>
                <c:pt idx="5">
                  <c:v>VII 2013r.</c:v>
                </c:pt>
                <c:pt idx="7">
                  <c:v>II 2014r.</c:v>
                </c:pt>
                <c:pt idx="8">
                  <c:v>III 2014r.</c:v>
                </c:pt>
                <c:pt idx="9">
                  <c:v>IV 2014r.</c:v>
                </c:pt>
                <c:pt idx="10">
                  <c:v>V 2014r.</c:v>
                </c:pt>
                <c:pt idx="11">
                  <c:v>VI 2014r.</c:v>
                </c:pt>
                <c:pt idx="12">
                  <c:v>VII 2014r.</c:v>
                </c:pt>
              </c:strCache>
            </c:strRef>
          </c:cat>
          <c:val>
            <c:numRef>
              <c:f>'Wykresy VII 14'!$G$6:$G$18</c:f>
              <c:numCache>
                <c:formatCode>General</c:formatCode>
                <c:ptCount val="13"/>
                <c:pt idx="0">
                  <c:v>2949</c:v>
                </c:pt>
                <c:pt idx="1">
                  <c:v>3163</c:v>
                </c:pt>
                <c:pt idx="2">
                  <c:v>3193</c:v>
                </c:pt>
                <c:pt idx="3">
                  <c:v>2512</c:v>
                </c:pt>
                <c:pt idx="4">
                  <c:v>2885</c:v>
                </c:pt>
                <c:pt idx="5">
                  <c:v>2770</c:v>
                </c:pt>
                <c:pt idx="7">
                  <c:v>3173</c:v>
                </c:pt>
                <c:pt idx="8">
                  <c:v>3596</c:v>
                </c:pt>
                <c:pt idx="9">
                  <c:v>3891</c:v>
                </c:pt>
                <c:pt idx="10">
                  <c:v>3429</c:v>
                </c:pt>
                <c:pt idx="11">
                  <c:v>3558</c:v>
                </c:pt>
                <c:pt idx="12">
                  <c:v>3109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4425784"/>
        <c:axId val="254426176"/>
        <c:axId val="0"/>
      </c:bar3DChart>
      <c:catAx>
        <c:axId val="2544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4426176"/>
        <c:crosses val="autoZero"/>
        <c:auto val="1"/>
        <c:lblAlgn val="ctr"/>
        <c:lblOffset val="100"/>
        <c:noMultiLvlLbl val="0"/>
      </c:catAx>
      <c:valAx>
        <c:axId val="254426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442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lipcu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1745633088967327E-2"/>
                  <c:y val="-8.4075861485056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082654538872297"/>
                  <c:y val="-0.186251799170265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30945737033754"/>
                  <c:y val="-4.89388826396700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5712734184089059E-2"/>
                  <c:y val="8.232359664719313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3275862068965511E-2"/>
                  <c:y val="7.57514181695028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3012123025330155"/>
                  <c:y val="9.5106111736032839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631051416779765"/>
                  <c:y val="8.5557971920176487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735451402673959"/>
                  <c:y val="3.8317210348706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174016660770292"/>
                  <c:y val="-0.178184060325792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8717668993744532E-2"/>
                  <c:y val="-0.176288630587843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5709698078994761E-2"/>
                  <c:y val="2.356455443069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2767546648677448E-3"/>
                  <c:y val="-1.73649960421613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35066678345663"/>
                  <c:y val="-4.864725242678002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 14'!$K$22:$K$34</c:f>
              <c:numCache>
                <c:formatCode>0.00%</c:formatCode>
                <c:ptCount val="13"/>
                <c:pt idx="0">
                  <c:v>0.36788227767114523</c:v>
                </c:pt>
                <c:pt idx="1">
                  <c:v>2.0473448496481125E-2</c:v>
                </c:pt>
                <c:pt idx="2">
                  <c:v>1.6122840690978888E-2</c:v>
                </c:pt>
                <c:pt idx="3">
                  <c:v>1.0876519513755598E-2</c:v>
                </c:pt>
                <c:pt idx="4">
                  <c:v>6.9097888675623796E-3</c:v>
                </c:pt>
                <c:pt idx="5">
                  <c:v>2.0473448496481125E-2</c:v>
                </c:pt>
                <c:pt idx="6">
                  <c:v>5.3870761356365961E-2</c:v>
                </c:pt>
                <c:pt idx="7">
                  <c:v>1.5738963531669866E-2</c:v>
                </c:pt>
                <c:pt idx="8">
                  <c:v>3.1222008957133719E-2</c:v>
                </c:pt>
                <c:pt idx="9">
                  <c:v>0.29840051183621241</c:v>
                </c:pt>
                <c:pt idx="10">
                  <c:v>9.2770313499680096E-2</c:v>
                </c:pt>
                <c:pt idx="11">
                  <c:v>1.1388355726167627E-2</c:v>
                </c:pt>
                <c:pt idx="12">
                  <c:v>5.3870761356365961E-2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  <sheetName val="Stan i struktura VII 14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3943</v>
          </cell>
          <cell r="F6">
            <v>2582</v>
          </cell>
          <cell r="G6">
            <v>3542</v>
          </cell>
          <cell r="H6">
            <v>4340</v>
          </cell>
          <cell r="I6">
            <v>6168</v>
          </cell>
          <cell r="J6">
            <v>1690</v>
          </cell>
          <cell r="K6">
            <v>4136</v>
          </cell>
          <cell r="L6">
            <v>1643</v>
          </cell>
          <cell r="M6">
            <v>2592</v>
          </cell>
          <cell r="N6">
            <v>1870</v>
          </cell>
          <cell r="O6">
            <v>4257</v>
          </cell>
          <cell r="P6">
            <v>4274</v>
          </cell>
          <cell r="Q6">
            <v>4915</v>
          </cell>
          <cell r="R6">
            <v>4590</v>
          </cell>
          <cell r="S6">
            <v>50542</v>
          </cell>
        </row>
        <row r="46">
          <cell r="E46">
            <v>3299</v>
          </cell>
          <cell r="F46">
            <v>1071</v>
          </cell>
          <cell r="G46">
            <v>1368</v>
          </cell>
          <cell r="H46">
            <v>1128</v>
          </cell>
          <cell r="I46">
            <v>1453</v>
          </cell>
          <cell r="J46">
            <v>790</v>
          </cell>
          <cell r="K46">
            <v>1399</v>
          </cell>
          <cell r="L46">
            <v>1074</v>
          </cell>
          <cell r="M46">
            <v>745</v>
          </cell>
          <cell r="N46">
            <v>673</v>
          </cell>
          <cell r="O46">
            <v>2167</v>
          </cell>
          <cell r="P46">
            <v>1056</v>
          </cell>
          <cell r="Q46">
            <v>1848</v>
          </cell>
          <cell r="R46">
            <v>2382</v>
          </cell>
          <cell r="S46">
            <v>20453</v>
          </cell>
        </row>
        <row r="49">
          <cell r="E49">
            <v>41</v>
          </cell>
          <cell r="F49">
            <v>28</v>
          </cell>
          <cell r="G49">
            <v>0</v>
          </cell>
          <cell r="H49">
            <v>7</v>
          </cell>
          <cell r="I49">
            <v>52</v>
          </cell>
          <cell r="J49">
            <v>20</v>
          </cell>
          <cell r="K49">
            <v>53</v>
          </cell>
          <cell r="L49">
            <v>20</v>
          </cell>
          <cell r="M49">
            <v>14</v>
          </cell>
          <cell r="N49">
            <v>4</v>
          </cell>
          <cell r="O49">
            <v>82</v>
          </cell>
          <cell r="P49">
            <v>10</v>
          </cell>
          <cell r="Q49">
            <v>353</v>
          </cell>
          <cell r="R49">
            <v>115</v>
          </cell>
          <cell r="S49">
            <v>799</v>
          </cell>
        </row>
        <row r="51">
          <cell r="E51">
            <v>14</v>
          </cell>
          <cell r="F51">
            <v>27</v>
          </cell>
          <cell r="G51">
            <v>46</v>
          </cell>
          <cell r="H51">
            <v>28</v>
          </cell>
          <cell r="I51">
            <v>84</v>
          </cell>
          <cell r="J51">
            <v>25</v>
          </cell>
          <cell r="K51">
            <v>35</v>
          </cell>
          <cell r="L51">
            <v>33</v>
          </cell>
          <cell r="M51">
            <v>17</v>
          </cell>
          <cell r="N51">
            <v>20</v>
          </cell>
          <cell r="O51">
            <v>14</v>
          </cell>
          <cell r="P51">
            <v>50</v>
          </cell>
          <cell r="Q51">
            <v>2</v>
          </cell>
          <cell r="R51">
            <v>0</v>
          </cell>
          <cell r="S51">
            <v>395</v>
          </cell>
        </row>
        <row r="53">
          <cell r="E53">
            <v>14</v>
          </cell>
          <cell r="F53">
            <v>8</v>
          </cell>
          <cell r="G53">
            <v>19</v>
          </cell>
          <cell r="H53">
            <v>94</v>
          </cell>
          <cell r="I53">
            <v>55</v>
          </cell>
          <cell r="J53">
            <v>33</v>
          </cell>
          <cell r="K53">
            <v>62</v>
          </cell>
          <cell r="L53">
            <v>25</v>
          </cell>
          <cell r="M53">
            <v>39</v>
          </cell>
          <cell r="N53">
            <v>25</v>
          </cell>
          <cell r="O53">
            <v>22</v>
          </cell>
          <cell r="P53">
            <v>18</v>
          </cell>
          <cell r="Q53">
            <v>13</v>
          </cell>
          <cell r="R53">
            <v>56</v>
          </cell>
          <cell r="S53">
            <v>483</v>
          </cell>
        </row>
        <row r="55">
          <cell r="E55">
            <v>27</v>
          </cell>
          <cell r="F55">
            <v>16</v>
          </cell>
          <cell r="G55">
            <v>33</v>
          </cell>
          <cell r="H55">
            <v>14</v>
          </cell>
          <cell r="I55">
            <v>36</v>
          </cell>
          <cell r="J55">
            <v>49</v>
          </cell>
          <cell r="K55">
            <v>40</v>
          </cell>
          <cell r="L55">
            <v>34</v>
          </cell>
          <cell r="M55">
            <v>28</v>
          </cell>
          <cell r="N55">
            <v>25</v>
          </cell>
          <cell r="O55">
            <v>31</v>
          </cell>
          <cell r="P55">
            <v>9</v>
          </cell>
          <cell r="Q55">
            <v>40</v>
          </cell>
          <cell r="R55">
            <v>83</v>
          </cell>
          <cell r="S55">
            <v>465</v>
          </cell>
        </row>
        <row r="57">
          <cell r="E57">
            <v>105</v>
          </cell>
          <cell r="F57">
            <v>67</v>
          </cell>
          <cell r="G57">
            <v>0</v>
          </cell>
          <cell r="H57">
            <v>0</v>
          </cell>
          <cell r="I57">
            <v>7</v>
          </cell>
          <cell r="J57">
            <v>4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</v>
          </cell>
          <cell r="P57">
            <v>1</v>
          </cell>
          <cell r="Q57">
            <v>3</v>
          </cell>
          <cell r="R57">
            <v>1</v>
          </cell>
          <cell r="S57">
            <v>190</v>
          </cell>
        </row>
        <row r="59">
          <cell r="E59">
            <v>32</v>
          </cell>
          <cell r="F59">
            <v>15</v>
          </cell>
          <cell r="G59">
            <v>91</v>
          </cell>
          <cell r="H59">
            <v>150</v>
          </cell>
          <cell r="I59">
            <v>147</v>
          </cell>
          <cell r="J59">
            <v>4</v>
          </cell>
          <cell r="K59">
            <v>38</v>
          </cell>
          <cell r="L59">
            <v>42</v>
          </cell>
          <cell r="M59">
            <v>49</v>
          </cell>
          <cell r="N59">
            <v>121</v>
          </cell>
          <cell r="O59">
            <v>35</v>
          </cell>
          <cell r="P59">
            <v>47</v>
          </cell>
          <cell r="Q59">
            <v>20</v>
          </cell>
          <cell r="R59">
            <v>55</v>
          </cell>
          <cell r="S59">
            <v>846</v>
          </cell>
        </row>
        <row r="61">
          <cell r="E61">
            <v>328</v>
          </cell>
          <cell r="F61">
            <v>206</v>
          </cell>
          <cell r="G61">
            <v>248</v>
          </cell>
          <cell r="H61">
            <v>450</v>
          </cell>
          <cell r="I61">
            <v>387</v>
          </cell>
          <cell r="J61">
            <v>265</v>
          </cell>
          <cell r="K61">
            <v>311</v>
          </cell>
          <cell r="L61">
            <v>276</v>
          </cell>
          <cell r="M61">
            <v>278</v>
          </cell>
          <cell r="N61">
            <v>134</v>
          </cell>
          <cell r="O61">
            <v>518</v>
          </cell>
          <cell r="P61">
            <v>442</v>
          </cell>
          <cell r="Q61">
            <v>300</v>
          </cell>
          <cell r="R61">
            <v>417</v>
          </cell>
          <cell r="S61">
            <v>4560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111</v>
          </cell>
          <cell r="G65">
            <v>51</v>
          </cell>
          <cell r="H65">
            <v>60</v>
          </cell>
          <cell r="I65">
            <v>190</v>
          </cell>
          <cell r="J65">
            <v>59</v>
          </cell>
          <cell r="K65">
            <v>107</v>
          </cell>
          <cell r="L65">
            <v>18</v>
          </cell>
          <cell r="M65">
            <v>66</v>
          </cell>
          <cell r="N65">
            <v>46</v>
          </cell>
          <cell r="O65">
            <v>127</v>
          </cell>
          <cell r="P65">
            <v>37</v>
          </cell>
          <cell r="Q65">
            <v>345</v>
          </cell>
          <cell r="R65">
            <v>672</v>
          </cell>
          <cell r="S65">
            <v>1889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255" t="s">
        <v>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7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230" t="s">
        <v>19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8"/>
    </row>
    <row r="5" spans="2:21" ht="29.1" customHeight="1" thickTop="1" thickBot="1">
      <c r="B5" s="14" t="s">
        <v>20</v>
      </c>
      <c r="C5" s="259" t="s">
        <v>21</v>
      </c>
      <c r="D5" s="260"/>
      <c r="E5" s="15">
        <v>7</v>
      </c>
      <c r="F5" s="15">
        <v>10.6</v>
      </c>
      <c r="G5" s="15">
        <v>20.6</v>
      </c>
      <c r="H5" s="15">
        <v>20.5</v>
      </c>
      <c r="I5" s="15">
        <v>22.2</v>
      </c>
      <c r="J5" s="15">
        <v>10.7</v>
      </c>
      <c r="K5" s="15">
        <v>22.7</v>
      </c>
      <c r="L5" s="15">
        <v>14.2</v>
      </c>
      <c r="M5" s="15">
        <v>11</v>
      </c>
      <c r="N5" s="15">
        <v>14.7</v>
      </c>
      <c r="O5" s="15">
        <v>7.3</v>
      </c>
      <c r="P5" s="15">
        <v>14</v>
      </c>
      <c r="Q5" s="15">
        <v>21.8</v>
      </c>
      <c r="R5" s="16">
        <v>14</v>
      </c>
      <c r="S5" s="17">
        <v>13.5</v>
      </c>
      <c r="T5" s="1" t="s">
        <v>22</v>
      </c>
    </row>
    <row r="6" spans="2:21" s="4" customFormat="1" ht="28.5" customHeight="1" thickTop="1" thickBot="1">
      <c r="B6" s="18" t="s">
        <v>23</v>
      </c>
      <c r="C6" s="261" t="s">
        <v>24</v>
      </c>
      <c r="D6" s="262"/>
      <c r="E6" s="19">
        <v>3821</v>
      </c>
      <c r="F6" s="20">
        <v>2454</v>
      </c>
      <c r="G6" s="20">
        <v>3448</v>
      </c>
      <c r="H6" s="20">
        <v>4345</v>
      </c>
      <c r="I6" s="20">
        <v>6015</v>
      </c>
      <c r="J6" s="20">
        <v>1608</v>
      </c>
      <c r="K6" s="20">
        <v>4007</v>
      </c>
      <c r="L6" s="20">
        <v>1610</v>
      </c>
      <c r="M6" s="20">
        <v>2508</v>
      </c>
      <c r="N6" s="20">
        <v>1841</v>
      </c>
      <c r="O6" s="20">
        <v>4227</v>
      </c>
      <c r="P6" s="20">
        <v>4146</v>
      </c>
      <c r="Q6" s="20">
        <v>4896</v>
      </c>
      <c r="R6" s="21">
        <v>4571</v>
      </c>
      <c r="S6" s="22">
        <f>SUM(E6:R6)</f>
        <v>49497</v>
      </c>
    </row>
    <row r="7" spans="2:21" s="4" customFormat="1" ht="29.1" customHeight="1" thickTop="1" thickBot="1">
      <c r="B7" s="23"/>
      <c r="C7" s="263" t="s">
        <v>25</v>
      </c>
      <c r="D7" s="264"/>
      <c r="E7" s="24">
        <f>'[1]Stan i struktura VI 14'!E6</f>
        <v>3943</v>
      </c>
      <c r="F7" s="25">
        <f>'[1]Stan i struktura VI 14'!F6</f>
        <v>2582</v>
      </c>
      <c r="G7" s="25">
        <f>'[1]Stan i struktura VI 14'!G6</f>
        <v>3542</v>
      </c>
      <c r="H7" s="25">
        <f>'[1]Stan i struktura VI 14'!H6</f>
        <v>4340</v>
      </c>
      <c r="I7" s="25">
        <f>'[1]Stan i struktura VI 14'!I6</f>
        <v>6168</v>
      </c>
      <c r="J7" s="25">
        <f>'[1]Stan i struktura VI 14'!J6</f>
        <v>1690</v>
      </c>
      <c r="K7" s="25">
        <f>'[1]Stan i struktura VI 14'!K6</f>
        <v>4136</v>
      </c>
      <c r="L7" s="25">
        <f>'[1]Stan i struktura VI 14'!L6</f>
        <v>1643</v>
      </c>
      <c r="M7" s="25">
        <f>'[1]Stan i struktura VI 14'!M6</f>
        <v>2592</v>
      </c>
      <c r="N7" s="25">
        <f>'[1]Stan i struktura VI 14'!N6</f>
        <v>1870</v>
      </c>
      <c r="O7" s="25">
        <f>'[1]Stan i struktura VI 14'!O6</f>
        <v>4257</v>
      </c>
      <c r="P7" s="25">
        <f>'[1]Stan i struktura VI 14'!P6</f>
        <v>4274</v>
      </c>
      <c r="Q7" s="25">
        <f>'[1]Stan i struktura VI 14'!Q6</f>
        <v>4915</v>
      </c>
      <c r="R7" s="26">
        <f>'[1]Stan i struktura VI 14'!R6</f>
        <v>4590</v>
      </c>
      <c r="S7" s="27">
        <f>'[1]Stan i struktura VI 14'!S6</f>
        <v>50542</v>
      </c>
      <c r="T7" s="28"/>
      <c r="U7" s="29">
        <f>SUM(E7:R7)</f>
        <v>50542</v>
      </c>
    </row>
    <row r="8" spans="2:21" ht="29.1" customHeight="1" thickTop="1" thickBot="1">
      <c r="B8" s="30"/>
      <c r="C8" s="241" t="s">
        <v>26</v>
      </c>
      <c r="D8" s="234"/>
      <c r="E8" s="31">
        <f t="shared" ref="E8:S8" si="0">E6-E7</f>
        <v>-122</v>
      </c>
      <c r="F8" s="31">
        <f t="shared" si="0"/>
        <v>-128</v>
      </c>
      <c r="G8" s="31">
        <f t="shared" si="0"/>
        <v>-94</v>
      </c>
      <c r="H8" s="31">
        <f t="shared" si="0"/>
        <v>5</v>
      </c>
      <c r="I8" s="31">
        <f t="shared" si="0"/>
        <v>-153</v>
      </c>
      <c r="J8" s="31">
        <f t="shared" si="0"/>
        <v>-82</v>
      </c>
      <c r="K8" s="31">
        <f t="shared" si="0"/>
        <v>-129</v>
      </c>
      <c r="L8" s="31">
        <f t="shared" si="0"/>
        <v>-33</v>
      </c>
      <c r="M8" s="31">
        <f t="shared" si="0"/>
        <v>-84</v>
      </c>
      <c r="N8" s="31">
        <f t="shared" si="0"/>
        <v>-29</v>
      </c>
      <c r="O8" s="31">
        <f t="shared" si="0"/>
        <v>-30</v>
      </c>
      <c r="P8" s="31">
        <f t="shared" si="0"/>
        <v>-128</v>
      </c>
      <c r="Q8" s="31">
        <f t="shared" si="0"/>
        <v>-19</v>
      </c>
      <c r="R8" s="32">
        <f t="shared" si="0"/>
        <v>-19</v>
      </c>
      <c r="S8" s="33">
        <f t="shared" si="0"/>
        <v>-1045</v>
      </c>
      <c r="T8" s="34"/>
    </row>
    <row r="9" spans="2:21" ht="29.1" customHeight="1" thickTop="1" thickBot="1">
      <c r="B9" s="35"/>
      <c r="C9" s="237" t="s">
        <v>27</v>
      </c>
      <c r="D9" s="238"/>
      <c r="E9" s="36">
        <f t="shared" ref="E9:S9" si="1">E6/E7*100</f>
        <v>96.905909206188184</v>
      </c>
      <c r="F9" s="36">
        <f t="shared" si="1"/>
        <v>95.042602633617349</v>
      </c>
      <c r="G9" s="36">
        <f t="shared" si="1"/>
        <v>97.34613212874082</v>
      </c>
      <c r="H9" s="36">
        <f t="shared" si="1"/>
        <v>100.11520737327189</v>
      </c>
      <c r="I9" s="36">
        <f t="shared" si="1"/>
        <v>97.519455252918291</v>
      </c>
      <c r="J9" s="36">
        <f t="shared" si="1"/>
        <v>95.147928994082847</v>
      </c>
      <c r="K9" s="36">
        <f t="shared" si="1"/>
        <v>96.881044487427474</v>
      </c>
      <c r="L9" s="36">
        <f t="shared" si="1"/>
        <v>97.991479001825937</v>
      </c>
      <c r="M9" s="36">
        <f t="shared" si="1"/>
        <v>96.759259259259252</v>
      </c>
      <c r="N9" s="36">
        <f t="shared" si="1"/>
        <v>98.44919786096257</v>
      </c>
      <c r="O9" s="36">
        <f t="shared" si="1"/>
        <v>99.295278365045803</v>
      </c>
      <c r="P9" s="36">
        <f t="shared" si="1"/>
        <v>97.005147402901258</v>
      </c>
      <c r="Q9" s="36">
        <f t="shared" si="1"/>
        <v>99.613428280773135</v>
      </c>
      <c r="R9" s="37">
        <f t="shared" si="1"/>
        <v>99.586056644880173</v>
      </c>
      <c r="S9" s="38">
        <f t="shared" si="1"/>
        <v>97.932412646907522</v>
      </c>
      <c r="T9" s="34"/>
    </row>
    <row r="10" spans="2:21" s="4" customFormat="1" ht="29.1" customHeight="1" thickTop="1" thickBot="1">
      <c r="B10" s="39" t="s">
        <v>28</v>
      </c>
      <c r="C10" s="239" t="s">
        <v>29</v>
      </c>
      <c r="D10" s="240"/>
      <c r="E10" s="40">
        <v>735</v>
      </c>
      <c r="F10" s="41">
        <v>372</v>
      </c>
      <c r="G10" s="42">
        <v>429</v>
      </c>
      <c r="H10" s="42">
        <v>525</v>
      </c>
      <c r="I10" s="42">
        <v>646</v>
      </c>
      <c r="J10" s="42">
        <v>277</v>
      </c>
      <c r="K10" s="42">
        <v>437</v>
      </c>
      <c r="L10" s="42">
        <v>242</v>
      </c>
      <c r="M10" s="43">
        <v>320</v>
      </c>
      <c r="N10" s="43">
        <v>257</v>
      </c>
      <c r="O10" s="43">
        <v>570</v>
      </c>
      <c r="P10" s="43">
        <v>518</v>
      </c>
      <c r="Q10" s="43">
        <v>749</v>
      </c>
      <c r="R10" s="43">
        <v>693</v>
      </c>
      <c r="S10" s="44">
        <f>SUM(E10:R10)</f>
        <v>6770</v>
      </c>
      <c r="T10" s="28"/>
    </row>
    <row r="11" spans="2:21" ht="29.1" customHeight="1" thickTop="1" thickBot="1">
      <c r="B11" s="45"/>
      <c r="C11" s="241" t="s">
        <v>30</v>
      </c>
      <c r="D11" s="234"/>
      <c r="E11" s="46">
        <f t="shared" ref="E11:S11" si="2">E76/E10*100</f>
        <v>20.816326530612244</v>
      </c>
      <c r="F11" s="46">
        <f t="shared" si="2"/>
        <v>16.129032258064516</v>
      </c>
      <c r="G11" s="46">
        <f t="shared" si="2"/>
        <v>14.685314685314685</v>
      </c>
      <c r="H11" s="46">
        <f t="shared" si="2"/>
        <v>17.523809523809526</v>
      </c>
      <c r="I11" s="46">
        <f t="shared" si="2"/>
        <v>14.396284829721361</v>
      </c>
      <c r="J11" s="46">
        <f t="shared" si="2"/>
        <v>15.884476534296029</v>
      </c>
      <c r="K11" s="46">
        <f t="shared" si="2"/>
        <v>14.874141876430205</v>
      </c>
      <c r="L11" s="46">
        <f t="shared" si="2"/>
        <v>11.983471074380166</v>
      </c>
      <c r="M11" s="46">
        <f t="shared" si="2"/>
        <v>18.4375</v>
      </c>
      <c r="N11" s="46">
        <f t="shared" si="2"/>
        <v>19.45525291828794</v>
      </c>
      <c r="O11" s="46">
        <f t="shared" si="2"/>
        <v>23.157894736842106</v>
      </c>
      <c r="P11" s="46">
        <f t="shared" si="2"/>
        <v>20.463320463320464</v>
      </c>
      <c r="Q11" s="46">
        <f t="shared" si="2"/>
        <v>10.54739652870494</v>
      </c>
      <c r="R11" s="47">
        <f t="shared" si="2"/>
        <v>11.976911976911978</v>
      </c>
      <c r="S11" s="48">
        <f t="shared" si="2"/>
        <v>16.366322008862628</v>
      </c>
      <c r="T11" s="34"/>
    </row>
    <row r="12" spans="2:21" ht="29.1" customHeight="1" thickTop="1" thickBot="1">
      <c r="B12" s="49" t="s">
        <v>31</v>
      </c>
      <c r="C12" s="242" t="s">
        <v>32</v>
      </c>
      <c r="D12" s="243"/>
      <c r="E12" s="40">
        <v>857</v>
      </c>
      <c r="F12" s="42">
        <v>500</v>
      </c>
      <c r="G12" s="42">
        <v>523</v>
      </c>
      <c r="H12" s="42">
        <v>520</v>
      </c>
      <c r="I12" s="42">
        <v>799</v>
      </c>
      <c r="J12" s="42">
        <v>359</v>
      </c>
      <c r="K12" s="42">
        <v>566</v>
      </c>
      <c r="L12" s="42">
        <v>275</v>
      </c>
      <c r="M12" s="43">
        <v>404</v>
      </c>
      <c r="N12" s="43">
        <v>286</v>
      </c>
      <c r="O12" s="43">
        <v>600</v>
      </c>
      <c r="P12" s="43">
        <v>646</v>
      </c>
      <c r="Q12" s="43">
        <v>768</v>
      </c>
      <c r="R12" s="43">
        <v>712</v>
      </c>
      <c r="S12" s="44">
        <f>SUM(E12:R12)</f>
        <v>7815</v>
      </c>
      <c r="T12" s="34"/>
    </row>
    <row r="13" spans="2:21" ht="29.1" customHeight="1" thickTop="1" thickBot="1">
      <c r="B13" s="45" t="s">
        <v>22</v>
      </c>
      <c r="C13" s="244" t="s">
        <v>33</v>
      </c>
      <c r="D13" s="245"/>
      <c r="E13" s="50">
        <v>331</v>
      </c>
      <c r="F13" s="51">
        <v>200</v>
      </c>
      <c r="G13" s="51">
        <v>280</v>
      </c>
      <c r="H13" s="51">
        <v>267</v>
      </c>
      <c r="I13" s="51">
        <v>375</v>
      </c>
      <c r="J13" s="51">
        <v>156</v>
      </c>
      <c r="K13" s="51">
        <v>314</v>
      </c>
      <c r="L13" s="51">
        <v>111</v>
      </c>
      <c r="M13" s="52">
        <v>157</v>
      </c>
      <c r="N13" s="52">
        <v>101</v>
      </c>
      <c r="O13" s="52">
        <v>245</v>
      </c>
      <c r="P13" s="52">
        <v>239</v>
      </c>
      <c r="Q13" s="52">
        <v>307</v>
      </c>
      <c r="R13" s="52">
        <v>217</v>
      </c>
      <c r="S13" s="53">
        <f>SUM(E13:R13)</f>
        <v>3300</v>
      </c>
      <c r="T13" s="34"/>
    </row>
    <row r="14" spans="2:21" s="4" customFormat="1" ht="29.1" customHeight="1" thickTop="1" thickBot="1">
      <c r="B14" s="18" t="s">
        <v>22</v>
      </c>
      <c r="C14" s="246" t="s">
        <v>34</v>
      </c>
      <c r="D14" s="247"/>
      <c r="E14" s="50">
        <v>285</v>
      </c>
      <c r="F14" s="51">
        <v>173</v>
      </c>
      <c r="G14" s="51">
        <v>251</v>
      </c>
      <c r="H14" s="51">
        <v>248</v>
      </c>
      <c r="I14" s="51">
        <v>299</v>
      </c>
      <c r="J14" s="51">
        <v>137</v>
      </c>
      <c r="K14" s="51">
        <v>268</v>
      </c>
      <c r="L14" s="51">
        <v>107</v>
      </c>
      <c r="M14" s="52">
        <v>141</v>
      </c>
      <c r="N14" s="52">
        <v>100</v>
      </c>
      <c r="O14" s="52">
        <v>236</v>
      </c>
      <c r="P14" s="52">
        <v>221</v>
      </c>
      <c r="Q14" s="52">
        <v>225</v>
      </c>
      <c r="R14" s="52">
        <v>184</v>
      </c>
      <c r="S14" s="53">
        <f>SUM(E14:R14)</f>
        <v>2875</v>
      </c>
      <c r="T14" s="28"/>
    </row>
    <row r="15" spans="2:21" s="4" customFormat="1" ht="29.1" customHeight="1" thickTop="1" thickBot="1">
      <c r="B15" s="54" t="s">
        <v>22</v>
      </c>
      <c r="C15" s="248" t="s">
        <v>35</v>
      </c>
      <c r="D15" s="249"/>
      <c r="E15" s="55">
        <v>282</v>
      </c>
      <c r="F15" s="56">
        <v>156</v>
      </c>
      <c r="G15" s="56">
        <v>83</v>
      </c>
      <c r="H15" s="56">
        <v>131</v>
      </c>
      <c r="I15" s="56">
        <v>203</v>
      </c>
      <c r="J15" s="56">
        <v>115</v>
      </c>
      <c r="K15" s="56">
        <v>128</v>
      </c>
      <c r="L15" s="56">
        <v>84</v>
      </c>
      <c r="M15" s="57">
        <v>155</v>
      </c>
      <c r="N15" s="57">
        <v>105</v>
      </c>
      <c r="O15" s="57">
        <v>189</v>
      </c>
      <c r="P15" s="57">
        <v>240</v>
      </c>
      <c r="Q15" s="57">
        <v>242</v>
      </c>
      <c r="R15" s="57">
        <v>219</v>
      </c>
      <c r="S15" s="53">
        <f>SUM(E15:R15)</f>
        <v>2332</v>
      </c>
      <c r="T15" s="28"/>
    </row>
    <row r="16" spans="2:21" ht="29.1" customHeight="1" thickBot="1">
      <c r="B16" s="230" t="s">
        <v>36</v>
      </c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1"/>
    </row>
    <row r="17" spans="2:19" ht="29.1" customHeight="1" thickTop="1" thickBot="1">
      <c r="B17" s="252" t="s">
        <v>20</v>
      </c>
      <c r="C17" s="253" t="s">
        <v>37</v>
      </c>
      <c r="D17" s="254"/>
      <c r="E17" s="58">
        <v>2064</v>
      </c>
      <c r="F17" s="59">
        <v>1292</v>
      </c>
      <c r="G17" s="59">
        <v>1858</v>
      </c>
      <c r="H17" s="59">
        <v>2178</v>
      </c>
      <c r="I17" s="59">
        <v>3316</v>
      </c>
      <c r="J17" s="59">
        <v>737</v>
      </c>
      <c r="K17" s="59">
        <v>2179</v>
      </c>
      <c r="L17" s="59">
        <v>743</v>
      </c>
      <c r="M17" s="60">
        <v>1222</v>
      </c>
      <c r="N17" s="60">
        <v>1064</v>
      </c>
      <c r="O17" s="60">
        <v>2139</v>
      </c>
      <c r="P17" s="60">
        <v>2245</v>
      </c>
      <c r="Q17" s="60">
        <v>2670</v>
      </c>
      <c r="R17" s="60">
        <v>2465</v>
      </c>
      <c r="S17" s="53">
        <f>SUM(E17:R17)</f>
        <v>26172</v>
      </c>
    </row>
    <row r="18" spans="2:19" ht="29.1" customHeight="1" thickTop="1" thickBot="1">
      <c r="B18" s="191"/>
      <c r="C18" s="219" t="s">
        <v>38</v>
      </c>
      <c r="D18" s="220"/>
      <c r="E18" s="61">
        <f t="shared" ref="E18:S18" si="3">E17/E6*100</f>
        <v>54.017272965192355</v>
      </c>
      <c r="F18" s="61">
        <f t="shared" si="3"/>
        <v>52.648736756316218</v>
      </c>
      <c r="G18" s="61">
        <f t="shared" si="3"/>
        <v>53.886310904872389</v>
      </c>
      <c r="H18" s="61">
        <f t="shared" si="3"/>
        <v>50.12658227848101</v>
      </c>
      <c r="I18" s="61">
        <f t="shared" si="3"/>
        <v>55.128844555278469</v>
      </c>
      <c r="J18" s="61">
        <f t="shared" si="3"/>
        <v>45.833333333333329</v>
      </c>
      <c r="K18" s="61">
        <f t="shared" si="3"/>
        <v>54.379835288245573</v>
      </c>
      <c r="L18" s="61">
        <f t="shared" si="3"/>
        <v>46.149068322981371</v>
      </c>
      <c r="M18" s="61">
        <f t="shared" si="3"/>
        <v>48.72408293460925</v>
      </c>
      <c r="N18" s="61">
        <f t="shared" si="3"/>
        <v>57.794676806083643</v>
      </c>
      <c r="O18" s="61">
        <f t="shared" si="3"/>
        <v>50.603264726756571</v>
      </c>
      <c r="P18" s="61">
        <f t="shared" si="3"/>
        <v>54.148576941630488</v>
      </c>
      <c r="Q18" s="61">
        <f t="shared" si="3"/>
        <v>54.534313725490193</v>
      </c>
      <c r="R18" s="62">
        <f t="shared" si="3"/>
        <v>53.926930649748414</v>
      </c>
      <c r="S18" s="63">
        <f t="shared" si="3"/>
        <v>52.875931874659067</v>
      </c>
    </row>
    <row r="19" spans="2:19" ht="29.1" customHeight="1" thickTop="1" thickBot="1">
      <c r="B19" s="223" t="s">
        <v>23</v>
      </c>
      <c r="C19" s="233" t="s">
        <v>39</v>
      </c>
      <c r="D19" s="234"/>
      <c r="E19" s="50">
        <v>0</v>
      </c>
      <c r="F19" s="51">
        <v>1638</v>
      </c>
      <c r="G19" s="51">
        <v>1677</v>
      </c>
      <c r="H19" s="51">
        <v>2369</v>
      </c>
      <c r="I19" s="51">
        <v>2433</v>
      </c>
      <c r="J19" s="51">
        <v>644</v>
      </c>
      <c r="K19" s="51">
        <v>2254</v>
      </c>
      <c r="L19" s="51">
        <v>931</v>
      </c>
      <c r="M19" s="52">
        <v>1429</v>
      </c>
      <c r="N19" s="52">
        <v>871</v>
      </c>
      <c r="O19" s="52">
        <v>0</v>
      </c>
      <c r="P19" s="52">
        <v>2763</v>
      </c>
      <c r="Q19" s="52">
        <v>2186</v>
      </c>
      <c r="R19" s="52">
        <v>2044</v>
      </c>
      <c r="S19" s="64">
        <f>SUM(E19:R19)</f>
        <v>21239</v>
      </c>
    </row>
    <row r="20" spans="2:19" ht="29.1" customHeight="1" thickTop="1" thickBot="1">
      <c r="B20" s="191"/>
      <c r="C20" s="219" t="s">
        <v>38</v>
      </c>
      <c r="D20" s="220"/>
      <c r="E20" s="61">
        <f t="shared" ref="E20:S20" si="4">E19/E6*100</f>
        <v>0</v>
      </c>
      <c r="F20" s="61">
        <f t="shared" si="4"/>
        <v>66.748166259168713</v>
      </c>
      <c r="G20" s="61">
        <f t="shared" si="4"/>
        <v>48.636890951276101</v>
      </c>
      <c r="H20" s="61">
        <f t="shared" si="4"/>
        <v>54.522439585730723</v>
      </c>
      <c r="I20" s="61">
        <f t="shared" si="4"/>
        <v>40.448877805486283</v>
      </c>
      <c r="J20" s="61">
        <f t="shared" si="4"/>
        <v>40.049751243781095</v>
      </c>
      <c r="K20" s="61">
        <f t="shared" si="4"/>
        <v>56.251559770401791</v>
      </c>
      <c r="L20" s="61">
        <f t="shared" si="4"/>
        <v>57.826086956521735</v>
      </c>
      <c r="M20" s="61">
        <f t="shared" si="4"/>
        <v>56.977671451355661</v>
      </c>
      <c r="N20" s="61">
        <f t="shared" si="4"/>
        <v>47.311243889190656</v>
      </c>
      <c r="O20" s="61">
        <f t="shared" si="4"/>
        <v>0</v>
      </c>
      <c r="P20" s="61">
        <f t="shared" si="4"/>
        <v>66.642547033285098</v>
      </c>
      <c r="Q20" s="61">
        <f t="shared" si="4"/>
        <v>44.648692810457518</v>
      </c>
      <c r="R20" s="62">
        <f t="shared" si="4"/>
        <v>44.716692189892804</v>
      </c>
      <c r="S20" s="63">
        <f t="shared" si="4"/>
        <v>42.909671293209691</v>
      </c>
    </row>
    <row r="21" spans="2:19" s="4" customFormat="1" ht="29.1" customHeight="1" thickTop="1" thickBot="1">
      <c r="B21" s="215" t="s">
        <v>28</v>
      </c>
      <c r="C21" s="217" t="s">
        <v>40</v>
      </c>
      <c r="D21" s="218"/>
      <c r="E21" s="50">
        <v>718</v>
      </c>
      <c r="F21" s="51">
        <v>383</v>
      </c>
      <c r="G21" s="51">
        <v>601</v>
      </c>
      <c r="H21" s="51">
        <v>842</v>
      </c>
      <c r="I21" s="51">
        <v>941</v>
      </c>
      <c r="J21" s="51">
        <v>219</v>
      </c>
      <c r="K21" s="51">
        <v>656</v>
      </c>
      <c r="L21" s="51">
        <v>225</v>
      </c>
      <c r="M21" s="52">
        <v>365</v>
      </c>
      <c r="N21" s="52">
        <v>200</v>
      </c>
      <c r="O21" s="52">
        <v>674</v>
      </c>
      <c r="P21" s="52">
        <v>552</v>
      </c>
      <c r="Q21" s="52">
        <v>856</v>
      </c>
      <c r="R21" s="52">
        <v>505</v>
      </c>
      <c r="S21" s="53">
        <f>SUM(E21:R21)</f>
        <v>7737</v>
      </c>
    </row>
    <row r="22" spans="2:19" ht="29.1" customHeight="1" thickTop="1" thickBot="1">
      <c r="B22" s="191"/>
      <c r="C22" s="219" t="s">
        <v>38</v>
      </c>
      <c r="D22" s="220"/>
      <c r="E22" s="61">
        <f t="shared" ref="E22:S22" si="5">E21/E6*100</f>
        <v>18.790892436534939</v>
      </c>
      <c r="F22" s="61">
        <f t="shared" si="5"/>
        <v>15.607171964140178</v>
      </c>
      <c r="G22" s="61">
        <f t="shared" si="5"/>
        <v>17.430394431554525</v>
      </c>
      <c r="H22" s="61">
        <f t="shared" si="5"/>
        <v>19.378596087456849</v>
      </c>
      <c r="I22" s="61">
        <f t="shared" si="5"/>
        <v>15.644222776392352</v>
      </c>
      <c r="J22" s="61">
        <f t="shared" si="5"/>
        <v>13.619402985074627</v>
      </c>
      <c r="K22" s="61">
        <f t="shared" si="5"/>
        <v>16.371350137259796</v>
      </c>
      <c r="L22" s="61">
        <f t="shared" si="5"/>
        <v>13.975155279503104</v>
      </c>
      <c r="M22" s="61">
        <f t="shared" si="5"/>
        <v>14.553429027113237</v>
      </c>
      <c r="N22" s="61">
        <f t="shared" si="5"/>
        <v>10.863661053775123</v>
      </c>
      <c r="O22" s="61">
        <f t="shared" si="5"/>
        <v>15.945114738585284</v>
      </c>
      <c r="P22" s="61">
        <f t="shared" si="5"/>
        <v>13.314037626628075</v>
      </c>
      <c r="Q22" s="61">
        <f t="shared" si="5"/>
        <v>17.483660130718953</v>
      </c>
      <c r="R22" s="62">
        <f t="shared" si="5"/>
        <v>11.047910741632027</v>
      </c>
      <c r="S22" s="63">
        <f t="shared" si="5"/>
        <v>15.631250378810838</v>
      </c>
    </row>
    <row r="23" spans="2:19" s="4" customFormat="1" ht="29.1" customHeight="1" thickTop="1" thickBot="1">
      <c r="B23" s="215" t="s">
        <v>31</v>
      </c>
      <c r="C23" s="235" t="s">
        <v>41</v>
      </c>
      <c r="D23" s="236"/>
      <c r="E23" s="50">
        <v>226</v>
      </c>
      <c r="F23" s="51">
        <v>211</v>
      </c>
      <c r="G23" s="51">
        <v>285</v>
      </c>
      <c r="H23" s="51">
        <v>396</v>
      </c>
      <c r="I23" s="51">
        <v>153</v>
      </c>
      <c r="J23" s="51">
        <v>64</v>
      </c>
      <c r="K23" s="51">
        <v>147</v>
      </c>
      <c r="L23" s="51">
        <v>52</v>
      </c>
      <c r="M23" s="52">
        <v>318</v>
      </c>
      <c r="N23" s="52">
        <v>136</v>
      </c>
      <c r="O23" s="52">
        <v>283</v>
      </c>
      <c r="P23" s="52">
        <v>239</v>
      </c>
      <c r="Q23" s="52">
        <v>304</v>
      </c>
      <c r="R23" s="52">
        <v>156</v>
      </c>
      <c r="S23" s="53">
        <f>SUM(E23:R23)</f>
        <v>2970</v>
      </c>
    </row>
    <row r="24" spans="2:19" ht="29.1" customHeight="1" thickTop="1" thickBot="1">
      <c r="B24" s="191"/>
      <c r="C24" s="219" t="s">
        <v>38</v>
      </c>
      <c r="D24" s="220"/>
      <c r="E24" s="61">
        <f t="shared" ref="E24:S24" si="6">E23/E6*100</f>
        <v>5.9146820204135047</v>
      </c>
      <c r="F24" s="61">
        <f t="shared" si="6"/>
        <v>8.5982070089649554</v>
      </c>
      <c r="G24" s="61">
        <f t="shared" si="6"/>
        <v>8.265661252900232</v>
      </c>
      <c r="H24" s="61">
        <f t="shared" si="6"/>
        <v>9.113924050632912</v>
      </c>
      <c r="I24" s="61">
        <f t="shared" si="6"/>
        <v>2.5436408977556111</v>
      </c>
      <c r="J24" s="61">
        <f t="shared" si="6"/>
        <v>3.9800995024875623</v>
      </c>
      <c r="K24" s="61">
        <f t="shared" si="6"/>
        <v>3.668579985026204</v>
      </c>
      <c r="L24" s="61">
        <f t="shared" si="6"/>
        <v>3.2298136645962732</v>
      </c>
      <c r="M24" s="61">
        <f t="shared" si="6"/>
        <v>12.679425837320574</v>
      </c>
      <c r="N24" s="61">
        <f t="shared" si="6"/>
        <v>7.3872895165670833</v>
      </c>
      <c r="O24" s="61">
        <f t="shared" si="6"/>
        <v>6.6950555949846224</v>
      </c>
      <c r="P24" s="61">
        <f t="shared" si="6"/>
        <v>5.764592378195851</v>
      </c>
      <c r="Q24" s="61">
        <f t="shared" si="6"/>
        <v>6.2091503267973858</v>
      </c>
      <c r="R24" s="62">
        <f t="shared" si="6"/>
        <v>3.4128199518704876</v>
      </c>
      <c r="S24" s="63">
        <f t="shared" si="6"/>
        <v>6.0003636584035398</v>
      </c>
    </row>
    <row r="25" spans="2:19" s="4" customFormat="1" ht="29.1" customHeight="1" thickTop="1" thickBot="1">
      <c r="B25" s="215" t="s">
        <v>42</v>
      </c>
      <c r="C25" s="217" t="s">
        <v>43</v>
      </c>
      <c r="D25" s="218"/>
      <c r="E25" s="65">
        <v>88</v>
      </c>
      <c r="F25" s="52">
        <v>52</v>
      </c>
      <c r="G25" s="52">
        <v>81</v>
      </c>
      <c r="H25" s="52">
        <v>96</v>
      </c>
      <c r="I25" s="52">
        <v>134</v>
      </c>
      <c r="J25" s="52">
        <v>35</v>
      </c>
      <c r="K25" s="52">
        <v>71</v>
      </c>
      <c r="L25" s="52">
        <v>47</v>
      </c>
      <c r="M25" s="52">
        <v>29</v>
      </c>
      <c r="N25" s="52">
        <v>53</v>
      </c>
      <c r="O25" s="52">
        <v>118</v>
      </c>
      <c r="P25" s="52">
        <v>97</v>
      </c>
      <c r="Q25" s="52">
        <v>109</v>
      </c>
      <c r="R25" s="52">
        <v>141</v>
      </c>
      <c r="S25" s="53">
        <f>SUM(E25:R25)</f>
        <v>1151</v>
      </c>
    </row>
    <row r="26" spans="2:19" ht="29.1" customHeight="1" thickTop="1" thickBot="1">
      <c r="B26" s="191"/>
      <c r="C26" s="219" t="s">
        <v>38</v>
      </c>
      <c r="D26" s="220"/>
      <c r="E26" s="61">
        <f t="shared" ref="E26:S26" si="7">E25/E6*100</f>
        <v>2.3030620256477361</v>
      </c>
      <c r="F26" s="61">
        <f t="shared" si="7"/>
        <v>2.1189894050529747</v>
      </c>
      <c r="G26" s="61">
        <f t="shared" si="7"/>
        <v>2.3491879350348031</v>
      </c>
      <c r="H26" s="61">
        <f t="shared" si="7"/>
        <v>2.2094361334867663</v>
      </c>
      <c r="I26" s="61">
        <f t="shared" si="7"/>
        <v>2.2277639235245221</v>
      </c>
      <c r="J26" s="61">
        <f t="shared" si="7"/>
        <v>2.1766169154228856</v>
      </c>
      <c r="K26" s="61">
        <f t="shared" si="7"/>
        <v>1.771899176441228</v>
      </c>
      <c r="L26" s="61">
        <f t="shared" si="7"/>
        <v>2.9192546583850931</v>
      </c>
      <c r="M26" s="61">
        <f t="shared" si="7"/>
        <v>1.1562998405103668</v>
      </c>
      <c r="N26" s="61">
        <f t="shared" si="7"/>
        <v>2.8788701792504074</v>
      </c>
      <c r="O26" s="61">
        <f t="shared" si="7"/>
        <v>2.7915779512656731</v>
      </c>
      <c r="P26" s="61">
        <f t="shared" si="7"/>
        <v>2.3396044380125423</v>
      </c>
      <c r="Q26" s="61">
        <f t="shared" si="7"/>
        <v>2.2263071895424837</v>
      </c>
      <c r="R26" s="62">
        <f t="shared" si="7"/>
        <v>3.0846641872675566</v>
      </c>
      <c r="S26" s="63">
        <f t="shared" si="7"/>
        <v>2.3253934581893851</v>
      </c>
    </row>
    <row r="27" spans="2:19" ht="29.1" customHeight="1" thickTop="1" thickBot="1">
      <c r="B27" s="230" t="s">
        <v>44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2"/>
    </row>
    <row r="28" spans="2:19" ht="29.1" customHeight="1" thickTop="1" thickBot="1">
      <c r="B28" s="223" t="s">
        <v>20</v>
      </c>
      <c r="C28" s="233" t="s">
        <v>45</v>
      </c>
      <c r="D28" s="234"/>
      <c r="E28" s="50">
        <v>381</v>
      </c>
      <c r="F28" s="51">
        <v>352</v>
      </c>
      <c r="G28" s="51">
        <v>549</v>
      </c>
      <c r="H28" s="51">
        <v>634</v>
      </c>
      <c r="I28" s="51">
        <v>885</v>
      </c>
      <c r="J28" s="51">
        <v>228</v>
      </c>
      <c r="K28" s="51">
        <v>591</v>
      </c>
      <c r="L28" s="51">
        <v>314</v>
      </c>
      <c r="M28" s="52">
        <v>415</v>
      </c>
      <c r="N28" s="52">
        <v>321</v>
      </c>
      <c r="O28" s="52">
        <v>411</v>
      </c>
      <c r="P28" s="52">
        <v>630</v>
      </c>
      <c r="Q28" s="52">
        <v>670</v>
      </c>
      <c r="R28" s="52">
        <v>749</v>
      </c>
      <c r="S28" s="53">
        <f>SUM(E28:R28)</f>
        <v>7130</v>
      </c>
    </row>
    <row r="29" spans="2:19" ht="29.1" customHeight="1" thickTop="1" thickBot="1">
      <c r="B29" s="191"/>
      <c r="C29" s="219" t="s">
        <v>38</v>
      </c>
      <c r="D29" s="220"/>
      <c r="E29" s="61">
        <f t="shared" ref="E29:S29" si="8">E28/E6*100</f>
        <v>9.971211724679403</v>
      </c>
      <c r="F29" s="61">
        <f t="shared" si="8"/>
        <v>14.343928280358597</v>
      </c>
      <c r="G29" s="61">
        <f t="shared" si="8"/>
        <v>15.922273781902552</v>
      </c>
      <c r="H29" s="61">
        <f t="shared" si="8"/>
        <v>14.591484464902186</v>
      </c>
      <c r="I29" s="61">
        <f t="shared" si="8"/>
        <v>14.713216957605985</v>
      </c>
      <c r="J29" s="61">
        <f t="shared" si="8"/>
        <v>14.17910447761194</v>
      </c>
      <c r="K29" s="61">
        <f t="shared" si="8"/>
        <v>14.749188919391065</v>
      </c>
      <c r="L29" s="61">
        <f t="shared" si="8"/>
        <v>19.503105590062113</v>
      </c>
      <c r="M29" s="61">
        <f t="shared" si="8"/>
        <v>16.547049441786285</v>
      </c>
      <c r="N29" s="61">
        <f t="shared" si="8"/>
        <v>17.436175991309071</v>
      </c>
      <c r="O29" s="61">
        <f t="shared" si="8"/>
        <v>9.7232079488999279</v>
      </c>
      <c r="P29" s="61">
        <f t="shared" si="8"/>
        <v>15.195369030390736</v>
      </c>
      <c r="Q29" s="61">
        <f t="shared" si="8"/>
        <v>13.684640522875819</v>
      </c>
      <c r="R29" s="62">
        <f t="shared" si="8"/>
        <v>16.38591117917305</v>
      </c>
      <c r="S29" s="63">
        <f t="shared" si="8"/>
        <v>14.404913429096714</v>
      </c>
    </row>
    <row r="30" spans="2:19" ht="29.1" customHeight="1" thickTop="1" thickBot="1">
      <c r="B30" s="215" t="s">
        <v>23</v>
      </c>
      <c r="C30" s="217" t="s">
        <v>46</v>
      </c>
      <c r="D30" s="218"/>
      <c r="E30" s="50">
        <v>1352</v>
      </c>
      <c r="F30" s="51">
        <v>784</v>
      </c>
      <c r="G30" s="51">
        <v>952</v>
      </c>
      <c r="H30" s="51">
        <v>1245</v>
      </c>
      <c r="I30" s="51">
        <v>1490</v>
      </c>
      <c r="J30" s="51">
        <v>479</v>
      </c>
      <c r="K30" s="51">
        <v>1075</v>
      </c>
      <c r="L30" s="51">
        <v>447</v>
      </c>
      <c r="M30" s="52">
        <v>671</v>
      </c>
      <c r="N30" s="52">
        <v>475</v>
      </c>
      <c r="O30" s="52">
        <v>1273</v>
      </c>
      <c r="P30" s="52">
        <v>1064</v>
      </c>
      <c r="Q30" s="52">
        <v>1276</v>
      </c>
      <c r="R30" s="52">
        <v>1244</v>
      </c>
      <c r="S30" s="53">
        <f>SUM(E30:R30)</f>
        <v>13827</v>
      </c>
    </row>
    <row r="31" spans="2:19" ht="29.1" customHeight="1" thickTop="1" thickBot="1">
      <c r="B31" s="191"/>
      <c r="C31" s="219" t="s">
        <v>38</v>
      </c>
      <c r="D31" s="220"/>
      <c r="E31" s="61">
        <f t="shared" ref="E31:S31" si="9">E30/E6*100</f>
        <v>35.383407484951583</v>
      </c>
      <c r="F31" s="61">
        <f t="shared" si="9"/>
        <v>31.947840260798692</v>
      </c>
      <c r="G31" s="61">
        <f t="shared" si="9"/>
        <v>27.610208816705335</v>
      </c>
      <c r="H31" s="61">
        <f t="shared" si="9"/>
        <v>28.653624856156501</v>
      </c>
      <c r="I31" s="61">
        <f t="shared" si="9"/>
        <v>24.771404821280132</v>
      </c>
      <c r="J31" s="61">
        <f t="shared" si="9"/>
        <v>29.78855721393035</v>
      </c>
      <c r="K31" s="61">
        <f t="shared" si="9"/>
        <v>26.828050910905915</v>
      </c>
      <c r="L31" s="61">
        <f t="shared" si="9"/>
        <v>27.763975155279503</v>
      </c>
      <c r="M31" s="61">
        <f t="shared" si="9"/>
        <v>26.754385964912281</v>
      </c>
      <c r="N31" s="61">
        <f t="shared" si="9"/>
        <v>25.801195002715914</v>
      </c>
      <c r="O31" s="61">
        <f t="shared" si="9"/>
        <v>30.115921457298324</v>
      </c>
      <c r="P31" s="61">
        <f t="shared" si="9"/>
        <v>25.663289917993247</v>
      </c>
      <c r="Q31" s="61">
        <f t="shared" si="9"/>
        <v>26.062091503267975</v>
      </c>
      <c r="R31" s="62">
        <f t="shared" si="9"/>
        <v>27.215051411069791</v>
      </c>
      <c r="S31" s="63">
        <f t="shared" si="9"/>
        <v>27.935026365234254</v>
      </c>
    </row>
    <row r="32" spans="2:19" ht="29.1" customHeight="1" thickTop="1" thickBot="1">
      <c r="B32" s="215" t="s">
        <v>28</v>
      </c>
      <c r="C32" s="217" t="s">
        <v>47</v>
      </c>
      <c r="D32" s="218"/>
      <c r="E32" s="50">
        <v>1630</v>
      </c>
      <c r="F32" s="51">
        <v>1139</v>
      </c>
      <c r="G32" s="51">
        <v>2015</v>
      </c>
      <c r="H32" s="51">
        <v>2578</v>
      </c>
      <c r="I32" s="51">
        <v>3716</v>
      </c>
      <c r="J32" s="51">
        <v>685</v>
      </c>
      <c r="K32" s="51">
        <v>2395</v>
      </c>
      <c r="L32" s="51">
        <v>731</v>
      </c>
      <c r="M32" s="52">
        <v>1284</v>
      </c>
      <c r="N32" s="52">
        <v>1028</v>
      </c>
      <c r="O32" s="52">
        <v>1908</v>
      </c>
      <c r="P32" s="52">
        <v>2053</v>
      </c>
      <c r="Q32" s="52">
        <v>2723</v>
      </c>
      <c r="R32" s="52">
        <v>2554</v>
      </c>
      <c r="S32" s="53">
        <f>SUM(E32:R32)</f>
        <v>26439</v>
      </c>
    </row>
    <row r="33" spans="2:22" ht="29.1" customHeight="1" thickTop="1" thickBot="1">
      <c r="B33" s="191"/>
      <c r="C33" s="219" t="s">
        <v>38</v>
      </c>
      <c r="D33" s="220"/>
      <c r="E33" s="61">
        <f t="shared" ref="E33:S33" si="10">E32/E6*100</f>
        <v>42.658989793247841</v>
      </c>
      <c r="F33" s="61">
        <f t="shared" si="10"/>
        <v>46.414017929910351</v>
      </c>
      <c r="G33" s="61">
        <f t="shared" si="10"/>
        <v>58.439675174013914</v>
      </c>
      <c r="H33" s="61">
        <f t="shared" si="10"/>
        <v>59.332566168009201</v>
      </c>
      <c r="I33" s="61">
        <f t="shared" si="10"/>
        <v>61.778886118038237</v>
      </c>
      <c r="J33" s="61">
        <f t="shared" si="10"/>
        <v>42.599502487562191</v>
      </c>
      <c r="K33" s="61">
        <f t="shared" si="10"/>
        <v>59.770401796855502</v>
      </c>
      <c r="L33" s="61">
        <f t="shared" si="10"/>
        <v>45.403726708074529</v>
      </c>
      <c r="M33" s="61">
        <f t="shared" si="10"/>
        <v>51.196172248803826</v>
      </c>
      <c r="N33" s="61">
        <f t="shared" si="10"/>
        <v>55.83921781640413</v>
      </c>
      <c r="O33" s="61">
        <f t="shared" si="10"/>
        <v>45.138396025550037</v>
      </c>
      <c r="P33" s="61">
        <f t="shared" si="10"/>
        <v>49.517607332368549</v>
      </c>
      <c r="Q33" s="61">
        <f t="shared" si="10"/>
        <v>55.61683006535948</v>
      </c>
      <c r="R33" s="62">
        <f t="shared" si="10"/>
        <v>55.873988186392474</v>
      </c>
      <c r="S33" s="63">
        <f t="shared" si="10"/>
        <v>53.415358506576162</v>
      </c>
    </row>
    <row r="34" spans="2:22" ht="29.1" customHeight="1" thickTop="1" thickBot="1">
      <c r="B34" s="215" t="s">
        <v>31</v>
      </c>
      <c r="C34" s="217" t="s">
        <v>48</v>
      </c>
      <c r="D34" s="218"/>
      <c r="E34" s="65">
        <v>1020</v>
      </c>
      <c r="F34" s="52">
        <v>830</v>
      </c>
      <c r="G34" s="52">
        <v>997</v>
      </c>
      <c r="H34" s="52">
        <v>1571</v>
      </c>
      <c r="I34" s="52">
        <v>2016</v>
      </c>
      <c r="J34" s="52">
        <v>506</v>
      </c>
      <c r="K34" s="52">
        <v>1580</v>
      </c>
      <c r="L34" s="52">
        <v>475</v>
      </c>
      <c r="M34" s="52">
        <v>895</v>
      </c>
      <c r="N34" s="52">
        <v>492</v>
      </c>
      <c r="O34" s="52">
        <v>1086</v>
      </c>
      <c r="P34" s="52">
        <v>1256</v>
      </c>
      <c r="Q34" s="52">
        <v>1483</v>
      </c>
      <c r="R34" s="52">
        <v>1233</v>
      </c>
      <c r="S34" s="53">
        <f>SUM(E34:R34)</f>
        <v>15440</v>
      </c>
    </row>
    <row r="35" spans="2:22" ht="29.1" customHeight="1" thickTop="1" thickBot="1">
      <c r="B35" s="216"/>
      <c r="C35" s="219" t="s">
        <v>38</v>
      </c>
      <c r="D35" s="220"/>
      <c r="E35" s="61">
        <f t="shared" ref="E35:S35" si="11">E34/E6*100</f>
        <v>26.694582570007853</v>
      </c>
      <c r="F35" s="61">
        <f t="shared" si="11"/>
        <v>33.822330888345562</v>
      </c>
      <c r="G35" s="61">
        <f t="shared" si="11"/>
        <v>28.915313225058004</v>
      </c>
      <c r="H35" s="61">
        <f t="shared" si="11"/>
        <v>36.156501726121981</v>
      </c>
      <c r="I35" s="61">
        <f t="shared" si="11"/>
        <v>33.516209476309228</v>
      </c>
      <c r="J35" s="61">
        <f t="shared" si="11"/>
        <v>31.467661691542286</v>
      </c>
      <c r="K35" s="61">
        <f t="shared" si="11"/>
        <v>39.430995757424512</v>
      </c>
      <c r="L35" s="61">
        <f t="shared" si="11"/>
        <v>29.503105590062113</v>
      </c>
      <c r="M35" s="61">
        <f t="shared" si="11"/>
        <v>35.685805422647526</v>
      </c>
      <c r="N35" s="61">
        <f t="shared" si="11"/>
        <v>26.724606192286799</v>
      </c>
      <c r="O35" s="61">
        <f t="shared" si="11"/>
        <v>25.691980127750174</v>
      </c>
      <c r="P35" s="61">
        <f t="shared" si="11"/>
        <v>30.294259527255186</v>
      </c>
      <c r="Q35" s="61">
        <f t="shared" si="11"/>
        <v>30.290032679738559</v>
      </c>
      <c r="R35" s="62">
        <f t="shared" si="11"/>
        <v>26.974403850360972</v>
      </c>
      <c r="S35" s="63">
        <f t="shared" si="11"/>
        <v>31.19380972584197</v>
      </c>
    </row>
    <row r="36" spans="2:22" ht="29.1" customHeight="1" thickTop="1" thickBot="1">
      <c r="B36" s="215" t="s">
        <v>42</v>
      </c>
      <c r="C36" s="221" t="s">
        <v>49</v>
      </c>
      <c r="D36" s="222"/>
      <c r="E36" s="65">
        <v>598</v>
      </c>
      <c r="F36" s="52">
        <v>466</v>
      </c>
      <c r="G36" s="52">
        <v>724</v>
      </c>
      <c r="H36" s="52">
        <v>792</v>
      </c>
      <c r="I36" s="52">
        <v>1361</v>
      </c>
      <c r="J36" s="52">
        <v>347</v>
      </c>
      <c r="K36" s="52">
        <v>892</v>
      </c>
      <c r="L36" s="52">
        <v>274</v>
      </c>
      <c r="M36" s="52">
        <v>646</v>
      </c>
      <c r="N36" s="52">
        <v>304</v>
      </c>
      <c r="O36" s="52">
        <v>846</v>
      </c>
      <c r="P36" s="52">
        <v>1027</v>
      </c>
      <c r="Q36" s="52">
        <v>903</v>
      </c>
      <c r="R36" s="52">
        <v>971</v>
      </c>
      <c r="S36" s="53">
        <f>SUM(E36:R36)</f>
        <v>10151</v>
      </c>
    </row>
    <row r="37" spans="2:22" ht="29.1" customHeight="1" thickTop="1" thickBot="1">
      <c r="B37" s="216"/>
      <c r="C37" s="219" t="s">
        <v>38</v>
      </c>
      <c r="D37" s="220"/>
      <c r="E37" s="61">
        <f t="shared" ref="E37:S37" si="12">E36/E6*100</f>
        <v>15.650353310651663</v>
      </c>
      <c r="F37" s="61">
        <f t="shared" si="12"/>
        <v>18.989405052974735</v>
      </c>
      <c r="G37" s="61">
        <f t="shared" si="12"/>
        <v>20.997679814385151</v>
      </c>
      <c r="H37" s="61">
        <f t="shared" si="12"/>
        <v>18.227848101265824</v>
      </c>
      <c r="I37" s="61">
        <f t="shared" si="12"/>
        <v>22.62676641729011</v>
      </c>
      <c r="J37" s="61">
        <f t="shared" si="12"/>
        <v>21.579601990049753</v>
      </c>
      <c r="K37" s="61">
        <f t="shared" si="12"/>
        <v>22.261043174444723</v>
      </c>
      <c r="L37" s="61">
        <f t="shared" si="12"/>
        <v>17.018633540372672</v>
      </c>
      <c r="M37" s="61">
        <f t="shared" si="12"/>
        <v>25.757575757575758</v>
      </c>
      <c r="N37" s="61">
        <f t="shared" si="12"/>
        <v>16.512764801738186</v>
      </c>
      <c r="O37" s="61">
        <f t="shared" si="12"/>
        <v>20.014194464158976</v>
      </c>
      <c r="P37" s="61">
        <f t="shared" si="12"/>
        <v>24.770863482875061</v>
      </c>
      <c r="Q37" s="61">
        <f t="shared" si="12"/>
        <v>18.443627450980394</v>
      </c>
      <c r="R37" s="62">
        <f t="shared" si="12"/>
        <v>21.242616495296435</v>
      </c>
      <c r="S37" s="63">
        <f t="shared" si="12"/>
        <v>20.508313635169809</v>
      </c>
    </row>
    <row r="38" spans="2:22" s="66" customFormat="1" ht="29.1" customHeight="1" thickTop="1" thickBot="1">
      <c r="B38" s="223" t="s">
        <v>50</v>
      </c>
      <c r="C38" s="225" t="s">
        <v>51</v>
      </c>
      <c r="D38" s="226"/>
      <c r="E38" s="65">
        <v>682</v>
      </c>
      <c r="F38" s="52">
        <v>276</v>
      </c>
      <c r="G38" s="52">
        <v>306</v>
      </c>
      <c r="H38" s="52">
        <v>202</v>
      </c>
      <c r="I38" s="52">
        <v>418</v>
      </c>
      <c r="J38" s="52">
        <v>109</v>
      </c>
      <c r="K38" s="52">
        <v>282</v>
      </c>
      <c r="L38" s="52">
        <v>149</v>
      </c>
      <c r="M38" s="52">
        <v>196</v>
      </c>
      <c r="N38" s="52">
        <v>135</v>
      </c>
      <c r="O38" s="52">
        <v>468</v>
      </c>
      <c r="P38" s="52">
        <v>329</v>
      </c>
      <c r="Q38" s="52">
        <v>355</v>
      </c>
      <c r="R38" s="52">
        <v>334</v>
      </c>
      <c r="S38" s="53">
        <f>SUM(E38:R38)</f>
        <v>4241</v>
      </c>
    </row>
    <row r="39" spans="2:22" s="4" customFormat="1" ht="29.1" customHeight="1" thickTop="1" thickBot="1">
      <c r="B39" s="224"/>
      <c r="C39" s="227" t="s">
        <v>38</v>
      </c>
      <c r="D39" s="228"/>
      <c r="E39" s="67">
        <f t="shared" ref="E39:S39" si="13">E38/E6*100</f>
        <v>17.848730698769955</v>
      </c>
      <c r="F39" s="68">
        <f t="shared" si="13"/>
        <v>11.246943765281173</v>
      </c>
      <c r="G39" s="68">
        <f t="shared" si="13"/>
        <v>8.8747099767981439</v>
      </c>
      <c r="H39" s="68">
        <f t="shared" si="13"/>
        <v>4.6490218642117371</v>
      </c>
      <c r="I39" s="68">
        <f t="shared" si="13"/>
        <v>6.9492934330839571</v>
      </c>
      <c r="J39" s="68">
        <f t="shared" si="13"/>
        <v>6.778606965174129</v>
      </c>
      <c r="K39" s="68">
        <f t="shared" si="13"/>
        <v>7.0376840529074114</v>
      </c>
      <c r="L39" s="68">
        <f t="shared" si="13"/>
        <v>9.2546583850931672</v>
      </c>
      <c r="M39" s="68">
        <f t="shared" si="13"/>
        <v>7.8149920255183414</v>
      </c>
      <c r="N39" s="68">
        <f t="shared" si="13"/>
        <v>7.3329712112982071</v>
      </c>
      <c r="O39" s="67">
        <f t="shared" si="13"/>
        <v>11.071682044002838</v>
      </c>
      <c r="P39" s="68">
        <f t="shared" si="13"/>
        <v>7.9353593825373849</v>
      </c>
      <c r="Q39" s="68">
        <f t="shared" si="13"/>
        <v>7.2508169934640527</v>
      </c>
      <c r="R39" s="69">
        <f t="shared" si="13"/>
        <v>7.3069350251586087</v>
      </c>
      <c r="S39" s="63">
        <f t="shared" si="13"/>
        <v>8.5681960522859963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9" t="s">
        <v>52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0" t="s">
        <v>55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09"/>
    </row>
    <row r="44" spans="2:22" s="4" customFormat="1" ht="42" customHeight="1" thickTop="1" thickBot="1">
      <c r="B44" s="76" t="s">
        <v>20</v>
      </c>
      <c r="C44" s="213" t="s">
        <v>56</v>
      </c>
      <c r="D44" s="214"/>
      <c r="E44" s="58">
        <v>531</v>
      </c>
      <c r="F44" s="58">
        <v>162</v>
      </c>
      <c r="G44" s="58">
        <v>208</v>
      </c>
      <c r="H44" s="58">
        <v>180</v>
      </c>
      <c r="I44" s="58">
        <v>131</v>
      </c>
      <c r="J44" s="58">
        <v>136</v>
      </c>
      <c r="K44" s="58">
        <v>283</v>
      </c>
      <c r="L44" s="58">
        <v>176</v>
      </c>
      <c r="M44" s="58">
        <v>122</v>
      </c>
      <c r="N44" s="58">
        <v>84</v>
      </c>
      <c r="O44" s="58">
        <v>291</v>
      </c>
      <c r="P44" s="58">
        <v>111</v>
      </c>
      <c r="Q44" s="58">
        <v>349</v>
      </c>
      <c r="R44" s="77">
        <v>345</v>
      </c>
      <c r="S44" s="78">
        <f>SUM(E44:R44)</f>
        <v>3109</v>
      </c>
    </row>
    <row r="45" spans="2:22" s="4" customFormat="1" ht="42" customHeight="1" thickTop="1" thickBot="1">
      <c r="B45" s="79"/>
      <c r="C45" s="203" t="s">
        <v>57</v>
      </c>
      <c r="D45" s="204"/>
      <c r="E45" s="80">
        <v>91</v>
      </c>
      <c r="F45" s="51">
        <v>37</v>
      </c>
      <c r="G45" s="51">
        <v>23</v>
      </c>
      <c r="H45" s="51">
        <v>26</v>
      </c>
      <c r="I45" s="51">
        <v>63</v>
      </c>
      <c r="J45" s="51">
        <v>19</v>
      </c>
      <c r="K45" s="51">
        <v>56</v>
      </c>
      <c r="L45" s="51">
        <v>23</v>
      </c>
      <c r="M45" s="52">
        <v>32</v>
      </c>
      <c r="N45" s="52">
        <v>12</v>
      </c>
      <c r="O45" s="52">
        <v>46</v>
      </c>
      <c r="P45" s="52">
        <v>25</v>
      </c>
      <c r="Q45" s="52">
        <v>275</v>
      </c>
      <c r="R45" s="52">
        <v>124</v>
      </c>
      <c r="S45" s="78">
        <f>SUM(E45:R45)</f>
        <v>852</v>
      </c>
    </row>
    <row r="46" spans="2:22" s="4" customFormat="1" ht="42" customHeight="1" thickTop="1" thickBot="1">
      <c r="B46" s="81" t="s">
        <v>23</v>
      </c>
      <c r="C46" s="205" t="s">
        <v>58</v>
      </c>
      <c r="D46" s="206"/>
      <c r="E46" s="82">
        <f>E44+'[1]Stan i struktura VI 14'!E46</f>
        <v>3830</v>
      </c>
      <c r="F46" s="82">
        <f>F44+'[1]Stan i struktura VI 14'!F46</f>
        <v>1233</v>
      </c>
      <c r="G46" s="82">
        <f>G44+'[1]Stan i struktura VI 14'!G46</f>
        <v>1576</v>
      </c>
      <c r="H46" s="82">
        <f>H44+'[1]Stan i struktura VI 14'!H46</f>
        <v>1308</v>
      </c>
      <c r="I46" s="82">
        <f>I44+'[1]Stan i struktura VI 14'!I46</f>
        <v>1584</v>
      </c>
      <c r="J46" s="82">
        <f>J44+'[1]Stan i struktura VI 14'!J46</f>
        <v>926</v>
      </c>
      <c r="K46" s="82">
        <f>K44+'[1]Stan i struktura VI 14'!K46</f>
        <v>1682</v>
      </c>
      <c r="L46" s="82">
        <f>L44+'[1]Stan i struktura VI 14'!L46</f>
        <v>1250</v>
      </c>
      <c r="M46" s="82">
        <f>M44+'[1]Stan i struktura VI 14'!M46</f>
        <v>867</v>
      </c>
      <c r="N46" s="82">
        <f>N44+'[1]Stan i struktura VI 14'!N46</f>
        <v>757</v>
      </c>
      <c r="O46" s="82">
        <f>O44+'[1]Stan i struktura VI 14'!O46</f>
        <v>2458</v>
      </c>
      <c r="P46" s="82">
        <f>P44+'[1]Stan i struktura VI 14'!P46</f>
        <v>1167</v>
      </c>
      <c r="Q46" s="82">
        <f>Q44+'[1]Stan i struktura VI 14'!Q46</f>
        <v>2197</v>
      </c>
      <c r="R46" s="83">
        <f>R44+'[1]Stan i struktura VI 14'!R46</f>
        <v>2727</v>
      </c>
      <c r="S46" s="84">
        <f>S44+'[1]Stan i struktura VI 14'!S46</f>
        <v>23562</v>
      </c>
      <c r="U46" s="4">
        <f>SUM(E46:R46)</f>
        <v>23562</v>
      </c>
      <c r="V46" s="4">
        <f>SUM(E46:R46)</f>
        <v>23562</v>
      </c>
    </row>
    <row r="47" spans="2:22" s="4" customFormat="1" ht="42" customHeight="1" thickBot="1">
      <c r="B47" s="207" t="s">
        <v>59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9"/>
    </row>
    <row r="48" spans="2:22" s="4" customFormat="1" ht="42" customHeight="1" thickTop="1" thickBot="1">
      <c r="B48" s="210" t="s">
        <v>20</v>
      </c>
      <c r="C48" s="211" t="s">
        <v>60</v>
      </c>
      <c r="D48" s="212"/>
      <c r="E48" s="59">
        <v>0</v>
      </c>
      <c r="F48" s="59">
        <v>0</v>
      </c>
      <c r="G48" s="59">
        <v>0</v>
      </c>
      <c r="H48" s="59">
        <v>0</v>
      </c>
      <c r="I48" s="59">
        <v>1</v>
      </c>
      <c r="J48" s="59">
        <v>2</v>
      </c>
      <c r="K48" s="59">
        <v>5</v>
      </c>
      <c r="L48" s="59">
        <v>0</v>
      </c>
      <c r="M48" s="59">
        <v>1</v>
      </c>
      <c r="N48" s="59">
        <v>1</v>
      </c>
      <c r="O48" s="59">
        <v>4</v>
      </c>
      <c r="P48" s="59">
        <v>3</v>
      </c>
      <c r="Q48" s="59">
        <v>61</v>
      </c>
      <c r="R48" s="60">
        <v>7</v>
      </c>
      <c r="S48" s="85">
        <f>SUM(E48:R48)</f>
        <v>85</v>
      </c>
    </row>
    <row r="49" spans="2:22" ht="42" customHeight="1" thickTop="1" thickBot="1">
      <c r="B49" s="191"/>
      <c r="C49" s="201" t="s">
        <v>61</v>
      </c>
      <c r="D49" s="202"/>
      <c r="E49" s="86">
        <f>E48+'[1]Stan i struktura VI 14'!E49</f>
        <v>41</v>
      </c>
      <c r="F49" s="86">
        <f>F48+'[1]Stan i struktura VI 14'!F49</f>
        <v>28</v>
      </c>
      <c r="G49" s="86">
        <f>G48+'[1]Stan i struktura VI 14'!G49</f>
        <v>0</v>
      </c>
      <c r="H49" s="86">
        <f>H48+'[1]Stan i struktura VI 14'!H49</f>
        <v>7</v>
      </c>
      <c r="I49" s="86">
        <f>I48+'[1]Stan i struktura VI 14'!I49</f>
        <v>53</v>
      </c>
      <c r="J49" s="86">
        <f>J48+'[1]Stan i struktura VI 14'!J49</f>
        <v>22</v>
      </c>
      <c r="K49" s="86">
        <f>K48+'[1]Stan i struktura VI 14'!K49</f>
        <v>58</v>
      </c>
      <c r="L49" s="86">
        <f>L48+'[1]Stan i struktura VI 14'!L49</f>
        <v>20</v>
      </c>
      <c r="M49" s="86">
        <f>M48+'[1]Stan i struktura VI 14'!M49</f>
        <v>15</v>
      </c>
      <c r="N49" s="86">
        <f>N48+'[1]Stan i struktura VI 14'!N49</f>
        <v>5</v>
      </c>
      <c r="O49" s="86">
        <f>O48+'[1]Stan i struktura VI 14'!O49</f>
        <v>86</v>
      </c>
      <c r="P49" s="86">
        <f>P48+'[1]Stan i struktura VI 14'!P49</f>
        <v>13</v>
      </c>
      <c r="Q49" s="86">
        <f>Q48+'[1]Stan i struktura VI 14'!Q49</f>
        <v>414</v>
      </c>
      <c r="R49" s="87">
        <f>R48+'[1]Stan i struktura VI 14'!R49</f>
        <v>122</v>
      </c>
      <c r="S49" s="84">
        <f>S48+'[1]Stan i struktura VI 14'!S49</f>
        <v>884</v>
      </c>
      <c r="U49" s="1">
        <f>SUM(E49:R49)</f>
        <v>884</v>
      </c>
      <c r="V49" s="4">
        <f>SUM(E49:R49)</f>
        <v>884</v>
      </c>
    </row>
    <row r="50" spans="2:22" s="4" customFormat="1" ht="42" customHeight="1" thickTop="1" thickBot="1">
      <c r="B50" s="186" t="s">
        <v>23</v>
      </c>
      <c r="C50" s="199" t="s">
        <v>62</v>
      </c>
      <c r="D50" s="200"/>
      <c r="E50" s="88">
        <v>1</v>
      </c>
      <c r="F50" s="88">
        <v>0</v>
      </c>
      <c r="G50" s="88">
        <v>6</v>
      </c>
      <c r="H50" s="88">
        <v>0</v>
      </c>
      <c r="I50" s="88">
        <v>25</v>
      </c>
      <c r="J50" s="88">
        <v>0</v>
      </c>
      <c r="K50" s="88">
        <v>3</v>
      </c>
      <c r="L50" s="88">
        <v>1</v>
      </c>
      <c r="M50" s="88">
        <v>6</v>
      </c>
      <c r="N50" s="88">
        <v>0</v>
      </c>
      <c r="O50" s="88">
        <v>1</v>
      </c>
      <c r="P50" s="88">
        <v>9</v>
      </c>
      <c r="Q50" s="88">
        <v>2</v>
      </c>
      <c r="R50" s="89">
        <v>0</v>
      </c>
      <c r="S50" s="85">
        <f>SUM(E50:R50)</f>
        <v>54</v>
      </c>
    </row>
    <row r="51" spans="2:22" ht="42" customHeight="1" thickTop="1" thickBot="1">
      <c r="B51" s="191"/>
      <c r="C51" s="201" t="s">
        <v>63</v>
      </c>
      <c r="D51" s="202"/>
      <c r="E51" s="86">
        <f>E50+'[1]Stan i struktura VI 14'!E51</f>
        <v>15</v>
      </c>
      <c r="F51" s="86">
        <f>F50+'[1]Stan i struktura VI 14'!F51</f>
        <v>27</v>
      </c>
      <c r="G51" s="86">
        <f>G50+'[1]Stan i struktura VI 14'!G51</f>
        <v>52</v>
      </c>
      <c r="H51" s="86">
        <f>H50+'[1]Stan i struktura VI 14'!H51</f>
        <v>28</v>
      </c>
      <c r="I51" s="86">
        <f>I50+'[1]Stan i struktura VI 14'!I51</f>
        <v>109</v>
      </c>
      <c r="J51" s="86">
        <f>J50+'[1]Stan i struktura VI 14'!J51</f>
        <v>25</v>
      </c>
      <c r="K51" s="86">
        <f>K50+'[1]Stan i struktura VI 14'!K51</f>
        <v>38</v>
      </c>
      <c r="L51" s="86">
        <f>L50+'[1]Stan i struktura VI 14'!L51</f>
        <v>34</v>
      </c>
      <c r="M51" s="86">
        <f>M50+'[1]Stan i struktura VI 14'!M51</f>
        <v>23</v>
      </c>
      <c r="N51" s="86">
        <f>N50+'[1]Stan i struktura VI 14'!N51</f>
        <v>20</v>
      </c>
      <c r="O51" s="86">
        <f>O50+'[1]Stan i struktura VI 14'!O51</f>
        <v>15</v>
      </c>
      <c r="P51" s="86">
        <f>P50+'[1]Stan i struktura VI 14'!P51</f>
        <v>59</v>
      </c>
      <c r="Q51" s="86">
        <f>Q50+'[1]Stan i struktura VI 14'!Q51</f>
        <v>4</v>
      </c>
      <c r="R51" s="87">
        <f>R50+'[1]Stan i struktura VI 14'!R51</f>
        <v>0</v>
      </c>
      <c r="S51" s="84">
        <f>S50+'[1]Stan i struktura VI 14'!S51</f>
        <v>449</v>
      </c>
      <c r="U51" s="1">
        <f>SUM(E51:R51)</f>
        <v>449</v>
      </c>
      <c r="V51" s="4">
        <f>SUM(E51:R51)</f>
        <v>449</v>
      </c>
    </row>
    <row r="52" spans="2:22" s="4" customFormat="1" ht="42" customHeight="1" thickTop="1" thickBot="1">
      <c r="B52" s="185" t="s">
        <v>28</v>
      </c>
      <c r="C52" s="192" t="s">
        <v>64</v>
      </c>
      <c r="D52" s="193"/>
      <c r="E52" s="50">
        <v>3</v>
      </c>
      <c r="F52" s="51">
        <v>1</v>
      </c>
      <c r="G52" s="51">
        <v>16</v>
      </c>
      <c r="H52" s="51">
        <v>8</v>
      </c>
      <c r="I52" s="52">
        <v>35</v>
      </c>
      <c r="J52" s="51">
        <v>2</v>
      </c>
      <c r="K52" s="52">
        <v>11</v>
      </c>
      <c r="L52" s="51">
        <v>2</v>
      </c>
      <c r="M52" s="52">
        <v>1</v>
      </c>
      <c r="N52" s="52">
        <v>0</v>
      </c>
      <c r="O52" s="52">
        <v>2</v>
      </c>
      <c r="P52" s="51">
        <v>2</v>
      </c>
      <c r="Q52" s="90">
        <v>1</v>
      </c>
      <c r="R52" s="52">
        <v>6</v>
      </c>
      <c r="S52" s="85">
        <f>SUM(E52:R52)</f>
        <v>90</v>
      </c>
    </row>
    <row r="53" spans="2:22" ht="42" customHeight="1" thickTop="1" thickBot="1">
      <c r="B53" s="191"/>
      <c r="C53" s="201" t="s">
        <v>65</v>
      </c>
      <c r="D53" s="202"/>
      <c r="E53" s="86">
        <f>E52+'[1]Stan i struktura VI 14'!E53</f>
        <v>17</v>
      </c>
      <c r="F53" s="86">
        <f>F52+'[1]Stan i struktura VI 14'!F53</f>
        <v>9</v>
      </c>
      <c r="G53" s="86">
        <f>G52+'[1]Stan i struktura VI 14'!G53</f>
        <v>35</v>
      </c>
      <c r="H53" s="86">
        <f>H52+'[1]Stan i struktura VI 14'!H53</f>
        <v>102</v>
      </c>
      <c r="I53" s="86">
        <f>I52+'[1]Stan i struktura VI 14'!I53</f>
        <v>90</v>
      </c>
      <c r="J53" s="86">
        <f>J52+'[1]Stan i struktura VI 14'!J53</f>
        <v>35</v>
      </c>
      <c r="K53" s="86">
        <f>K52+'[1]Stan i struktura VI 14'!K53</f>
        <v>73</v>
      </c>
      <c r="L53" s="86">
        <f>L52+'[1]Stan i struktura VI 14'!L53</f>
        <v>27</v>
      </c>
      <c r="M53" s="86">
        <f>M52+'[1]Stan i struktura VI 14'!M53</f>
        <v>40</v>
      </c>
      <c r="N53" s="86">
        <f>N52+'[1]Stan i struktura VI 14'!N53</f>
        <v>25</v>
      </c>
      <c r="O53" s="86">
        <f>O52+'[1]Stan i struktura VI 14'!O53</f>
        <v>24</v>
      </c>
      <c r="P53" s="86">
        <f>P52+'[1]Stan i struktura VI 14'!P53</f>
        <v>20</v>
      </c>
      <c r="Q53" s="86">
        <f>Q52+'[1]Stan i struktura VI 14'!Q53</f>
        <v>14</v>
      </c>
      <c r="R53" s="87">
        <f>R52+'[1]Stan i struktura VI 14'!R53</f>
        <v>62</v>
      </c>
      <c r="S53" s="84">
        <f>S52+'[1]Stan i struktura VI 14'!S53</f>
        <v>573</v>
      </c>
      <c r="U53" s="1">
        <f>SUM(E53:R53)</f>
        <v>573</v>
      </c>
      <c r="V53" s="4">
        <f>SUM(E53:R53)</f>
        <v>573</v>
      </c>
    </row>
    <row r="54" spans="2:22" s="4" customFormat="1" ht="42" customHeight="1" thickTop="1" thickBot="1">
      <c r="B54" s="185" t="s">
        <v>31</v>
      </c>
      <c r="C54" s="192" t="s">
        <v>66</v>
      </c>
      <c r="D54" s="193"/>
      <c r="E54" s="50">
        <v>5</v>
      </c>
      <c r="F54" s="51">
        <v>1</v>
      </c>
      <c r="G54" s="51">
        <v>7</v>
      </c>
      <c r="H54" s="51">
        <v>11</v>
      </c>
      <c r="I54" s="52">
        <v>15</v>
      </c>
      <c r="J54" s="51">
        <v>13</v>
      </c>
      <c r="K54" s="52">
        <v>27</v>
      </c>
      <c r="L54" s="51">
        <v>1</v>
      </c>
      <c r="M54" s="52">
        <v>8</v>
      </c>
      <c r="N54" s="52">
        <v>0</v>
      </c>
      <c r="O54" s="52">
        <v>0</v>
      </c>
      <c r="P54" s="51">
        <v>1</v>
      </c>
      <c r="Q54" s="90">
        <v>17</v>
      </c>
      <c r="R54" s="52">
        <v>20</v>
      </c>
      <c r="S54" s="85">
        <f>SUM(E54:R54)</f>
        <v>126</v>
      </c>
    </row>
    <row r="55" spans="2:22" s="4" customFormat="1" ht="42" customHeight="1" thickTop="1" thickBot="1">
      <c r="B55" s="191"/>
      <c r="C55" s="194" t="s">
        <v>67</v>
      </c>
      <c r="D55" s="195"/>
      <c r="E55" s="86">
        <f>E54+'[1]Stan i struktura VI 14'!E55</f>
        <v>32</v>
      </c>
      <c r="F55" s="86">
        <f>F54+'[1]Stan i struktura VI 14'!F55</f>
        <v>17</v>
      </c>
      <c r="G55" s="86">
        <f>G54+'[1]Stan i struktura VI 14'!G55</f>
        <v>40</v>
      </c>
      <c r="H55" s="86">
        <f>H54+'[1]Stan i struktura VI 14'!H55</f>
        <v>25</v>
      </c>
      <c r="I55" s="86">
        <f>I54+'[1]Stan i struktura VI 14'!I55</f>
        <v>51</v>
      </c>
      <c r="J55" s="86">
        <f>J54+'[1]Stan i struktura VI 14'!J55</f>
        <v>62</v>
      </c>
      <c r="K55" s="86">
        <f>K54+'[1]Stan i struktura VI 14'!K55</f>
        <v>67</v>
      </c>
      <c r="L55" s="86">
        <f>L54+'[1]Stan i struktura VI 14'!L55</f>
        <v>35</v>
      </c>
      <c r="M55" s="86">
        <f>M54+'[1]Stan i struktura VI 14'!M55</f>
        <v>36</v>
      </c>
      <c r="N55" s="86">
        <f>N54+'[1]Stan i struktura VI 14'!N55</f>
        <v>25</v>
      </c>
      <c r="O55" s="86">
        <f>O54+'[1]Stan i struktura VI 14'!O55</f>
        <v>31</v>
      </c>
      <c r="P55" s="86">
        <f>P54+'[1]Stan i struktura VI 14'!P55</f>
        <v>10</v>
      </c>
      <c r="Q55" s="86">
        <f>Q54+'[1]Stan i struktura VI 14'!Q55</f>
        <v>57</v>
      </c>
      <c r="R55" s="87">
        <f>R54+'[1]Stan i struktura VI 14'!R55</f>
        <v>103</v>
      </c>
      <c r="S55" s="84">
        <f>S54+'[1]Stan i struktura VI 14'!S55</f>
        <v>591</v>
      </c>
      <c r="U55" s="4">
        <f>SUM(E55:R55)</f>
        <v>591</v>
      </c>
      <c r="V55" s="4">
        <f>SUM(E55:R55)</f>
        <v>591</v>
      </c>
    </row>
    <row r="56" spans="2:22" s="4" customFormat="1" ht="42" customHeight="1" thickTop="1" thickBot="1">
      <c r="B56" s="185" t="s">
        <v>42</v>
      </c>
      <c r="C56" s="178" t="s">
        <v>68</v>
      </c>
      <c r="D56" s="179"/>
      <c r="E56" s="91">
        <v>37</v>
      </c>
      <c r="F56" s="91">
        <v>25</v>
      </c>
      <c r="G56" s="91">
        <v>0</v>
      </c>
      <c r="H56" s="91">
        <v>0</v>
      </c>
      <c r="I56" s="91">
        <v>0</v>
      </c>
      <c r="J56" s="91">
        <v>2</v>
      </c>
      <c r="K56" s="91">
        <v>0</v>
      </c>
      <c r="L56" s="91">
        <v>0</v>
      </c>
      <c r="M56" s="91">
        <v>0</v>
      </c>
      <c r="N56" s="91">
        <v>0</v>
      </c>
      <c r="O56" s="91">
        <v>2</v>
      </c>
      <c r="P56" s="91">
        <v>3</v>
      </c>
      <c r="Q56" s="91">
        <v>1</v>
      </c>
      <c r="R56" s="92">
        <v>0</v>
      </c>
      <c r="S56" s="85">
        <f>SUM(E56:R56)</f>
        <v>70</v>
      </c>
    </row>
    <row r="57" spans="2:22" s="4" customFormat="1" ht="42" customHeight="1" thickTop="1" thickBot="1">
      <c r="B57" s="196"/>
      <c r="C57" s="197" t="s">
        <v>69</v>
      </c>
      <c r="D57" s="198"/>
      <c r="E57" s="86">
        <f>E56+'[1]Stan i struktura VI 14'!E57</f>
        <v>142</v>
      </c>
      <c r="F57" s="86">
        <f>F56+'[1]Stan i struktura VI 14'!F57</f>
        <v>92</v>
      </c>
      <c r="G57" s="86">
        <f>G56+'[1]Stan i struktura VI 14'!G57</f>
        <v>0</v>
      </c>
      <c r="H57" s="86">
        <f>H56+'[1]Stan i struktura VI 14'!H57</f>
        <v>0</v>
      </c>
      <c r="I57" s="86">
        <f>I56+'[1]Stan i struktura VI 14'!I57</f>
        <v>7</v>
      </c>
      <c r="J57" s="86">
        <f>J56+'[1]Stan i struktura VI 14'!J57</f>
        <v>6</v>
      </c>
      <c r="K57" s="86">
        <f>K56+'[1]Stan i struktura VI 14'!K57</f>
        <v>0</v>
      </c>
      <c r="L57" s="86">
        <f>L56+'[1]Stan i struktura VI 14'!L57</f>
        <v>0</v>
      </c>
      <c r="M57" s="86">
        <f>M56+'[1]Stan i struktura VI 14'!M57</f>
        <v>0</v>
      </c>
      <c r="N57" s="86">
        <f>N56+'[1]Stan i struktura VI 14'!N57</f>
        <v>0</v>
      </c>
      <c r="O57" s="86">
        <f>O56+'[1]Stan i struktura VI 14'!O57</f>
        <v>4</v>
      </c>
      <c r="P57" s="86">
        <f>P56+'[1]Stan i struktura VI 14'!P57</f>
        <v>4</v>
      </c>
      <c r="Q57" s="86">
        <f>Q56+'[1]Stan i struktura VI 14'!Q57</f>
        <v>4</v>
      </c>
      <c r="R57" s="87">
        <f>R56+'[1]Stan i struktura VI 14'!R57</f>
        <v>1</v>
      </c>
      <c r="S57" s="84">
        <f>S56+'[1]Stan i struktura VI 14'!S57</f>
        <v>260</v>
      </c>
      <c r="U57" s="4">
        <f>SUM(E57:R57)</f>
        <v>260</v>
      </c>
      <c r="V57" s="4">
        <f>SUM(E57:R57)</f>
        <v>260</v>
      </c>
    </row>
    <row r="58" spans="2:22" s="4" customFormat="1" ht="42" customHeight="1" thickTop="1" thickBot="1">
      <c r="B58" s="185" t="s">
        <v>50</v>
      </c>
      <c r="C58" s="178" t="s">
        <v>70</v>
      </c>
      <c r="D58" s="179"/>
      <c r="E58" s="91">
        <v>8</v>
      </c>
      <c r="F58" s="91">
        <v>12</v>
      </c>
      <c r="G58" s="91">
        <v>5</v>
      </c>
      <c r="H58" s="91">
        <v>17</v>
      </c>
      <c r="I58" s="91">
        <v>25</v>
      </c>
      <c r="J58" s="91">
        <v>0</v>
      </c>
      <c r="K58" s="91">
        <v>3</v>
      </c>
      <c r="L58" s="91">
        <v>5</v>
      </c>
      <c r="M58" s="91">
        <v>8</v>
      </c>
      <c r="N58" s="91">
        <v>18</v>
      </c>
      <c r="O58" s="91">
        <v>14</v>
      </c>
      <c r="P58" s="91">
        <v>29</v>
      </c>
      <c r="Q58" s="91">
        <v>11</v>
      </c>
      <c r="R58" s="92">
        <v>5</v>
      </c>
      <c r="S58" s="85">
        <f>SUM(E58:R58)</f>
        <v>160</v>
      </c>
    </row>
    <row r="59" spans="2:22" s="4" customFormat="1" ht="42" customHeight="1" thickTop="1" thickBot="1">
      <c r="B59" s="186"/>
      <c r="C59" s="187" t="s">
        <v>71</v>
      </c>
      <c r="D59" s="188"/>
      <c r="E59" s="86">
        <f>E58+'[1]Stan i struktura VI 14'!E59</f>
        <v>40</v>
      </c>
      <c r="F59" s="86">
        <f>F58+'[1]Stan i struktura VI 14'!F59</f>
        <v>27</v>
      </c>
      <c r="G59" s="86">
        <f>G58+'[1]Stan i struktura VI 14'!G59</f>
        <v>96</v>
      </c>
      <c r="H59" s="86">
        <f>H58+'[1]Stan i struktura VI 14'!H59</f>
        <v>167</v>
      </c>
      <c r="I59" s="86">
        <f>I58+'[1]Stan i struktura VI 14'!I59</f>
        <v>172</v>
      </c>
      <c r="J59" s="86">
        <f>J58+'[1]Stan i struktura VI 14'!J59</f>
        <v>4</v>
      </c>
      <c r="K59" s="86">
        <f>K58+'[1]Stan i struktura VI 14'!K59</f>
        <v>41</v>
      </c>
      <c r="L59" s="86">
        <f>L58+'[1]Stan i struktura VI 14'!L59</f>
        <v>47</v>
      </c>
      <c r="M59" s="86">
        <f>M58+'[1]Stan i struktura VI 14'!M59</f>
        <v>57</v>
      </c>
      <c r="N59" s="86">
        <f>N58+'[1]Stan i struktura VI 14'!N59</f>
        <v>139</v>
      </c>
      <c r="O59" s="86">
        <f>O58+'[1]Stan i struktura VI 14'!O59</f>
        <v>49</v>
      </c>
      <c r="P59" s="86">
        <f>P58+'[1]Stan i struktura VI 14'!P59</f>
        <v>76</v>
      </c>
      <c r="Q59" s="86">
        <f>Q58+'[1]Stan i struktura VI 14'!Q59</f>
        <v>31</v>
      </c>
      <c r="R59" s="87">
        <f>R58+'[1]Stan i struktura VI 14'!R59</f>
        <v>60</v>
      </c>
      <c r="S59" s="84">
        <f>S58+'[1]Stan i struktura VI 14'!S59</f>
        <v>1006</v>
      </c>
      <c r="U59" s="4">
        <f>SUM(E59:R59)</f>
        <v>1006</v>
      </c>
      <c r="V59" s="4">
        <f>SUM(E59:R59)</f>
        <v>1006</v>
      </c>
    </row>
    <row r="60" spans="2:22" s="4" customFormat="1" ht="42" customHeight="1" thickTop="1" thickBot="1">
      <c r="B60" s="177" t="s">
        <v>72</v>
      </c>
      <c r="C60" s="178" t="s">
        <v>73</v>
      </c>
      <c r="D60" s="179"/>
      <c r="E60" s="91">
        <v>60</v>
      </c>
      <c r="F60" s="91">
        <v>32</v>
      </c>
      <c r="G60" s="91">
        <v>29</v>
      </c>
      <c r="H60" s="91">
        <v>20</v>
      </c>
      <c r="I60" s="91">
        <v>32</v>
      </c>
      <c r="J60" s="91">
        <v>22</v>
      </c>
      <c r="K60" s="91">
        <v>6</v>
      </c>
      <c r="L60" s="91">
        <v>26</v>
      </c>
      <c r="M60" s="91">
        <v>35</v>
      </c>
      <c r="N60" s="91">
        <v>20</v>
      </c>
      <c r="O60" s="91">
        <v>34</v>
      </c>
      <c r="P60" s="91">
        <v>31</v>
      </c>
      <c r="Q60" s="91">
        <v>35</v>
      </c>
      <c r="R60" s="92">
        <v>39</v>
      </c>
      <c r="S60" s="85">
        <f>SUM(E60:R60)</f>
        <v>421</v>
      </c>
    </row>
    <row r="61" spans="2:22" s="4" customFormat="1" ht="42" customHeight="1" thickTop="1" thickBot="1">
      <c r="B61" s="177"/>
      <c r="C61" s="189" t="s">
        <v>74</v>
      </c>
      <c r="D61" s="190"/>
      <c r="E61" s="93">
        <f>E60+'[1]Stan i struktura VI 14'!E61</f>
        <v>388</v>
      </c>
      <c r="F61" s="93">
        <f>F60+'[1]Stan i struktura VI 14'!F61</f>
        <v>238</v>
      </c>
      <c r="G61" s="93">
        <f>G60+'[1]Stan i struktura VI 14'!G61</f>
        <v>277</v>
      </c>
      <c r="H61" s="93">
        <f>H60+'[1]Stan i struktura VI 14'!H61</f>
        <v>470</v>
      </c>
      <c r="I61" s="93">
        <f>I60+'[1]Stan i struktura VI 14'!I61</f>
        <v>419</v>
      </c>
      <c r="J61" s="93">
        <f>J60+'[1]Stan i struktura VI 14'!J61</f>
        <v>287</v>
      </c>
      <c r="K61" s="93">
        <f>K60+'[1]Stan i struktura VI 14'!K61</f>
        <v>317</v>
      </c>
      <c r="L61" s="93">
        <f>L60+'[1]Stan i struktura VI 14'!L61</f>
        <v>302</v>
      </c>
      <c r="M61" s="93">
        <f>M60+'[1]Stan i struktura VI 14'!M61</f>
        <v>313</v>
      </c>
      <c r="N61" s="93">
        <f>N60+'[1]Stan i struktura VI 14'!N61</f>
        <v>154</v>
      </c>
      <c r="O61" s="93">
        <f>O60+'[1]Stan i struktura VI 14'!O61</f>
        <v>552</v>
      </c>
      <c r="P61" s="93">
        <f>P60+'[1]Stan i struktura VI 14'!P61</f>
        <v>473</v>
      </c>
      <c r="Q61" s="93">
        <f>Q60+'[1]Stan i struktura VI 14'!Q61</f>
        <v>335</v>
      </c>
      <c r="R61" s="94">
        <f>R60+'[1]Stan i struktura VI 14'!R61</f>
        <v>456</v>
      </c>
      <c r="S61" s="84">
        <f>S60+'[1]Stan i struktura VI 14'!S61</f>
        <v>4981</v>
      </c>
      <c r="U61" s="4">
        <f>SUM(E61:R61)</f>
        <v>4981</v>
      </c>
      <c r="V61" s="4">
        <f>SUM(E61:R61)</f>
        <v>4981</v>
      </c>
    </row>
    <row r="62" spans="2:22" s="4" customFormat="1" ht="42" customHeight="1" thickTop="1" thickBot="1">
      <c r="B62" s="177" t="s">
        <v>75</v>
      </c>
      <c r="C62" s="178" t="s">
        <v>76</v>
      </c>
      <c r="D62" s="179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177"/>
      <c r="C63" s="180" t="s">
        <v>77</v>
      </c>
      <c r="D63" s="181"/>
      <c r="E63" s="86">
        <f>E62+'[1]Stan i struktura VI 14'!E63</f>
        <v>0</v>
      </c>
      <c r="F63" s="86">
        <f>F62+'[1]Stan i struktura VI 14'!F63</f>
        <v>0</v>
      </c>
      <c r="G63" s="86">
        <f>G62+'[1]Stan i struktura VI 14'!G63</f>
        <v>0</v>
      </c>
      <c r="H63" s="86">
        <f>H62+'[1]Stan i struktura VI 14'!H63</f>
        <v>0</v>
      </c>
      <c r="I63" s="86">
        <f>I62+'[1]Stan i struktura VI 14'!I63</f>
        <v>0</v>
      </c>
      <c r="J63" s="86">
        <f>J62+'[1]Stan i struktura VI 14'!J63</f>
        <v>0</v>
      </c>
      <c r="K63" s="86">
        <f>K62+'[1]Stan i struktura VI 14'!K63</f>
        <v>0</v>
      </c>
      <c r="L63" s="86">
        <f>L62+'[1]Stan i struktura VI 14'!L63</f>
        <v>0</v>
      </c>
      <c r="M63" s="86">
        <f>M62+'[1]Stan i struktura VI 14'!M63</f>
        <v>0</v>
      </c>
      <c r="N63" s="86">
        <f>N62+'[1]Stan i struktura VI 14'!N63</f>
        <v>0</v>
      </c>
      <c r="O63" s="86">
        <f>O62+'[1]Stan i struktura VI 14'!O63</f>
        <v>0</v>
      </c>
      <c r="P63" s="86">
        <f>P62+'[1]Stan i struktura VI 14'!P63</f>
        <v>0</v>
      </c>
      <c r="Q63" s="86">
        <f>Q62+'[1]Stan i struktura VI 14'!Q63</f>
        <v>0</v>
      </c>
      <c r="R63" s="87">
        <f>R62+'[1]Stan i struktura VI 14'!R63</f>
        <v>0</v>
      </c>
      <c r="S63" s="84">
        <f>S62+'[1]Stan i struktura VI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77" t="s">
        <v>78</v>
      </c>
      <c r="C64" s="178" t="s">
        <v>79</v>
      </c>
      <c r="D64" s="179"/>
      <c r="E64" s="91">
        <v>0</v>
      </c>
      <c r="F64" s="91">
        <v>3</v>
      </c>
      <c r="G64" s="91">
        <v>1</v>
      </c>
      <c r="H64" s="91">
        <v>0</v>
      </c>
      <c r="I64" s="91">
        <v>14</v>
      </c>
      <c r="J64" s="91">
        <v>2</v>
      </c>
      <c r="K64" s="91">
        <v>0</v>
      </c>
      <c r="L64" s="91">
        <v>1</v>
      </c>
      <c r="M64" s="91">
        <v>0</v>
      </c>
      <c r="N64" s="91">
        <v>2</v>
      </c>
      <c r="O64" s="91">
        <v>0</v>
      </c>
      <c r="P64" s="91">
        <v>2</v>
      </c>
      <c r="Q64" s="91">
        <v>15</v>
      </c>
      <c r="R64" s="92">
        <v>83</v>
      </c>
      <c r="S64" s="85">
        <f>SUM(E64:R64)</f>
        <v>123</v>
      </c>
    </row>
    <row r="65" spans="2:22" ht="42" customHeight="1" thickTop="1" thickBot="1">
      <c r="B65" s="182"/>
      <c r="C65" s="183" t="s">
        <v>80</v>
      </c>
      <c r="D65" s="184"/>
      <c r="E65" s="86">
        <f>E64+'[1]Stan i struktura VI 14'!E65</f>
        <v>0</v>
      </c>
      <c r="F65" s="86">
        <f>F64+'[1]Stan i struktura VI 14'!F65</f>
        <v>114</v>
      </c>
      <c r="G65" s="86">
        <f>G64+'[1]Stan i struktura VI 14'!G65</f>
        <v>52</v>
      </c>
      <c r="H65" s="86">
        <f>H64+'[1]Stan i struktura VI 14'!H65</f>
        <v>60</v>
      </c>
      <c r="I65" s="86">
        <f>I64+'[1]Stan i struktura VI 14'!I65</f>
        <v>204</v>
      </c>
      <c r="J65" s="86">
        <f>J64+'[1]Stan i struktura VI 14'!J65</f>
        <v>61</v>
      </c>
      <c r="K65" s="86">
        <f>K64+'[1]Stan i struktura VI 14'!K65</f>
        <v>107</v>
      </c>
      <c r="L65" s="86">
        <f>L64+'[1]Stan i struktura VI 14'!L65</f>
        <v>19</v>
      </c>
      <c r="M65" s="86">
        <f>M64+'[1]Stan i struktura VI 14'!M65</f>
        <v>66</v>
      </c>
      <c r="N65" s="86">
        <f>N64+'[1]Stan i struktura VI 14'!N65</f>
        <v>48</v>
      </c>
      <c r="O65" s="86">
        <f>O64+'[1]Stan i struktura VI 14'!O65</f>
        <v>127</v>
      </c>
      <c r="P65" s="86">
        <f>P64+'[1]Stan i struktura VI 14'!P65</f>
        <v>39</v>
      </c>
      <c r="Q65" s="86">
        <f>Q64+'[1]Stan i struktura VI 14'!Q65</f>
        <v>360</v>
      </c>
      <c r="R65" s="87">
        <f>R64+'[1]Stan i struktura VI 14'!R65</f>
        <v>755</v>
      </c>
      <c r="S65" s="84">
        <f>S64+'[1]Stan i struktura VI 14'!S65</f>
        <v>2012</v>
      </c>
      <c r="U65" s="1">
        <f>SUM(E65:R65)</f>
        <v>2012</v>
      </c>
      <c r="V65" s="4">
        <f>SUM(E65:R65)</f>
        <v>2012</v>
      </c>
    </row>
    <row r="66" spans="2:22" ht="45" customHeight="1" thickTop="1" thickBot="1">
      <c r="B66" s="170" t="s">
        <v>81</v>
      </c>
      <c r="C66" s="172" t="s">
        <v>82</v>
      </c>
      <c r="D66" s="173"/>
      <c r="E66" s="95">
        <f t="shared" ref="E66:R67" si="14">E48+E50+E52+E54+E56+E58+E60+E62+E64</f>
        <v>114</v>
      </c>
      <c r="F66" s="95">
        <f t="shared" si="14"/>
        <v>74</v>
      </c>
      <c r="G66" s="95">
        <f t="shared" si="14"/>
        <v>64</v>
      </c>
      <c r="H66" s="95">
        <f t="shared" si="14"/>
        <v>56</v>
      </c>
      <c r="I66" s="95">
        <f t="shared" si="14"/>
        <v>147</v>
      </c>
      <c r="J66" s="95">
        <f t="shared" si="14"/>
        <v>43</v>
      </c>
      <c r="K66" s="95">
        <f t="shared" si="14"/>
        <v>55</v>
      </c>
      <c r="L66" s="95">
        <f t="shared" si="14"/>
        <v>36</v>
      </c>
      <c r="M66" s="95">
        <f t="shared" si="14"/>
        <v>59</v>
      </c>
      <c r="N66" s="95">
        <f t="shared" si="14"/>
        <v>41</v>
      </c>
      <c r="O66" s="95">
        <f t="shared" si="14"/>
        <v>57</v>
      </c>
      <c r="P66" s="95">
        <f t="shared" si="14"/>
        <v>80</v>
      </c>
      <c r="Q66" s="95">
        <f t="shared" si="14"/>
        <v>143</v>
      </c>
      <c r="R66" s="96">
        <f t="shared" si="14"/>
        <v>160</v>
      </c>
      <c r="S66" s="97">
        <f>SUM(E66:R66)</f>
        <v>1129</v>
      </c>
      <c r="V66" s="4"/>
    </row>
    <row r="67" spans="2:22" ht="45" customHeight="1" thickTop="1" thickBot="1">
      <c r="B67" s="171"/>
      <c r="C67" s="172" t="s">
        <v>83</v>
      </c>
      <c r="D67" s="173"/>
      <c r="E67" s="98">
        <f t="shared" si="14"/>
        <v>675</v>
      </c>
      <c r="F67" s="98">
        <f>F49+F51+F53+F55+F57+F59+F61+F63+F65</f>
        <v>552</v>
      </c>
      <c r="G67" s="98">
        <f t="shared" si="14"/>
        <v>552</v>
      </c>
      <c r="H67" s="98">
        <f t="shared" si="14"/>
        <v>859</v>
      </c>
      <c r="I67" s="98">
        <f t="shared" si="14"/>
        <v>1105</v>
      </c>
      <c r="J67" s="98">
        <f t="shared" si="14"/>
        <v>502</v>
      </c>
      <c r="K67" s="98">
        <f t="shared" si="14"/>
        <v>701</v>
      </c>
      <c r="L67" s="98">
        <f t="shared" si="14"/>
        <v>484</v>
      </c>
      <c r="M67" s="98">
        <f t="shared" si="14"/>
        <v>550</v>
      </c>
      <c r="N67" s="98">
        <f t="shared" si="14"/>
        <v>416</v>
      </c>
      <c r="O67" s="98">
        <f t="shared" si="14"/>
        <v>888</v>
      </c>
      <c r="P67" s="98">
        <f t="shared" si="14"/>
        <v>694</v>
      </c>
      <c r="Q67" s="98">
        <f t="shared" si="14"/>
        <v>1219</v>
      </c>
      <c r="R67" s="99">
        <f t="shared" si="14"/>
        <v>1559</v>
      </c>
      <c r="S67" s="97">
        <f>SUM(E67:R67)</f>
        <v>10756</v>
      </c>
      <c r="V67" s="4"/>
    </row>
    <row r="68" spans="2:22" ht="14.25" customHeight="1">
      <c r="B68" s="174" t="s">
        <v>84</v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</row>
    <row r="69" spans="2:22" ht="14.25" customHeight="1"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</row>
    <row r="75" spans="2:22" ht="13.5" thickBot="1"/>
    <row r="76" spans="2:22" ht="26.25" customHeight="1" thickTop="1" thickBot="1">
      <c r="E76" s="100">
        <v>153</v>
      </c>
      <c r="F76" s="100">
        <v>60</v>
      </c>
      <c r="G76" s="100">
        <v>63</v>
      </c>
      <c r="H76" s="100">
        <v>92</v>
      </c>
      <c r="I76" s="100">
        <v>93</v>
      </c>
      <c r="J76" s="100">
        <v>44</v>
      </c>
      <c r="K76" s="100">
        <v>65</v>
      </c>
      <c r="L76" s="100">
        <v>29</v>
      </c>
      <c r="M76" s="100">
        <v>59</v>
      </c>
      <c r="N76" s="100">
        <v>50</v>
      </c>
      <c r="O76" s="100">
        <v>132</v>
      </c>
      <c r="P76" s="100">
        <v>106</v>
      </c>
      <c r="Q76" s="100">
        <v>79</v>
      </c>
      <c r="R76" s="100">
        <v>83</v>
      </c>
      <c r="S76" s="78">
        <f>SUM(E76:R76)</f>
        <v>1108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S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7" t="s">
        <v>235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2:15" ht="24.75" customHeight="1">
      <c r="B2" s="297" t="s">
        <v>234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2:15" ht="18.75" thickBot="1">
      <c r="B3" s="1"/>
      <c r="C3" s="169"/>
      <c r="D3" s="169"/>
      <c r="E3" s="169"/>
      <c r="F3" s="169"/>
      <c r="G3" s="169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3" t="s">
        <v>222</v>
      </c>
      <c r="C4" s="300" t="s">
        <v>233</v>
      </c>
      <c r="D4" s="277" t="s">
        <v>220</v>
      </c>
      <c r="E4" s="279" t="s">
        <v>219</v>
      </c>
      <c r="F4" s="169"/>
      <c r="G4" s="273" t="s">
        <v>222</v>
      </c>
      <c r="H4" s="275" t="s">
        <v>221</v>
      </c>
      <c r="I4" s="277" t="s">
        <v>220</v>
      </c>
      <c r="J4" s="279" t="s">
        <v>219</v>
      </c>
      <c r="K4" s="34"/>
      <c r="L4" s="273" t="s">
        <v>222</v>
      </c>
      <c r="M4" s="288" t="s">
        <v>233</v>
      </c>
      <c r="N4" s="277" t="s">
        <v>220</v>
      </c>
      <c r="O4" s="291" t="s">
        <v>219</v>
      </c>
    </row>
    <row r="5" spans="2:15" ht="18.75" customHeight="1" thickTop="1" thickBot="1">
      <c r="B5" s="287"/>
      <c r="C5" s="301"/>
      <c r="D5" s="290"/>
      <c r="E5" s="302"/>
      <c r="F5" s="169"/>
      <c r="G5" s="287"/>
      <c r="H5" s="303"/>
      <c r="I5" s="290"/>
      <c r="J5" s="302"/>
      <c r="K5" s="34"/>
      <c r="L5" s="287"/>
      <c r="M5" s="289"/>
      <c r="N5" s="290"/>
      <c r="O5" s="292"/>
    </row>
    <row r="6" spans="2:15" ht="17.100000000000001" customHeight="1" thickTop="1">
      <c r="B6" s="293" t="s">
        <v>232</v>
      </c>
      <c r="C6" s="294"/>
      <c r="D6" s="294"/>
      <c r="E6" s="295">
        <f>SUM(E8+E19+E27+E34+E41)</f>
        <v>17845</v>
      </c>
      <c r="F6" s="169"/>
      <c r="G6" s="151">
        <v>4</v>
      </c>
      <c r="H6" s="150" t="s">
        <v>231</v>
      </c>
      <c r="I6" s="149" t="s">
        <v>129</v>
      </c>
      <c r="J6" s="129">
        <v>769</v>
      </c>
      <c r="K6" s="34"/>
      <c r="L6" s="142" t="s">
        <v>143</v>
      </c>
      <c r="M6" s="141" t="s">
        <v>230</v>
      </c>
      <c r="N6" s="141" t="s">
        <v>141</v>
      </c>
      <c r="O6" s="166">
        <f>SUM(O7:O18)</f>
        <v>8373</v>
      </c>
    </row>
    <row r="7" spans="2:15" ht="17.100000000000001" customHeight="1" thickBot="1">
      <c r="B7" s="283"/>
      <c r="C7" s="284"/>
      <c r="D7" s="284"/>
      <c r="E7" s="296"/>
      <c r="F7" s="1"/>
      <c r="G7" s="131">
        <v>5</v>
      </c>
      <c r="H7" s="130" t="s">
        <v>229</v>
      </c>
      <c r="I7" s="129" t="s">
        <v>129</v>
      </c>
      <c r="J7" s="129">
        <v>344</v>
      </c>
      <c r="K7" s="1"/>
      <c r="L7" s="131">
        <v>1</v>
      </c>
      <c r="M7" s="130" t="s">
        <v>228</v>
      </c>
      <c r="N7" s="129" t="s">
        <v>129</v>
      </c>
      <c r="O7" s="168">
        <v>167</v>
      </c>
    </row>
    <row r="8" spans="2:15" ht="17.100000000000001" customHeight="1" thickTop="1" thickBot="1">
      <c r="B8" s="142" t="s">
        <v>209</v>
      </c>
      <c r="C8" s="141" t="s">
        <v>227</v>
      </c>
      <c r="D8" s="167" t="s">
        <v>141</v>
      </c>
      <c r="E8" s="166">
        <f>SUM(E9:E17)</f>
        <v>6275</v>
      </c>
      <c r="F8" s="1"/>
      <c r="G8" s="127"/>
      <c r="H8" s="126"/>
      <c r="I8" s="125"/>
      <c r="J8" s="121"/>
      <c r="K8" s="1"/>
      <c r="L8" s="131">
        <v>2</v>
      </c>
      <c r="M8" s="130" t="s">
        <v>226</v>
      </c>
      <c r="N8" s="129" t="s">
        <v>131</v>
      </c>
      <c r="O8" s="129">
        <v>166</v>
      </c>
    </row>
    <row r="9" spans="2:15" ht="17.100000000000001" customHeight="1" thickBot="1">
      <c r="B9" s="131">
        <v>1</v>
      </c>
      <c r="C9" s="130" t="s">
        <v>225</v>
      </c>
      <c r="D9" s="129" t="s">
        <v>131</v>
      </c>
      <c r="E9" s="128">
        <v>207</v>
      </c>
      <c r="F9" s="1"/>
      <c r="G9" s="165"/>
      <c r="H9" s="164"/>
      <c r="I9" s="163"/>
      <c r="J9" s="163"/>
      <c r="K9" s="1"/>
      <c r="L9" s="131">
        <v>3</v>
      </c>
      <c r="M9" s="130" t="s">
        <v>224</v>
      </c>
      <c r="N9" s="129" t="s">
        <v>129</v>
      </c>
      <c r="O9" s="129">
        <v>472</v>
      </c>
    </row>
    <row r="10" spans="2:15" ht="17.100000000000001" customHeight="1">
      <c r="B10" s="131">
        <v>2</v>
      </c>
      <c r="C10" s="130" t="s">
        <v>223</v>
      </c>
      <c r="D10" s="129" t="s">
        <v>131</v>
      </c>
      <c r="E10" s="128">
        <v>274</v>
      </c>
      <c r="F10" s="1"/>
      <c r="G10" s="273" t="s">
        <v>222</v>
      </c>
      <c r="H10" s="275" t="s">
        <v>221</v>
      </c>
      <c r="I10" s="277" t="s">
        <v>220</v>
      </c>
      <c r="J10" s="279" t="s">
        <v>219</v>
      </c>
      <c r="K10" s="1"/>
      <c r="L10" s="131">
        <v>4</v>
      </c>
      <c r="M10" s="130" t="s">
        <v>218</v>
      </c>
      <c r="N10" s="129" t="s">
        <v>129</v>
      </c>
      <c r="O10" s="129">
        <v>253</v>
      </c>
    </row>
    <row r="11" spans="2:15" ht="17.100000000000001" customHeight="1" thickBot="1">
      <c r="B11" s="131">
        <v>3</v>
      </c>
      <c r="C11" s="130" t="s">
        <v>217</v>
      </c>
      <c r="D11" s="129" t="s">
        <v>131</v>
      </c>
      <c r="E11" s="128">
        <v>221</v>
      </c>
      <c r="F11" s="1"/>
      <c r="G11" s="274"/>
      <c r="H11" s="276"/>
      <c r="I11" s="278"/>
      <c r="J11" s="280"/>
      <c r="K11" s="1"/>
      <c r="L11" s="131">
        <v>5</v>
      </c>
      <c r="M11" s="130" t="s">
        <v>216</v>
      </c>
      <c r="N11" s="129" t="s">
        <v>129</v>
      </c>
      <c r="O11" s="129">
        <v>479</v>
      </c>
    </row>
    <row r="12" spans="2:15" ht="17.100000000000001" customHeight="1">
      <c r="B12" s="131">
        <v>4</v>
      </c>
      <c r="C12" s="130" t="s">
        <v>215</v>
      </c>
      <c r="D12" s="129" t="s">
        <v>139</v>
      </c>
      <c r="E12" s="128">
        <v>337</v>
      </c>
      <c r="F12" s="1"/>
      <c r="G12" s="281" t="s">
        <v>214</v>
      </c>
      <c r="H12" s="282"/>
      <c r="I12" s="282"/>
      <c r="J12" s="285">
        <f>SUM(J14+J23+J33+J41+O6+O20+O31)</f>
        <v>31652</v>
      </c>
      <c r="K12" s="1"/>
      <c r="L12" s="131" t="s">
        <v>50</v>
      </c>
      <c r="M12" s="130" t="s">
        <v>213</v>
      </c>
      <c r="N12" s="129" t="s">
        <v>129</v>
      </c>
      <c r="O12" s="129">
        <v>1235</v>
      </c>
    </row>
    <row r="13" spans="2:15" ht="17.100000000000001" customHeight="1" thickBot="1">
      <c r="B13" s="131">
        <v>5</v>
      </c>
      <c r="C13" s="130" t="s">
        <v>212</v>
      </c>
      <c r="D13" s="129" t="s">
        <v>131</v>
      </c>
      <c r="E13" s="128">
        <v>235</v>
      </c>
      <c r="F13" s="162"/>
      <c r="G13" s="283"/>
      <c r="H13" s="284"/>
      <c r="I13" s="284"/>
      <c r="J13" s="286"/>
      <c r="K13" s="162"/>
      <c r="L13" s="131">
        <v>7</v>
      </c>
      <c r="M13" s="130" t="s">
        <v>211</v>
      </c>
      <c r="N13" s="129" t="s">
        <v>131</v>
      </c>
      <c r="O13" s="129">
        <v>261</v>
      </c>
    </row>
    <row r="14" spans="2:15" ht="17.100000000000001" customHeight="1" thickTop="1">
      <c r="B14" s="131">
        <v>6</v>
      </c>
      <c r="C14" s="130" t="s">
        <v>210</v>
      </c>
      <c r="D14" s="129" t="s">
        <v>131</v>
      </c>
      <c r="E14" s="128">
        <v>308</v>
      </c>
      <c r="F14" s="118"/>
      <c r="G14" s="142" t="s">
        <v>209</v>
      </c>
      <c r="H14" s="141" t="s">
        <v>208</v>
      </c>
      <c r="I14" s="140" t="s">
        <v>141</v>
      </c>
      <c r="J14" s="161">
        <f>SUM(J15:J21)</f>
        <v>3448</v>
      </c>
      <c r="K14" s="1"/>
      <c r="L14" s="131">
        <v>8</v>
      </c>
      <c r="M14" s="130" t="s">
        <v>207</v>
      </c>
      <c r="N14" s="129" t="s">
        <v>131</v>
      </c>
      <c r="O14" s="129">
        <v>145</v>
      </c>
    </row>
    <row r="15" spans="2:15" ht="17.100000000000001" customHeight="1">
      <c r="B15" s="131">
        <v>7</v>
      </c>
      <c r="C15" s="130" t="s">
        <v>206</v>
      </c>
      <c r="D15" s="129" t="s">
        <v>129</v>
      </c>
      <c r="E15" s="128">
        <v>872</v>
      </c>
      <c r="F15" s="118"/>
      <c r="G15" s="131">
        <v>1</v>
      </c>
      <c r="H15" s="130" t="s">
        <v>205</v>
      </c>
      <c r="I15" s="129" t="s">
        <v>131</v>
      </c>
      <c r="J15" s="128">
        <v>126</v>
      </c>
      <c r="K15" s="1"/>
      <c r="L15" s="131">
        <v>9</v>
      </c>
      <c r="M15" s="130" t="s">
        <v>204</v>
      </c>
      <c r="N15" s="129" t="s">
        <v>131</v>
      </c>
      <c r="O15" s="129">
        <v>215</v>
      </c>
    </row>
    <row r="16" spans="2:15" ht="17.100000000000001" customHeight="1" thickBot="1">
      <c r="B16" s="159"/>
      <c r="C16" s="158"/>
      <c r="D16" s="137"/>
      <c r="E16" s="157"/>
      <c r="F16" s="118"/>
      <c r="G16" s="131">
        <v>2</v>
      </c>
      <c r="H16" s="130" t="s">
        <v>203</v>
      </c>
      <c r="I16" s="129" t="s">
        <v>131</v>
      </c>
      <c r="J16" s="128">
        <v>112</v>
      </c>
      <c r="K16" s="1"/>
      <c r="L16" s="131">
        <v>10</v>
      </c>
      <c r="M16" s="130" t="s">
        <v>200</v>
      </c>
      <c r="N16" s="129" t="s">
        <v>131</v>
      </c>
      <c r="O16" s="129">
        <v>753</v>
      </c>
    </row>
    <row r="17" spans="2:15" ht="17.100000000000001" customHeight="1" thickTop="1" thickBot="1">
      <c r="B17" s="156">
        <v>8</v>
      </c>
      <c r="C17" s="155" t="s">
        <v>202</v>
      </c>
      <c r="D17" s="154" t="s">
        <v>199</v>
      </c>
      <c r="E17" s="160">
        <v>3821</v>
      </c>
      <c r="F17" s="118"/>
      <c r="G17" s="131">
        <v>3</v>
      </c>
      <c r="H17" s="130" t="s">
        <v>201</v>
      </c>
      <c r="I17" s="129" t="s">
        <v>131</v>
      </c>
      <c r="J17" s="128">
        <v>282</v>
      </c>
      <c r="K17" s="1"/>
      <c r="L17" s="159"/>
      <c r="M17" s="158"/>
      <c r="N17" s="137"/>
      <c r="O17" s="157"/>
    </row>
    <row r="18" spans="2:15" ht="17.100000000000001" customHeight="1" thickTop="1" thickBot="1">
      <c r="B18" s="151"/>
      <c r="C18" s="150"/>
      <c r="D18" s="149"/>
      <c r="E18" s="147" t="s">
        <v>22</v>
      </c>
      <c r="F18" s="146"/>
      <c r="G18" s="131">
        <v>4</v>
      </c>
      <c r="H18" s="130" t="s">
        <v>198</v>
      </c>
      <c r="I18" s="129" t="s">
        <v>131</v>
      </c>
      <c r="J18" s="128">
        <v>668</v>
      </c>
      <c r="K18" s="1"/>
      <c r="L18" s="156">
        <v>11</v>
      </c>
      <c r="M18" s="155" t="s">
        <v>200</v>
      </c>
      <c r="N18" s="154" t="s">
        <v>199</v>
      </c>
      <c r="O18" s="153">
        <v>4227</v>
      </c>
    </row>
    <row r="19" spans="2:15" ht="17.100000000000001" customHeight="1" thickTop="1">
      <c r="B19" s="145" t="s">
        <v>187</v>
      </c>
      <c r="C19" s="144" t="s">
        <v>7</v>
      </c>
      <c r="D19" s="143" t="s">
        <v>141</v>
      </c>
      <c r="E19" s="152">
        <f>SUM(E20:E25)</f>
        <v>4345</v>
      </c>
      <c r="F19" s="118"/>
      <c r="G19" s="131">
        <v>5</v>
      </c>
      <c r="H19" s="130" t="s">
        <v>198</v>
      </c>
      <c r="I19" s="129" t="s">
        <v>139</v>
      </c>
      <c r="J19" s="128">
        <v>1347</v>
      </c>
      <c r="K19" s="1"/>
      <c r="L19" s="151"/>
      <c r="M19" s="150"/>
      <c r="N19" s="149"/>
      <c r="O19" s="147" t="s">
        <v>22</v>
      </c>
    </row>
    <row r="20" spans="2:15" ht="17.100000000000001" customHeight="1">
      <c r="B20" s="131">
        <v>1</v>
      </c>
      <c r="C20" s="130" t="s">
        <v>197</v>
      </c>
      <c r="D20" s="148" t="s">
        <v>131</v>
      </c>
      <c r="E20" s="128">
        <v>452</v>
      </c>
      <c r="F20" s="118"/>
      <c r="G20" s="131">
        <v>6</v>
      </c>
      <c r="H20" s="130" t="s">
        <v>196</v>
      </c>
      <c r="I20" s="129" t="s">
        <v>129</v>
      </c>
      <c r="J20" s="128">
        <v>728</v>
      </c>
      <c r="K20" s="1"/>
      <c r="L20" s="145" t="s">
        <v>195</v>
      </c>
      <c r="M20" s="144" t="s">
        <v>16</v>
      </c>
      <c r="N20" s="143" t="s">
        <v>141</v>
      </c>
      <c r="O20" s="139">
        <f>SUM(O21:O29)</f>
        <v>4896</v>
      </c>
    </row>
    <row r="21" spans="2:15" ht="17.100000000000001" customHeight="1">
      <c r="B21" s="131">
        <v>2</v>
      </c>
      <c r="C21" s="130" t="s">
        <v>194</v>
      </c>
      <c r="D21" s="148" t="s">
        <v>129</v>
      </c>
      <c r="E21" s="128">
        <v>1626</v>
      </c>
      <c r="F21" s="118"/>
      <c r="G21" s="131">
        <v>7</v>
      </c>
      <c r="H21" s="130" t="s">
        <v>193</v>
      </c>
      <c r="I21" s="129" t="s">
        <v>131</v>
      </c>
      <c r="J21" s="128">
        <v>185</v>
      </c>
      <c r="K21" s="1"/>
      <c r="L21" s="131">
        <v>1</v>
      </c>
      <c r="M21" s="130" t="s">
        <v>192</v>
      </c>
      <c r="N21" s="129" t="s">
        <v>131</v>
      </c>
      <c r="O21" s="129">
        <v>234</v>
      </c>
    </row>
    <row r="22" spans="2:15" ht="17.100000000000001" customHeight="1">
      <c r="B22" s="131">
        <v>3</v>
      </c>
      <c r="C22" s="130" t="s">
        <v>191</v>
      </c>
      <c r="D22" s="148" t="s">
        <v>131</v>
      </c>
      <c r="E22" s="128">
        <v>454</v>
      </c>
      <c r="F22" s="118"/>
      <c r="G22" s="131"/>
      <c r="H22" s="130"/>
      <c r="I22" s="129"/>
      <c r="J22" s="128" t="s">
        <v>190</v>
      </c>
      <c r="K22" s="1"/>
      <c r="L22" s="131">
        <v>2</v>
      </c>
      <c r="M22" s="130" t="s">
        <v>189</v>
      </c>
      <c r="N22" s="129" t="s">
        <v>139</v>
      </c>
      <c r="O22" s="129">
        <v>220</v>
      </c>
    </row>
    <row r="23" spans="2:15" ht="17.100000000000001" customHeight="1">
      <c r="B23" s="131">
        <v>4</v>
      </c>
      <c r="C23" s="130" t="s">
        <v>188</v>
      </c>
      <c r="D23" s="148" t="s">
        <v>131</v>
      </c>
      <c r="E23" s="128">
        <v>391</v>
      </c>
      <c r="F23" s="118"/>
      <c r="G23" s="145" t="s">
        <v>187</v>
      </c>
      <c r="H23" s="144" t="s">
        <v>186</v>
      </c>
      <c r="I23" s="143" t="s">
        <v>141</v>
      </c>
      <c r="J23" s="139">
        <f>SUM(J24:J31)</f>
        <v>6015</v>
      </c>
      <c r="K23" s="1"/>
      <c r="L23" s="131">
        <v>3</v>
      </c>
      <c r="M23" s="130" t="s">
        <v>185</v>
      </c>
      <c r="N23" s="129" t="s">
        <v>129</v>
      </c>
      <c r="O23" s="129">
        <v>414</v>
      </c>
    </row>
    <row r="24" spans="2:15" ht="17.100000000000001" customHeight="1">
      <c r="B24" s="131">
        <v>5</v>
      </c>
      <c r="C24" s="130" t="s">
        <v>184</v>
      </c>
      <c r="D24" s="148" t="s">
        <v>129</v>
      </c>
      <c r="E24" s="128">
        <v>965</v>
      </c>
      <c r="F24" s="118"/>
      <c r="G24" s="131">
        <v>1</v>
      </c>
      <c r="H24" s="130" t="s">
        <v>183</v>
      </c>
      <c r="I24" s="129" t="s">
        <v>129</v>
      </c>
      <c r="J24" s="128">
        <v>311</v>
      </c>
      <c r="K24" s="1"/>
      <c r="L24" s="131">
        <v>4</v>
      </c>
      <c r="M24" s="130" t="s">
        <v>182</v>
      </c>
      <c r="N24" s="129" t="s">
        <v>129</v>
      </c>
      <c r="O24" s="129">
        <v>395</v>
      </c>
    </row>
    <row r="25" spans="2:15" ht="17.100000000000001" customHeight="1">
      <c r="B25" s="131">
        <v>6</v>
      </c>
      <c r="C25" s="130" t="s">
        <v>181</v>
      </c>
      <c r="D25" s="148" t="s">
        <v>129</v>
      </c>
      <c r="E25" s="128">
        <v>457</v>
      </c>
      <c r="F25" s="118"/>
      <c r="G25" s="131">
        <v>2</v>
      </c>
      <c r="H25" s="130" t="s">
        <v>180</v>
      </c>
      <c r="I25" s="129" t="s">
        <v>131</v>
      </c>
      <c r="J25" s="128">
        <v>230</v>
      </c>
      <c r="K25" s="1"/>
      <c r="L25" s="131">
        <v>5</v>
      </c>
      <c r="M25" s="130" t="s">
        <v>179</v>
      </c>
      <c r="N25" s="129" t="s">
        <v>131</v>
      </c>
      <c r="O25" s="129">
        <v>366</v>
      </c>
    </row>
    <row r="26" spans="2:15" ht="17.100000000000001" customHeight="1">
      <c r="B26" s="131"/>
      <c r="C26" s="130"/>
      <c r="D26" s="129"/>
      <c r="E26" s="147"/>
      <c r="F26" s="146"/>
      <c r="G26" s="131">
        <v>3</v>
      </c>
      <c r="H26" s="130" t="s">
        <v>178</v>
      </c>
      <c r="I26" s="129" t="s">
        <v>129</v>
      </c>
      <c r="J26" s="128">
        <v>1455</v>
      </c>
      <c r="K26" s="1"/>
      <c r="L26" s="131">
        <v>6</v>
      </c>
      <c r="M26" s="130" t="s">
        <v>177</v>
      </c>
      <c r="N26" s="129" t="s">
        <v>129</v>
      </c>
      <c r="O26" s="129">
        <v>1415</v>
      </c>
    </row>
    <row r="27" spans="2:15" ht="17.100000000000001" customHeight="1">
      <c r="B27" s="145" t="s">
        <v>163</v>
      </c>
      <c r="C27" s="144" t="s">
        <v>9</v>
      </c>
      <c r="D27" s="143" t="s">
        <v>141</v>
      </c>
      <c r="E27" s="139">
        <f>SUM(E28:E32)</f>
        <v>1608</v>
      </c>
      <c r="F27" s="118"/>
      <c r="G27" s="131">
        <v>4</v>
      </c>
      <c r="H27" s="130" t="s">
        <v>174</v>
      </c>
      <c r="I27" s="129" t="s">
        <v>131</v>
      </c>
      <c r="J27" s="128">
        <v>513</v>
      </c>
      <c r="K27" s="1"/>
      <c r="L27" s="131">
        <v>7</v>
      </c>
      <c r="M27" s="130" t="s">
        <v>176</v>
      </c>
      <c r="N27" s="129" t="s">
        <v>131</v>
      </c>
      <c r="O27" s="129">
        <v>218</v>
      </c>
    </row>
    <row r="28" spans="2:15" ht="17.100000000000001" customHeight="1">
      <c r="B28" s="131">
        <v>1</v>
      </c>
      <c r="C28" s="130" t="s">
        <v>175</v>
      </c>
      <c r="D28" s="129" t="s">
        <v>129</v>
      </c>
      <c r="E28" s="128">
        <v>261</v>
      </c>
      <c r="F28" s="118"/>
      <c r="G28" s="131">
        <v>5</v>
      </c>
      <c r="H28" s="130" t="s">
        <v>174</v>
      </c>
      <c r="I28" s="129" t="s">
        <v>139</v>
      </c>
      <c r="J28" s="128">
        <v>2388</v>
      </c>
      <c r="K28" s="1"/>
      <c r="L28" s="131">
        <v>8</v>
      </c>
      <c r="M28" s="130" t="s">
        <v>171</v>
      </c>
      <c r="N28" s="129" t="s">
        <v>131</v>
      </c>
      <c r="O28" s="129">
        <v>366</v>
      </c>
    </row>
    <row r="29" spans="2:15" ht="17.100000000000001" customHeight="1">
      <c r="B29" s="131">
        <v>2</v>
      </c>
      <c r="C29" s="130" t="s">
        <v>173</v>
      </c>
      <c r="D29" s="129" t="s">
        <v>131</v>
      </c>
      <c r="E29" s="128">
        <v>157</v>
      </c>
      <c r="F29" s="118"/>
      <c r="G29" s="131">
        <v>6</v>
      </c>
      <c r="H29" s="130" t="s">
        <v>172</v>
      </c>
      <c r="I29" s="129" t="s">
        <v>129</v>
      </c>
      <c r="J29" s="128">
        <v>373</v>
      </c>
      <c r="K29" s="1"/>
      <c r="L29" s="131">
        <v>9</v>
      </c>
      <c r="M29" s="130" t="s">
        <v>171</v>
      </c>
      <c r="N29" s="129" t="s">
        <v>139</v>
      </c>
      <c r="O29" s="129">
        <v>1268</v>
      </c>
    </row>
    <row r="30" spans="2:15" ht="17.100000000000001" customHeight="1">
      <c r="B30" s="131">
        <v>3</v>
      </c>
      <c r="C30" s="130" t="s">
        <v>170</v>
      </c>
      <c r="D30" s="129" t="s">
        <v>129</v>
      </c>
      <c r="E30" s="128">
        <v>221</v>
      </c>
      <c r="F30" s="118"/>
      <c r="G30" s="131">
        <v>7</v>
      </c>
      <c r="H30" s="130" t="s">
        <v>169</v>
      </c>
      <c r="I30" s="129" t="s">
        <v>131</v>
      </c>
      <c r="J30" s="128">
        <v>440</v>
      </c>
      <c r="K30" s="1"/>
      <c r="L30" s="131"/>
      <c r="M30" s="130"/>
      <c r="N30" s="129"/>
      <c r="O30" s="128"/>
    </row>
    <row r="31" spans="2:15" ht="17.100000000000001" customHeight="1">
      <c r="B31" s="131">
        <v>4</v>
      </c>
      <c r="C31" s="130" t="s">
        <v>168</v>
      </c>
      <c r="D31" s="129" t="s">
        <v>129</v>
      </c>
      <c r="E31" s="128">
        <v>330</v>
      </c>
      <c r="F31" s="118"/>
      <c r="G31" s="131">
        <v>8</v>
      </c>
      <c r="H31" s="130" t="s">
        <v>167</v>
      </c>
      <c r="I31" s="129" t="s">
        <v>131</v>
      </c>
      <c r="J31" s="128">
        <v>305</v>
      </c>
      <c r="K31" s="1"/>
      <c r="L31" s="145" t="s">
        <v>166</v>
      </c>
      <c r="M31" s="144" t="s">
        <v>17</v>
      </c>
      <c r="N31" s="143" t="s">
        <v>141</v>
      </c>
      <c r="O31" s="139">
        <f>SUM(O32:O41)</f>
        <v>4571</v>
      </c>
    </row>
    <row r="32" spans="2:15" ht="17.100000000000001" customHeight="1">
      <c r="B32" s="131">
        <v>5</v>
      </c>
      <c r="C32" s="130" t="s">
        <v>165</v>
      </c>
      <c r="D32" s="129" t="s">
        <v>129</v>
      </c>
      <c r="E32" s="128">
        <v>639</v>
      </c>
      <c r="F32" s="146"/>
      <c r="G32" s="131"/>
      <c r="H32" s="130"/>
      <c r="I32" s="129"/>
      <c r="J32" s="128"/>
      <c r="K32" s="1"/>
      <c r="L32" s="131">
        <v>1</v>
      </c>
      <c r="M32" s="130" t="s">
        <v>164</v>
      </c>
      <c r="N32" s="129" t="s">
        <v>131</v>
      </c>
      <c r="O32" s="129">
        <v>255</v>
      </c>
    </row>
    <row r="33" spans="2:15" ht="17.100000000000001" customHeight="1">
      <c r="B33" s="131"/>
      <c r="C33" s="130"/>
      <c r="D33" s="129"/>
      <c r="E33" s="128"/>
      <c r="F33" s="118"/>
      <c r="G33" s="145" t="s">
        <v>163</v>
      </c>
      <c r="H33" s="144" t="s">
        <v>12</v>
      </c>
      <c r="I33" s="143" t="s">
        <v>141</v>
      </c>
      <c r="J33" s="139">
        <f>SUM(J34:J39)</f>
        <v>2508</v>
      </c>
      <c r="K33" s="1"/>
      <c r="L33" s="131">
        <v>2</v>
      </c>
      <c r="M33" s="130" t="s">
        <v>162</v>
      </c>
      <c r="N33" s="129" t="s">
        <v>129</v>
      </c>
      <c r="O33" s="129">
        <v>498</v>
      </c>
    </row>
    <row r="34" spans="2:15" ht="17.100000000000001" customHeight="1">
      <c r="B34" s="145" t="s">
        <v>142</v>
      </c>
      <c r="C34" s="144" t="s">
        <v>161</v>
      </c>
      <c r="D34" s="143" t="s">
        <v>141</v>
      </c>
      <c r="E34" s="139">
        <f>SUM(E35:E39)</f>
        <v>4007</v>
      </c>
      <c r="F34" s="118"/>
      <c r="G34" s="131">
        <v>1</v>
      </c>
      <c r="H34" s="130" t="s">
        <v>160</v>
      </c>
      <c r="I34" s="129" t="s">
        <v>131</v>
      </c>
      <c r="J34" s="128">
        <v>175</v>
      </c>
      <c r="K34" s="1"/>
      <c r="L34" s="131">
        <v>3</v>
      </c>
      <c r="M34" s="130" t="s">
        <v>159</v>
      </c>
      <c r="N34" s="129" t="s">
        <v>131</v>
      </c>
      <c r="O34" s="129">
        <v>131</v>
      </c>
    </row>
    <row r="35" spans="2:15" ht="17.100000000000001" customHeight="1">
      <c r="B35" s="131">
        <v>1</v>
      </c>
      <c r="C35" s="130" t="s">
        <v>158</v>
      </c>
      <c r="D35" s="129" t="s">
        <v>129</v>
      </c>
      <c r="E35" s="128">
        <v>683</v>
      </c>
      <c r="F35" s="118"/>
      <c r="G35" s="131">
        <v>2</v>
      </c>
      <c r="H35" s="130" t="s">
        <v>157</v>
      </c>
      <c r="I35" s="129" t="s">
        <v>131</v>
      </c>
      <c r="J35" s="128">
        <v>282</v>
      </c>
      <c r="K35" s="1"/>
      <c r="L35" s="131">
        <v>4</v>
      </c>
      <c r="M35" s="130" t="s">
        <v>156</v>
      </c>
      <c r="N35" s="129" t="s">
        <v>129</v>
      </c>
      <c r="O35" s="129">
        <v>1433</v>
      </c>
    </row>
    <row r="36" spans="2:15" ht="17.100000000000001" customHeight="1">
      <c r="B36" s="131">
        <v>2</v>
      </c>
      <c r="C36" s="130" t="s">
        <v>155</v>
      </c>
      <c r="D36" s="129" t="s">
        <v>129</v>
      </c>
      <c r="E36" s="128">
        <v>1355</v>
      </c>
      <c r="F36" s="118"/>
      <c r="G36" s="131">
        <v>3</v>
      </c>
      <c r="H36" s="130" t="s">
        <v>154</v>
      </c>
      <c r="I36" s="129" t="s">
        <v>131</v>
      </c>
      <c r="J36" s="128">
        <v>258</v>
      </c>
      <c r="K36" s="1"/>
      <c r="L36" s="131">
        <v>5</v>
      </c>
      <c r="M36" s="130" t="s">
        <v>153</v>
      </c>
      <c r="N36" s="129" t="s">
        <v>139</v>
      </c>
      <c r="O36" s="129">
        <v>96</v>
      </c>
    </row>
    <row r="37" spans="2:15" ht="17.100000000000001" customHeight="1">
      <c r="B37" s="131">
        <v>3</v>
      </c>
      <c r="C37" s="130" t="s">
        <v>152</v>
      </c>
      <c r="D37" s="129" t="s">
        <v>131</v>
      </c>
      <c r="E37" s="128">
        <v>281</v>
      </c>
      <c r="F37" s="118"/>
      <c r="G37" s="131">
        <v>4</v>
      </c>
      <c r="H37" s="130" t="s">
        <v>151</v>
      </c>
      <c r="I37" s="129" t="s">
        <v>131</v>
      </c>
      <c r="J37" s="128">
        <v>174</v>
      </c>
      <c r="K37" s="1"/>
      <c r="L37" s="131">
        <v>6</v>
      </c>
      <c r="M37" s="130" t="s">
        <v>150</v>
      </c>
      <c r="N37" s="129" t="s">
        <v>131</v>
      </c>
      <c r="O37" s="129">
        <v>145</v>
      </c>
    </row>
    <row r="38" spans="2:15" ht="17.100000000000001" customHeight="1">
      <c r="B38" s="131">
        <v>4</v>
      </c>
      <c r="C38" s="130" t="s">
        <v>149</v>
      </c>
      <c r="D38" s="129" t="s">
        <v>129</v>
      </c>
      <c r="E38" s="128">
        <v>1334</v>
      </c>
      <c r="F38" s="118"/>
      <c r="G38" s="131">
        <v>5</v>
      </c>
      <c r="H38" s="130" t="s">
        <v>148</v>
      </c>
      <c r="I38" s="129" t="s">
        <v>129</v>
      </c>
      <c r="J38" s="128">
        <v>1367</v>
      </c>
      <c r="K38" s="1"/>
      <c r="L38" s="131">
        <v>7</v>
      </c>
      <c r="M38" s="130" t="s">
        <v>147</v>
      </c>
      <c r="N38" s="129" t="s">
        <v>131</v>
      </c>
      <c r="O38" s="129">
        <v>229</v>
      </c>
    </row>
    <row r="39" spans="2:15" ht="17.100000000000001" customHeight="1">
      <c r="B39" s="131">
        <v>5</v>
      </c>
      <c r="C39" s="130" t="s">
        <v>146</v>
      </c>
      <c r="D39" s="129" t="s">
        <v>131</v>
      </c>
      <c r="E39" s="128">
        <v>354</v>
      </c>
      <c r="F39" s="118"/>
      <c r="G39" s="131">
        <v>6</v>
      </c>
      <c r="H39" s="130" t="s">
        <v>145</v>
      </c>
      <c r="I39" s="129" t="s">
        <v>129</v>
      </c>
      <c r="J39" s="128">
        <v>252</v>
      </c>
      <c r="K39" s="1"/>
      <c r="L39" s="131">
        <v>8</v>
      </c>
      <c r="M39" s="130" t="s">
        <v>144</v>
      </c>
      <c r="N39" s="129" t="s">
        <v>131</v>
      </c>
      <c r="O39" s="129">
        <v>227</v>
      </c>
    </row>
    <row r="40" spans="2:15" ht="17.100000000000001" customHeight="1">
      <c r="B40" s="131"/>
      <c r="C40" s="130"/>
      <c r="D40" s="129"/>
      <c r="E40" s="128"/>
      <c r="F40" s="118"/>
      <c r="G40" s="131"/>
      <c r="H40" s="130"/>
      <c r="I40" s="129"/>
      <c r="J40" s="128"/>
      <c r="K40" s="1"/>
      <c r="L40" s="131">
        <v>9</v>
      </c>
      <c r="M40" s="130" t="s">
        <v>140</v>
      </c>
      <c r="N40" s="129" t="s">
        <v>131</v>
      </c>
      <c r="O40" s="129">
        <v>411</v>
      </c>
    </row>
    <row r="41" spans="2:15" ht="17.100000000000001" customHeight="1">
      <c r="B41" s="145" t="s">
        <v>143</v>
      </c>
      <c r="C41" s="144" t="s">
        <v>11</v>
      </c>
      <c r="D41" s="143" t="s">
        <v>141</v>
      </c>
      <c r="E41" s="139">
        <f>SUM(E42+E43+E44+J6+J7)</f>
        <v>1610</v>
      </c>
      <c r="F41" s="118"/>
      <c r="G41" s="142" t="s">
        <v>142</v>
      </c>
      <c r="H41" s="141" t="s">
        <v>13</v>
      </c>
      <c r="I41" s="140" t="s">
        <v>141</v>
      </c>
      <c r="J41" s="139">
        <f>SUM(J42:J44)</f>
        <v>1841</v>
      </c>
      <c r="K41" s="1"/>
      <c r="L41" s="138">
        <v>10</v>
      </c>
      <c r="M41" s="137" t="s">
        <v>140</v>
      </c>
      <c r="N41" s="136" t="s">
        <v>139</v>
      </c>
      <c r="O41" s="129">
        <v>1146</v>
      </c>
    </row>
    <row r="42" spans="2:15" ht="17.100000000000001" customHeight="1" thickBot="1">
      <c r="B42" s="131">
        <v>1</v>
      </c>
      <c r="C42" s="130" t="s">
        <v>138</v>
      </c>
      <c r="D42" s="129" t="s">
        <v>131</v>
      </c>
      <c r="E42" s="128">
        <v>176</v>
      </c>
      <c r="F42" s="118"/>
      <c r="G42" s="131">
        <v>1</v>
      </c>
      <c r="H42" s="130" t="s">
        <v>137</v>
      </c>
      <c r="I42" s="129" t="s">
        <v>129</v>
      </c>
      <c r="J42" s="128">
        <v>420</v>
      </c>
      <c r="K42" s="1"/>
      <c r="L42" s="135"/>
      <c r="M42" s="134"/>
      <c r="N42" s="133"/>
      <c r="O42" s="132"/>
    </row>
    <row r="43" spans="2:15" ht="17.100000000000001" customHeight="1" thickTop="1" thickBot="1">
      <c r="B43" s="131">
        <v>2</v>
      </c>
      <c r="C43" s="130" t="s">
        <v>136</v>
      </c>
      <c r="D43" s="129" t="s">
        <v>129</v>
      </c>
      <c r="E43" s="128">
        <v>159</v>
      </c>
      <c r="F43" s="118"/>
      <c r="G43" s="131">
        <v>2</v>
      </c>
      <c r="H43" s="130" t="s">
        <v>135</v>
      </c>
      <c r="I43" s="129" t="s">
        <v>129</v>
      </c>
      <c r="J43" s="128">
        <v>299</v>
      </c>
      <c r="K43" s="1"/>
      <c r="L43" s="265" t="s">
        <v>134</v>
      </c>
      <c r="M43" s="266"/>
      <c r="N43" s="269" t="s">
        <v>133</v>
      </c>
      <c r="O43" s="271">
        <f>SUM(E8+E19+E27+E34+E41+J14+J23+J33+J41+O6+O20+O31)</f>
        <v>49497</v>
      </c>
    </row>
    <row r="44" spans="2:15" ht="17.100000000000001" customHeight="1" thickTop="1" thickBot="1">
      <c r="B44" s="127">
        <v>3</v>
      </c>
      <c r="C44" s="126" t="s">
        <v>132</v>
      </c>
      <c r="D44" s="125" t="s">
        <v>131</v>
      </c>
      <c r="E44" s="121">
        <v>162</v>
      </c>
      <c r="F44" s="118"/>
      <c r="G44" s="124">
        <v>3</v>
      </c>
      <c r="H44" s="123" t="s">
        <v>130</v>
      </c>
      <c r="I44" s="122" t="s">
        <v>129</v>
      </c>
      <c r="J44" s="121">
        <v>1122</v>
      </c>
      <c r="K44" s="1"/>
      <c r="L44" s="267"/>
      <c r="M44" s="268"/>
      <c r="N44" s="270"/>
      <c r="O44" s="272"/>
    </row>
    <row r="45" spans="2:15" ht="15" customHeight="1">
      <c r="B45" s="118"/>
      <c r="C45" s="115"/>
      <c r="D45" s="117"/>
      <c r="E45" s="116"/>
      <c r="F45" s="114"/>
      <c r="G45" s="115"/>
      <c r="H45" s="114"/>
      <c r="I45" s="120"/>
      <c r="J45" s="1"/>
      <c r="K45" s="1"/>
      <c r="L45" s="119"/>
      <c r="M45" s="119"/>
      <c r="N45" s="119"/>
      <c r="O45" s="119"/>
    </row>
    <row r="46" spans="2:15" ht="15" customHeight="1">
      <c r="B46" s="118"/>
      <c r="C46" s="115" t="s">
        <v>128</v>
      </c>
      <c r="D46" s="117"/>
      <c r="E46" s="116"/>
      <c r="F46" s="114"/>
      <c r="G46" s="115"/>
      <c r="H46" s="114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2"/>
      <c r="M50" s="111"/>
      <c r="N50" s="110"/>
      <c r="O50" s="110"/>
    </row>
    <row r="51" spans="2:15" ht="15" customHeight="1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2"/>
      <c r="M51" s="111"/>
      <c r="N51" s="110"/>
      <c r="O51" s="110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F1" zoomScaleNormal="100" workbookViewId="0">
      <selection activeCell="T1" sqref="T1"/>
    </sheetView>
  </sheetViews>
  <sheetFormatPr defaultRowHeight="14.25"/>
  <cols>
    <col min="1" max="8" width="9.140625" style="101" customWidth="1"/>
    <col min="9" max="9" width="13.85546875" style="101" customWidth="1"/>
    <col min="10" max="10" width="12.5703125" style="101" customWidth="1"/>
    <col min="11" max="11" width="10.85546875" style="101" customWidth="1"/>
    <col min="12" max="27" width="9.140625" style="101" customWidth="1"/>
    <col min="28" max="16384" width="9.140625" style="109"/>
  </cols>
  <sheetData>
    <row r="1" spans="1:28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8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8" s="103" customFormat="1" ht="12.75">
      <c r="A3" s="101"/>
      <c r="B3" s="101" t="s">
        <v>87</v>
      </c>
      <c r="C3" s="101">
        <v>57902</v>
      </c>
      <c r="D3" s="101"/>
      <c r="F3" s="101"/>
      <c r="G3" s="101"/>
      <c r="H3" s="101"/>
      <c r="I3" s="101"/>
      <c r="J3" s="101" t="s">
        <v>88</v>
      </c>
      <c r="K3" s="101" t="s">
        <v>89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1:28" s="103" customFormat="1" ht="12.75">
      <c r="A4" s="101"/>
      <c r="B4" s="101" t="s">
        <v>90</v>
      </c>
      <c r="C4" s="101">
        <v>58337</v>
      </c>
      <c r="D4" s="101"/>
      <c r="I4" s="101" t="s">
        <v>91</v>
      </c>
      <c r="J4" s="101">
        <v>7815</v>
      </c>
      <c r="K4" s="101">
        <v>6770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8" s="103" customFormat="1" ht="12.75">
      <c r="A5" s="101"/>
      <c r="B5" s="101" t="s">
        <v>92</v>
      </c>
      <c r="C5" s="101">
        <v>58001</v>
      </c>
      <c r="D5" s="101"/>
      <c r="F5" s="101"/>
      <c r="G5" s="101" t="s">
        <v>93</v>
      </c>
      <c r="I5" s="101" t="s">
        <v>94</v>
      </c>
      <c r="J5" s="101">
        <v>7841</v>
      </c>
      <c r="K5" s="101">
        <v>5295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28" s="103" customFormat="1" ht="12.75">
      <c r="A6" s="101"/>
      <c r="B6" s="101" t="s">
        <v>95</v>
      </c>
      <c r="C6" s="101">
        <v>57024</v>
      </c>
      <c r="D6" s="101"/>
      <c r="F6" s="101" t="s">
        <v>96</v>
      </c>
      <c r="G6" s="101">
        <v>2949</v>
      </c>
      <c r="I6" s="101" t="s">
        <v>97</v>
      </c>
      <c r="J6" s="101">
        <v>8873</v>
      </c>
      <c r="K6" s="101">
        <v>5635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8" s="103" customFormat="1" ht="12.75">
      <c r="A7" s="101"/>
      <c r="B7" s="101" t="s">
        <v>98</v>
      </c>
      <c r="C7" s="101">
        <v>58217</v>
      </c>
      <c r="D7" s="101"/>
      <c r="F7" s="101" t="s">
        <v>99</v>
      </c>
      <c r="G7" s="101">
        <v>3163</v>
      </c>
      <c r="I7" s="101" t="s">
        <v>100</v>
      </c>
      <c r="J7" s="101">
        <v>9344</v>
      </c>
      <c r="K7" s="101">
        <v>5925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8" s="103" customFormat="1" ht="12.75">
      <c r="A8" s="101"/>
      <c r="B8" s="101" t="s">
        <v>101</v>
      </c>
      <c r="C8" s="101">
        <v>59805</v>
      </c>
      <c r="D8" s="101"/>
      <c r="F8" s="101" t="s">
        <v>102</v>
      </c>
      <c r="G8" s="101">
        <v>3193</v>
      </c>
      <c r="I8" s="101" t="s">
        <v>103</v>
      </c>
      <c r="J8" s="101">
        <v>9066</v>
      </c>
      <c r="K8" s="101">
        <v>6206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</row>
    <row r="9" spans="1:28" s="103" customFormat="1" ht="12.75">
      <c r="A9" s="101"/>
      <c r="B9" s="101" t="s">
        <v>104</v>
      </c>
      <c r="C9" s="101">
        <v>63511</v>
      </c>
      <c r="D9" s="101"/>
      <c r="F9" s="101" t="s">
        <v>105</v>
      </c>
      <c r="G9" s="101">
        <v>2512</v>
      </c>
      <c r="I9" s="101" t="s">
        <v>106</v>
      </c>
      <c r="J9" s="101">
        <v>7377</v>
      </c>
      <c r="K9" s="101">
        <v>6471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</row>
    <row r="10" spans="1:28" s="103" customFormat="1" ht="12.75">
      <c r="A10" s="101"/>
      <c r="B10" s="101" t="s">
        <v>107</v>
      </c>
      <c r="C10" s="101">
        <v>62605</v>
      </c>
      <c r="D10" s="101"/>
      <c r="F10" s="101" t="s">
        <v>108</v>
      </c>
      <c r="G10" s="101">
        <v>2885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</row>
    <row r="11" spans="1:28" s="103" customFormat="1" ht="12.75">
      <c r="A11" s="101"/>
      <c r="B11" s="101" t="s">
        <v>109</v>
      </c>
      <c r="C11" s="101">
        <v>59745</v>
      </c>
      <c r="D11" s="101"/>
      <c r="F11" s="101" t="s">
        <v>87</v>
      </c>
      <c r="G11" s="101">
        <v>2770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</row>
    <row r="12" spans="1:28" s="103" customFormat="1" ht="12.75">
      <c r="A12" s="101"/>
      <c r="B12" s="101" t="s">
        <v>110</v>
      </c>
      <c r="C12" s="101">
        <v>56326</v>
      </c>
      <c r="D12" s="101"/>
      <c r="F12" s="101"/>
      <c r="G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</row>
    <row r="13" spans="1:28" s="103" customFormat="1" ht="12.75">
      <c r="A13" s="101"/>
      <c r="B13" s="101" t="s">
        <v>111</v>
      </c>
      <c r="C13" s="101">
        <v>53088</v>
      </c>
      <c r="D13" s="101"/>
      <c r="F13" s="101" t="s">
        <v>107</v>
      </c>
      <c r="G13" s="101">
        <v>3173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8" s="103" customFormat="1" ht="12.75">
      <c r="A14" s="101"/>
      <c r="B14" s="101" t="s">
        <v>112</v>
      </c>
      <c r="C14" s="101">
        <v>50542</v>
      </c>
      <c r="D14" s="101"/>
      <c r="F14" s="101" t="s">
        <v>109</v>
      </c>
      <c r="G14" s="101">
        <v>3596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8" s="103" customFormat="1" ht="12.75">
      <c r="A15" s="101"/>
      <c r="B15" s="101" t="s">
        <v>113</v>
      </c>
      <c r="C15" s="101">
        <v>49497</v>
      </c>
      <c r="D15" s="101"/>
      <c r="F15" s="101" t="s">
        <v>110</v>
      </c>
      <c r="G15" s="101">
        <v>3891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</row>
    <row r="16" spans="1:28" s="103" customFormat="1" ht="12.75">
      <c r="A16" s="101"/>
      <c r="B16" s="101"/>
      <c r="F16" s="101" t="s">
        <v>111</v>
      </c>
      <c r="G16" s="101">
        <v>3429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s="103" customFormat="1" ht="12.75">
      <c r="A17" s="101"/>
      <c r="B17" s="101"/>
      <c r="C17" s="101"/>
      <c r="D17" s="101"/>
      <c r="F17" s="101" t="s">
        <v>112</v>
      </c>
      <c r="G17" s="101">
        <v>3558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1:27" s="103" customFormat="1" ht="12.75">
      <c r="A18" s="101"/>
      <c r="B18" s="101"/>
      <c r="C18" s="101"/>
      <c r="D18" s="101"/>
      <c r="F18" s="101" t="s">
        <v>113</v>
      </c>
      <c r="G18" s="101">
        <v>3109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</row>
    <row r="19" spans="1:27" s="103" customFormat="1" ht="12.75">
      <c r="A19" s="101"/>
      <c r="B19" s="101"/>
      <c r="C19" s="101"/>
      <c r="D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1:27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</row>
    <row r="22" spans="1:27" s="103" customFormat="1" ht="12.75">
      <c r="A22" s="101"/>
      <c r="B22" s="101">
        <v>2875</v>
      </c>
      <c r="C22" s="101"/>
      <c r="D22" s="101"/>
      <c r="E22" s="101"/>
      <c r="F22" s="101"/>
      <c r="G22" s="101"/>
      <c r="H22" s="101"/>
      <c r="I22" s="101"/>
      <c r="J22" s="104" t="s">
        <v>114</v>
      </c>
      <c r="K22" s="105">
        <f t="shared" ref="K22:K34" si="0">B22/B$35</f>
        <v>0.36788227767114523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</row>
    <row r="23" spans="1:27" s="103" customFormat="1" ht="12.75">
      <c r="A23" s="101"/>
      <c r="B23" s="101">
        <v>160</v>
      </c>
      <c r="C23" s="101"/>
      <c r="D23" s="101"/>
      <c r="E23" s="101"/>
      <c r="F23" s="101"/>
      <c r="G23" s="101"/>
      <c r="H23" s="101"/>
      <c r="I23" s="101"/>
      <c r="J23" s="104" t="s">
        <v>115</v>
      </c>
      <c r="K23" s="105">
        <f t="shared" si="0"/>
        <v>2.0473448496481125E-2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</row>
    <row r="24" spans="1:27" s="103" customFormat="1" ht="12.75">
      <c r="A24" s="101"/>
      <c r="B24" s="101">
        <v>126</v>
      </c>
      <c r="C24" s="101"/>
      <c r="D24" s="101"/>
      <c r="E24" s="101"/>
      <c r="F24" s="101"/>
      <c r="G24" s="101"/>
      <c r="H24" s="101"/>
      <c r="I24" s="101"/>
      <c r="J24" s="104" t="s">
        <v>116</v>
      </c>
      <c r="K24" s="105">
        <f t="shared" si="0"/>
        <v>1.6122840690978888E-2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s="103" customFormat="1" ht="12" customHeight="1">
      <c r="A25" s="101"/>
      <c r="B25" s="101">
        <v>85</v>
      </c>
      <c r="C25" s="101"/>
      <c r="D25" s="101"/>
      <c r="E25" s="101"/>
      <c r="F25" s="101"/>
      <c r="G25" s="101"/>
      <c r="H25" s="101"/>
      <c r="I25" s="101"/>
      <c r="J25" s="106" t="s">
        <v>117</v>
      </c>
      <c r="K25" s="105">
        <f t="shared" si="0"/>
        <v>1.0876519513755598E-2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103" customFormat="1" ht="12.75">
      <c r="A26" s="101"/>
      <c r="B26" s="101">
        <v>54</v>
      </c>
      <c r="C26" s="101"/>
      <c r="D26" s="101"/>
      <c r="E26" s="101"/>
      <c r="F26" s="101"/>
      <c r="G26" s="101"/>
      <c r="H26" s="101"/>
      <c r="I26" s="101"/>
      <c r="J26" s="104" t="s">
        <v>118</v>
      </c>
      <c r="K26" s="105">
        <f t="shared" si="0"/>
        <v>6.9097888675623796E-3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1:27" s="103" customFormat="1" ht="12.75">
      <c r="A27" s="101"/>
      <c r="B27" s="101">
        <v>160</v>
      </c>
      <c r="C27" s="101"/>
      <c r="D27" s="101"/>
      <c r="E27" s="101"/>
      <c r="F27" s="101"/>
      <c r="G27" s="101"/>
      <c r="H27" s="101"/>
      <c r="I27" s="101"/>
      <c r="J27" s="107" t="s">
        <v>119</v>
      </c>
      <c r="K27" s="105">
        <f t="shared" si="0"/>
        <v>2.0473448496481125E-2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103" customFormat="1" ht="12.75">
      <c r="A28" s="101"/>
      <c r="B28" s="101">
        <v>421</v>
      </c>
      <c r="C28" s="101"/>
      <c r="D28" s="101"/>
      <c r="E28" s="101"/>
      <c r="F28" s="101"/>
      <c r="G28" s="101"/>
      <c r="H28" s="101"/>
      <c r="I28" s="101"/>
      <c r="J28" s="107" t="s">
        <v>120</v>
      </c>
      <c r="K28" s="105">
        <f t="shared" si="0"/>
        <v>5.3870761356365961E-2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</row>
    <row r="29" spans="1:27" s="103" customFormat="1" ht="12.75">
      <c r="A29" s="101"/>
      <c r="B29" s="101">
        <v>123</v>
      </c>
      <c r="C29" s="101"/>
      <c r="D29" s="101"/>
      <c r="E29" s="101"/>
      <c r="F29" s="101"/>
      <c r="G29" s="101"/>
      <c r="H29" s="101"/>
      <c r="I29" s="101"/>
      <c r="J29" s="107" t="s">
        <v>121</v>
      </c>
      <c r="K29" s="105">
        <f t="shared" si="0"/>
        <v>1.5738963531669866E-2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</row>
    <row r="30" spans="1:27" s="103" customFormat="1" ht="12.75">
      <c r="A30" s="101"/>
      <c r="B30" s="101">
        <v>244</v>
      </c>
      <c r="C30" s="101"/>
      <c r="D30" s="101"/>
      <c r="E30" s="101"/>
      <c r="F30" s="101"/>
      <c r="G30" s="101"/>
      <c r="H30" s="101"/>
      <c r="I30" s="101"/>
      <c r="J30" s="107" t="s">
        <v>122</v>
      </c>
      <c r="K30" s="105">
        <f t="shared" si="0"/>
        <v>3.1222008957133719E-2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</row>
    <row r="31" spans="1:27" s="103" customFormat="1" ht="12.75">
      <c r="A31" s="101"/>
      <c r="B31" s="101">
        <v>2332</v>
      </c>
      <c r="C31" s="101"/>
      <c r="D31" s="101"/>
      <c r="E31" s="101"/>
      <c r="F31" s="101"/>
      <c r="G31" s="101"/>
      <c r="H31" s="101"/>
      <c r="I31" s="101"/>
      <c r="J31" s="107" t="s">
        <v>123</v>
      </c>
      <c r="K31" s="105">
        <f t="shared" si="0"/>
        <v>0.29840051183621241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</row>
    <row r="32" spans="1:27" s="103" customFormat="1" ht="12.75">
      <c r="A32" s="101"/>
      <c r="B32" s="101">
        <v>725</v>
      </c>
      <c r="C32" s="101"/>
      <c r="D32" s="101"/>
      <c r="E32" s="101"/>
      <c r="F32" s="101"/>
      <c r="G32" s="101"/>
      <c r="H32" s="101"/>
      <c r="I32" s="101"/>
      <c r="J32" s="107" t="s">
        <v>124</v>
      </c>
      <c r="K32" s="105">
        <f t="shared" si="0"/>
        <v>9.2770313499680096E-2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</row>
    <row r="33" spans="1:27" s="103" customFormat="1" ht="12.75">
      <c r="A33" s="101">
        <f>B22+B23+B24+B25+B26+B27+B28+B29+B30+B31+B32+B33</f>
        <v>7394</v>
      </c>
      <c r="B33" s="101">
        <v>89</v>
      </c>
      <c r="C33" s="101"/>
      <c r="D33" s="101"/>
      <c r="E33" s="101"/>
      <c r="F33" s="101"/>
      <c r="G33" s="101"/>
      <c r="H33" s="101"/>
      <c r="I33" s="101"/>
      <c r="J33" s="107" t="s">
        <v>125</v>
      </c>
      <c r="K33" s="105">
        <f t="shared" si="0"/>
        <v>1.1388355726167627E-2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</row>
    <row r="34" spans="1:27" s="103" customFormat="1" ht="12.75">
      <c r="A34" s="101"/>
      <c r="B34" s="101">
        <v>421</v>
      </c>
      <c r="C34" s="101"/>
      <c r="D34" s="101"/>
      <c r="E34" s="101"/>
      <c r="F34" s="101"/>
      <c r="G34" s="101"/>
      <c r="H34" s="101"/>
      <c r="I34" s="101"/>
      <c r="J34" s="107" t="s">
        <v>126</v>
      </c>
      <c r="K34" s="105">
        <f t="shared" si="0"/>
        <v>5.3870761356365961E-2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1:27" s="103" customFormat="1" ht="12.75">
      <c r="A35" s="101"/>
      <c r="B35" s="101">
        <v>7815</v>
      </c>
      <c r="C35" s="101"/>
      <c r="D35" s="101"/>
      <c r="E35" s="101"/>
      <c r="F35" s="101"/>
      <c r="G35" s="101"/>
      <c r="H35" s="101"/>
      <c r="I35" s="101"/>
      <c r="J35" s="107"/>
      <c r="K35" s="105">
        <f>SUM(K22:K34)</f>
        <v>1</v>
      </c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 s="103" customFormat="1" ht="12.75">
      <c r="A36" s="101"/>
      <c r="B36" s="101"/>
      <c r="C36" s="101"/>
      <c r="D36" s="101"/>
      <c r="E36" s="101"/>
      <c r="F36" s="101"/>
      <c r="G36" s="101"/>
      <c r="H36" s="101"/>
      <c r="I36" s="101"/>
      <c r="J36" s="107"/>
      <c r="K36" s="105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 s="103" customFormat="1" ht="12.75">
      <c r="A37" s="101"/>
      <c r="B37" s="101">
        <f>SUM(B22:B34)</f>
        <v>7815</v>
      </c>
      <c r="C37" s="101"/>
      <c r="D37" s="101"/>
      <c r="E37" s="101"/>
      <c r="F37" s="101"/>
      <c r="G37" s="101"/>
      <c r="H37" s="101"/>
      <c r="I37" s="101"/>
      <c r="J37" s="101"/>
      <c r="K37" s="108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 s="103" customFormat="1" ht="12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5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5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s="103" customFormat="1" ht="12.75" customHeight="1">
      <c r="A40" s="101"/>
      <c r="B40" s="101">
        <v>7852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5"/>
      <c r="M40" s="304" t="s">
        <v>127</v>
      </c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</row>
    <row r="41" spans="1:27" s="103" customFormat="1" ht="12.75" customHeight="1">
      <c r="L41" s="1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</row>
    <row r="42" spans="1:27" s="103" customFormat="1" ht="12.75">
      <c r="L42" s="105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27" s="103" customFormat="1" ht="12.75">
      <c r="L43" s="105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1:27" s="103" customFormat="1" ht="12.75">
      <c r="L44" s="105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27" s="103" customFormat="1" ht="12.75">
      <c r="L45" s="105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 s="103" customFormat="1" ht="12.75">
      <c r="L46" s="105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s="103" customFormat="1" ht="12.75">
      <c r="L47" s="105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3" customFormat="1" ht="12.75">
      <c r="L48" s="105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</row>
    <row r="49" spans="1:27" s="103" customFormat="1" ht="12.75">
      <c r="L49" s="105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</row>
    <row r="50" spans="1:27" s="103" customFormat="1" ht="12.75">
      <c r="L50" s="105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</row>
    <row r="51" spans="1:27" s="103" customFormat="1" ht="12.75">
      <c r="L51" s="105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</row>
    <row r="52" spans="1:27" s="103" customFormat="1" ht="12.75">
      <c r="L52" s="105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</row>
    <row r="53" spans="1:27" s="103" customFormat="1" ht="12.75">
      <c r="L53" s="108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</row>
    <row r="54" spans="1:27" s="103" customFormat="1" ht="12.75"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</row>
    <row r="55" spans="1:27" s="103" customFormat="1" ht="12.75"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</row>
    <row r="56" spans="1:27" s="103" customFormat="1" ht="12.75"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</row>
    <row r="57" spans="1:27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</row>
    <row r="61" spans="1:27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 14</vt:lpstr>
      <vt:lpstr>Gminy IV 14</vt:lpstr>
      <vt:lpstr>Wykresy VII 14</vt:lpstr>
      <vt:lpstr>'Gminy IV 14'!Obszar_wydruku</vt:lpstr>
      <vt:lpstr>'Stan i struktura VII 14'!Obszar_wydruku</vt:lpstr>
      <vt:lpstr>'Wykresy VII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2014-08-08T10:59:22Z</dcterms:created>
  <dcterms:modified xsi:type="dcterms:W3CDTF">2014-08-08T11:55:55Z</dcterms:modified>
</cp:coreProperties>
</file>