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4r\"/>
    </mc:Choice>
  </mc:AlternateContent>
  <bookViews>
    <workbookView xWindow="0" yWindow="0" windowWidth="25200" windowHeight="11985"/>
  </bookViews>
  <sheets>
    <sheet name="Stan i struktura IV 14" sheetId="1" r:id="rId1"/>
    <sheet name="Gminy IV.14" sheetId="3" r:id="rId2"/>
    <sheet name="Wykresy IV 14" sheetId="2" r:id="rId3"/>
  </sheets>
  <externalReferences>
    <externalReference r:id="rId4"/>
  </externalReferences>
  <definedNames>
    <definedName name="_xlnm.Print_Area" localSheetId="1">'Gminy IV.14'!$B$1:$O$46</definedName>
    <definedName name="_xlnm.Print_Area" localSheetId="0">'Stan i struktura IV 14'!$B$2:$S$68</definedName>
    <definedName name="_xlnm.Print_Area" localSheetId="2">'Wykresy IV 14'!$M$1:$AA$41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" l="1"/>
  <c r="E41" i="3"/>
  <c r="E34" i="3"/>
  <c r="E6" i="3" s="1"/>
  <c r="J33" i="3"/>
  <c r="O31" i="3"/>
  <c r="E27" i="3"/>
  <c r="J23" i="3"/>
  <c r="O20" i="3"/>
  <c r="E19" i="3"/>
  <c r="J14" i="3"/>
  <c r="J12" i="3"/>
  <c r="E8" i="3"/>
  <c r="O43" i="3" s="1"/>
  <c r="O6" i="3"/>
  <c r="B37" i="2" l="1"/>
  <c r="K34" i="2"/>
  <c r="K33" i="2"/>
  <c r="A33" i="2"/>
  <c r="K32" i="2"/>
  <c r="K31" i="2"/>
  <c r="K30" i="2"/>
  <c r="K29" i="2"/>
  <c r="K28" i="2"/>
  <c r="K27" i="2"/>
  <c r="K26" i="2"/>
  <c r="K25" i="2"/>
  <c r="K24" i="2"/>
  <c r="K23" i="2"/>
  <c r="K22" i="2"/>
  <c r="K35" i="2" s="1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R63" i="1"/>
  <c r="Q63" i="1"/>
  <c r="P63" i="1"/>
  <c r="O63" i="1"/>
  <c r="N63" i="1"/>
  <c r="M63" i="1"/>
  <c r="L63" i="1"/>
  <c r="K63" i="1"/>
  <c r="J63" i="1"/>
  <c r="I63" i="1"/>
  <c r="H63" i="1"/>
  <c r="U63" i="1" s="1"/>
  <c r="G63" i="1"/>
  <c r="F63" i="1"/>
  <c r="E63" i="1"/>
  <c r="V63" i="1" s="1"/>
  <c r="S62" i="1"/>
  <c r="S63" i="1" s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R59" i="1"/>
  <c r="Q59" i="1"/>
  <c r="P59" i="1"/>
  <c r="O59" i="1"/>
  <c r="N59" i="1"/>
  <c r="M59" i="1"/>
  <c r="L59" i="1"/>
  <c r="K59" i="1"/>
  <c r="J59" i="1"/>
  <c r="I59" i="1"/>
  <c r="H59" i="1"/>
  <c r="U59" i="1" s="1"/>
  <c r="G59" i="1"/>
  <c r="F59" i="1"/>
  <c r="E59" i="1"/>
  <c r="V59" i="1" s="1"/>
  <c r="S58" i="1"/>
  <c r="S59" i="1" s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R55" i="1"/>
  <c r="Q55" i="1"/>
  <c r="P55" i="1"/>
  <c r="O55" i="1"/>
  <c r="N55" i="1"/>
  <c r="M55" i="1"/>
  <c r="L55" i="1"/>
  <c r="K55" i="1"/>
  <c r="J55" i="1"/>
  <c r="I55" i="1"/>
  <c r="H55" i="1"/>
  <c r="U55" i="1" s="1"/>
  <c r="G55" i="1"/>
  <c r="F55" i="1"/>
  <c r="E55" i="1"/>
  <c r="V55" i="1" s="1"/>
  <c r="S54" i="1"/>
  <c r="S55" i="1" s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R51" i="1"/>
  <c r="Q51" i="1"/>
  <c r="P51" i="1"/>
  <c r="O51" i="1"/>
  <c r="N51" i="1"/>
  <c r="M51" i="1"/>
  <c r="L51" i="1"/>
  <c r="K51" i="1"/>
  <c r="J51" i="1"/>
  <c r="I51" i="1"/>
  <c r="H51" i="1"/>
  <c r="U51" i="1" s="1"/>
  <c r="G51" i="1"/>
  <c r="F51" i="1"/>
  <c r="E51" i="1"/>
  <c r="V51" i="1" s="1"/>
  <c r="S50" i="1"/>
  <c r="S51" i="1" s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U46" i="1" s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S29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Q9" i="1"/>
  <c r="N9" i="1"/>
  <c r="M9" i="1"/>
  <c r="J9" i="1"/>
  <c r="I9" i="1"/>
  <c r="F9" i="1"/>
  <c r="E9" i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9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U7" i="1" l="1"/>
  <c r="L8" i="1"/>
  <c r="G8" i="1"/>
  <c r="K8" i="1"/>
  <c r="O8" i="1"/>
  <c r="S8" i="1"/>
  <c r="H9" i="1"/>
  <c r="P9" i="1"/>
  <c r="V49" i="1"/>
  <c r="V53" i="1"/>
  <c r="V57" i="1"/>
  <c r="V61" i="1"/>
  <c r="V65" i="1"/>
  <c r="E67" i="1"/>
  <c r="S67" i="1" s="1"/>
</calcChain>
</file>

<file path=xl/sharedStrings.xml><?xml version="1.0" encoding="utf-8"?>
<sst xmlns="http://schemas.openxmlformats.org/spreadsheetml/2006/main" count="410" uniqueCount="236">
  <si>
    <t xml:space="preserve">INFORMACJA O STANIE I STRUKTURZE BEZROBOCIA W WOJ. LUBUSKIM W KWIETNIU 2014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</si>
  <si>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</si>
  <si>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</si>
  <si>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</si>
  <si>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</si>
  <si>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</si>
  <si>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</si>
  <si>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</si>
  <si>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</si>
  <si>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</si>
  <si>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</si>
  <si>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</si>
  <si>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</si>
  <si>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</si>
  <si>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</si>
  <si>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</si>
  <si>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</si>
  <si>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</si>
  <si>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</si>
  <si>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</si>
  <si>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</si>
  <si>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marzec 2014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</si>
  <si>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</si>
  <si>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</si>
  <si>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</si>
  <si>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</si>
  <si>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</si>
  <si>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</si>
  <si>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</si>
  <si>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</si>
  <si>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</si>
  <si>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</si>
  <si>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</si>
  <si>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</si>
  <si>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</si>
  <si>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</si>
  <si>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</si>
  <si>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</si>
  <si>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</si>
  <si>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</si>
  <si>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</si>
  <si>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</si>
  <si>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</si>
  <si>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</si>
  <si>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III Wybrane kategorie bezrobotnych będących w szczególnej sytuacji na rynku pracy</t>
  </si>
  <si>
    <t>Młodzież do 25 roku życia [liczba]</t>
  </si>
  <si>
    <t>Powyżej 50 roku życia [liczba]</t>
  </si>
  <si>
    <t>Długotrwale bezrobotni [liczba]</t>
  </si>
  <si>
    <t>Bez kwalifikacji zawodowych {liczba}</t>
  </si>
  <si>
    <t>Bez doświadczenia zawodowego [liczba]</t>
  </si>
  <si>
    <t>6.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</si>
  <si>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</si>
  <si>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</si>
  <si>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</si>
  <si>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</si>
  <si>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</si>
  <si>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</si>
  <si>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</si>
  <si>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</si>
  <si>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</si>
  <si>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</si>
  <si>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</si>
  <si>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</si>
  <si>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</si>
  <si>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</si>
  <si>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</si>
  <si>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</si>
  <si>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</si>
  <si>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</si>
  <si>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</si>
  <si>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</si>
  <si>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</si>
  <si>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</si>
  <si>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</si>
  <si>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</si>
  <si>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</si>
  <si>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przygotowanie zawodowe dorosłych</t>
  </si>
  <si>
    <t>Liczba osób, które rozpoczęły przygotowanie zawodowe dorosłych - narastająco od poczatku roku</t>
  </si>
  <si>
    <t>9.</t>
  </si>
  <si>
    <t>Liczba osób, które rozpoczęły prace społecznie użyteczne</t>
  </si>
  <si>
    <t>Liczba osób, które rozpoczęły prace społecznie użyteczne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</si>
  <si>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</si>
  <si>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</si>
  <si>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</si>
  <si>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kwiecień 2014 r. jest podawany przez GUS z miesięcznym opóżnieniem</t>
  </si>
  <si>
    <t>lata</t>
  </si>
  <si>
    <t>liczba bezrobotnych</t>
  </si>
  <si>
    <t>IV 2013r.</t>
  </si>
  <si>
    <t>wyłączenia</t>
  </si>
  <si>
    <t>rejestracje</t>
  </si>
  <si>
    <t>V 2013r.</t>
  </si>
  <si>
    <t>kwiecień 2014r.</t>
  </si>
  <si>
    <t>VI 2013r.</t>
  </si>
  <si>
    <t>oferty pracy</t>
  </si>
  <si>
    <t>marzec 2014r.</t>
  </si>
  <si>
    <t>VII 2013r.</t>
  </si>
  <si>
    <t>XI 2012r.</t>
  </si>
  <si>
    <t>luty 2014r.</t>
  </si>
  <si>
    <t>VIII 2013r.</t>
  </si>
  <si>
    <t>XII 2012r.</t>
  </si>
  <si>
    <t>styczeń 2014r.</t>
  </si>
  <si>
    <t>IX 2013r.</t>
  </si>
  <si>
    <t>I 2013r.</t>
  </si>
  <si>
    <t>grudzień 2013r.</t>
  </si>
  <si>
    <t>X 2013r.</t>
  </si>
  <si>
    <t>II 2013r.</t>
  </si>
  <si>
    <t>listopad 2013r.</t>
  </si>
  <si>
    <t>XI 2013r.</t>
  </si>
  <si>
    <t>III 2013r.</t>
  </si>
  <si>
    <t>XII 2013r.</t>
  </si>
  <si>
    <t>I 2014r.</t>
  </si>
  <si>
    <t>II 2014r.</t>
  </si>
  <si>
    <t>III 2014r.</t>
  </si>
  <si>
    <t>IV 2014r.</t>
  </si>
  <si>
    <t>Praca niesubsydiowana</t>
  </si>
  <si>
    <t>Podjęcie działalności gospodarczej i inna praca</t>
  </si>
  <si>
    <t>Podjęcie pracy w ramach refund. kosztów zatrud. bezrobotnego</t>
  </si>
  <si>
    <t>Prace 
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</si>
  <si>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</si>
  <si>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</si>
  <si>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</si>
  <si>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</si>
  <si>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</si>
  <si>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</si>
  <si>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</si>
  <si>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</si>
  <si>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</si>
  <si>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</si>
  <si>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</si>
  <si>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na koniec kwietnia 2014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</si>
  <si>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</si>
  <si>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</si>
  <si>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</si>
  <si>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</si>
  <si>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</si>
  <si>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</si>
  <si>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</si>
  <si>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</si>
  <si>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</si>
  <si>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</si>
  <si>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</si>
  <si>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</si>
  <si>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</si>
  <si>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</si>
  <si>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</si>
  <si>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</si>
  <si>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</si>
  <si>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</si>
  <si>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</si>
  <si>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</si>
  <si>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</si>
  <si>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</si>
  <si>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</si>
  <si>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</si>
  <si>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</si>
  <si>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</si>
  <si>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</si>
  <si>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</si>
  <si>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</si>
  <si>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</si>
  <si>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</si>
  <si>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</si>
  <si>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</si>
  <si>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</si>
  <si>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</si>
  <si>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</si>
  <si>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Zielona Góra</t>
  </si>
  <si>
    <t>Gorzów Wlkp.</t>
  </si>
  <si>
    <t>M</t>
  </si>
  <si>
    <t>Dąbie</t>
  </si>
  <si>
    <t>Gubin</t>
  </si>
  <si>
    <t>II.</t>
  </si>
  <si>
    <t>Bledzew</t>
  </si>
  <si>
    <t>Krosno Odrz.</t>
  </si>
  <si>
    <t>VI.</t>
  </si>
  <si>
    <t>Międzyrzecz</t>
  </si>
  <si>
    <t>Maszewo</t>
  </si>
  <si>
    <t>Brzeźnica</t>
  </si>
  <si>
    <t>Przytoczna</t>
  </si>
  <si>
    <t xml:space="preserve">    </t>
  </si>
  <si>
    <t>Gozdnica</t>
  </si>
  <si>
    <t>Pszczew</t>
  </si>
  <si>
    <t>NOWA SÓL</t>
  </si>
  <si>
    <t>Iłowa</t>
  </si>
  <si>
    <t>Skwierzyna</t>
  </si>
  <si>
    <t>Bytom Odrzański</t>
  </si>
  <si>
    <t>Małomice</t>
  </si>
  <si>
    <t>Trzciel</t>
  </si>
  <si>
    <t>Kolsko</t>
  </si>
  <si>
    <t>Niegosławice</t>
  </si>
  <si>
    <t>Kożuchów</t>
  </si>
  <si>
    <t>Szprotawa</t>
  </si>
  <si>
    <t>III.</t>
  </si>
  <si>
    <t>Nowa Sól</t>
  </si>
  <si>
    <t>Wymiarki</t>
  </si>
  <si>
    <t>Cybinka</t>
  </si>
  <si>
    <t>Żagań</t>
  </si>
  <si>
    <t>Górzyca</t>
  </si>
  <si>
    <t>Nowe Miasteczko</t>
  </si>
  <si>
    <t>Ośno Lubuskie</t>
  </si>
  <si>
    <t>Otyń</t>
  </si>
  <si>
    <t>Rzepin</t>
  </si>
  <si>
    <t>Siedlisko</t>
  </si>
  <si>
    <t>VII.</t>
  </si>
  <si>
    <t>Słubice</t>
  </si>
  <si>
    <t>Brody</t>
  </si>
  <si>
    <t>Jasień</t>
  </si>
  <si>
    <t>IV.</t>
  </si>
  <si>
    <t>STRZELCE KRAJ.</t>
  </si>
  <si>
    <t>Lubrza</t>
  </si>
  <si>
    <t>Lipinki Łużyckie</t>
  </si>
  <si>
    <t>Dobiegniew</t>
  </si>
  <si>
    <t>Łagów</t>
  </si>
  <si>
    <t>Lubsko</t>
  </si>
  <si>
    <t>Drezdenko</t>
  </si>
  <si>
    <t>Skąpe</t>
  </si>
  <si>
    <t>Łęknica</t>
  </si>
  <si>
    <t>Stare Kurowo</t>
  </si>
  <si>
    <t>Szczaniec</t>
  </si>
  <si>
    <t>Przewóz</t>
  </si>
  <si>
    <t>Strzelce Krajeńskie</t>
  </si>
  <si>
    <t>Świebodzin</t>
  </si>
  <si>
    <t>Trzebiel</t>
  </si>
  <si>
    <t>Zwierzyn</t>
  </si>
  <si>
    <t>Zbąszynek</t>
  </si>
  <si>
    <t>Tuplice</t>
  </si>
  <si>
    <t>Żary</t>
  </si>
  <si>
    <t>Krzeszyce</t>
  </si>
  <si>
    <t>Sława</t>
  </si>
  <si>
    <t>Lubniewice</t>
  </si>
  <si>
    <t>Szlichtyngowa</t>
  </si>
  <si>
    <t>OGÓŁEM</t>
  </si>
  <si>
    <t>woj.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</si>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</sst>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40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3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8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21" xfId="0" applyFont="1" applyFill="1" applyBorder="1" applyAlignment="1">
      <alignment horizontal="center" vertical="center" wrapText="1"/>
    </xf>
    <xf numFmtId="1" fontId="13" fillId="5" borderId="21" xfId="0" applyNumberFormat="1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7" xfId="0" applyFont="1" applyBorder="1"/>
    <xf numFmtId="164" fontId="18" fillId="0" borderId="24" xfId="0" applyNumberFormat="1" applyFont="1" applyFill="1" applyBorder="1" applyAlignment="1">
      <alignment horizontal="center" vertical="center" wrapText="1"/>
    </xf>
    <xf numFmtId="164" fontId="18" fillId="0" borderId="28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 vertical="center" wrapText="1"/>
    </xf>
    <xf numFmtId="1" fontId="20" fillId="0" borderId="24" xfId="0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4" xfId="0" applyNumberFormat="1" applyFont="1" applyFill="1" applyBorder="1" applyAlignment="1">
      <alignment horizontal="center" vertical="center" wrapText="1"/>
    </xf>
    <xf numFmtId="164" fontId="16" fillId="0" borderId="28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164" fontId="24" fillId="0" borderId="24" xfId="0" applyNumberFormat="1" applyFont="1" applyFill="1" applyBorder="1" applyAlignment="1">
      <alignment horizontal="center" vertical="center" wrapText="1"/>
    </xf>
    <xf numFmtId="164" fontId="24" fillId="0" borderId="28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6" xfId="0" applyNumberFormat="1" applyFont="1" applyFill="1" applyBorder="1" applyAlignment="1">
      <alignment horizontal="center" vertical="center" wrapText="1"/>
    </xf>
    <xf numFmtId="164" fontId="24" fillId="0" borderId="35" xfId="0" applyNumberFormat="1" applyFont="1" applyFill="1" applyBorder="1" applyAlignment="1">
      <alignment horizontal="center" vertical="center" wrapText="1"/>
    </xf>
    <xf numFmtId="164" fontId="24" fillId="0" borderId="46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/>
    <xf numFmtId="0" fontId="5" fillId="0" borderId="48" xfId="0" applyFont="1" applyBorder="1" applyAlignment="1">
      <alignment horizontal="right" vertical="top" wrapText="1"/>
    </xf>
    <xf numFmtId="0" fontId="8" fillId="0" borderId="39" xfId="0" applyFont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32" fillId="0" borderId="0" xfId="1" applyFont="1"/>
    <xf numFmtId="0" fontId="33" fillId="0" borderId="0" xfId="1" applyFont="1"/>
    <xf numFmtId="0" fontId="34" fillId="0" borderId="0" xfId="1" applyFont="1"/>
    <xf numFmtId="0" fontId="32" fillId="0" borderId="0" xfId="1" applyFont="1" applyBorder="1" applyAlignment="1">
      <alignment horizontal="right"/>
    </xf>
    <xf numFmtId="10" fontId="32" fillId="0" borderId="0" xfId="1" applyNumberFormat="1" applyFont="1" applyBorder="1" applyAlignment="1">
      <alignment horizontal="right"/>
    </xf>
    <xf numFmtId="0" fontId="32" fillId="0" borderId="0" xfId="1" applyFont="1" applyFill="1" applyBorder="1" applyAlignment="1">
      <alignment horizontal="right" wrapText="1"/>
    </xf>
    <xf numFmtId="0" fontId="32" fillId="0" borderId="0" xfId="1" applyFont="1" applyFill="1" applyBorder="1" applyAlignment="1">
      <alignment horizontal="right"/>
    </xf>
    <xf numFmtId="10" fontId="32" fillId="0" borderId="0" xfId="1" applyNumberFormat="1" applyFont="1"/>
    <xf numFmtId="0" fontId="31" fillId="0" borderId="0" xfId="1"/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23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14" fillId="0" borderId="23" xfId="0" applyFont="1" applyFill="1" applyBorder="1" applyAlignment="1">
      <alignment horizontal="left" vertical="center" wrapText="1" indent="1"/>
    </xf>
    <xf numFmtId="0" fontId="14" fillId="0" borderId="24" xfId="0" applyFont="1" applyFill="1" applyBorder="1" applyAlignment="1">
      <alignment horizontal="left" vertical="center" wrapText="1" indent="1"/>
    </xf>
    <xf numFmtId="0" fontId="14" fillId="0" borderId="34" xfId="0" applyFont="1" applyFill="1" applyBorder="1" applyAlignment="1">
      <alignment horizontal="left" vertical="center" wrapText="1" indent="1"/>
    </xf>
    <xf numFmtId="0" fontId="14" fillId="0" borderId="35" xfId="0" applyFont="1" applyFill="1" applyBorder="1" applyAlignment="1">
      <alignment horizontal="left" vertical="center" wrapText="1" indent="1"/>
    </xf>
    <xf numFmtId="0" fontId="10" fillId="3" borderId="38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23" fillId="0" borderId="44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/>
    </xf>
    <xf numFmtId="0" fontId="15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23" fillId="0" borderId="43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3" fillId="0" borderId="45" xfId="0" applyFont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9" fillId="0" borderId="37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left" vertical="center" wrapText="1" indent="2"/>
    </xf>
    <xf numFmtId="0" fontId="15" fillId="0" borderId="24" xfId="0" applyFont="1" applyFill="1" applyBorder="1" applyAlignment="1">
      <alignment horizontal="left" vertical="center" wrapText="1" indent="2"/>
    </xf>
    <xf numFmtId="0" fontId="8" fillId="0" borderId="3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9" fillId="3" borderId="3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52" xfId="0" applyFont="1" applyFill="1" applyBorder="1" applyAlignment="1">
      <alignment horizontal="center" vertical="center"/>
    </xf>
    <xf numFmtId="0" fontId="3" fillId="0" borderId="5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32" fillId="6" borderId="0" xfId="1" applyFont="1" applyFill="1" applyAlignment="1">
      <alignment vertical="center"/>
    </xf>
    <xf numFmtId="0" fontId="31" fillId="0" borderId="0" xfId="1" applyAlignment="1"/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1" fillId="0" borderId="3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0" fontId="36" fillId="0" borderId="65" xfId="0" applyFont="1" applyBorder="1" applyAlignment="1">
      <alignment horizontal="center" vertical="center" wrapText="1"/>
    </xf>
    <xf numFmtId="0" fontId="1" fillId="0" borderId="64" xfId="0" applyFont="1" applyBorder="1" applyAlignment="1">
      <alignment wrapText="1"/>
    </xf>
    <xf numFmtId="0" fontId="1" fillId="0" borderId="66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165" fontId="27" fillId="0" borderId="70" xfId="0" applyNumberFormat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/>
    </xf>
    <xf numFmtId="0" fontId="3" fillId="0" borderId="54" xfId="0" applyFont="1" applyBorder="1" applyAlignment="1" applyProtection="1">
      <alignment horizontal="left"/>
    </xf>
    <xf numFmtId="165" fontId="3" fillId="0" borderId="54" xfId="0" applyNumberFormat="1" applyFont="1" applyBorder="1" applyProtection="1"/>
    <xf numFmtId="165" fontId="3" fillId="0" borderId="30" xfId="0" applyNumberFormat="1" applyFont="1" applyBorder="1" applyProtection="1"/>
    <xf numFmtId="0" fontId="2" fillId="7" borderId="43" xfId="0" applyFont="1" applyFill="1" applyBorder="1" applyAlignment="1">
      <alignment horizontal="center"/>
    </xf>
    <xf numFmtId="0" fontId="2" fillId="7" borderId="54" xfId="0" applyFont="1" applyFill="1" applyBorder="1" applyAlignment="1" applyProtection="1">
      <alignment horizontal="left"/>
    </xf>
    <xf numFmtId="165" fontId="2" fillId="7" borderId="71" xfId="0" applyNumberFormat="1" applyFont="1" applyFill="1" applyBorder="1" applyAlignment="1" applyProtection="1">
      <alignment horizontal="right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/>
    </xf>
    <xf numFmtId="0" fontId="3" fillId="0" borderId="30" xfId="0" applyFont="1" applyBorder="1" applyAlignment="1" applyProtection="1">
      <alignment horizontal="left"/>
    </xf>
    <xf numFmtId="165" fontId="3" fillId="0" borderId="30" xfId="0" applyNumberFormat="1" applyFont="1" applyBorder="1" applyAlignment="1"/>
    <xf numFmtId="0" fontId="2" fillId="7" borderId="54" xfId="0" applyFont="1" applyFill="1" applyBorder="1" applyAlignment="1" applyProtection="1">
      <alignment horizontal="center"/>
    </xf>
    <xf numFmtId="0" fontId="3" fillId="0" borderId="50" xfId="0" applyFont="1" applyBorder="1" applyAlignment="1">
      <alignment horizontal="center"/>
    </xf>
    <xf numFmtId="0" fontId="3" fillId="0" borderId="36" xfId="0" applyFont="1" applyBorder="1" applyAlignment="1" applyProtection="1">
      <alignment horizontal="left"/>
    </xf>
    <xf numFmtId="165" fontId="3" fillId="0" borderId="36" xfId="0" applyNumberFormat="1" applyFont="1" applyBorder="1" applyProtection="1"/>
    <xf numFmtId="165" fontId="3" fillId="0" borderId="75" xfId="0" applyNumberFormat="1" applyFont="1" applyBorder="1" applyProtection="1"/>
    <xf numFmtId="165" fontId="3" fillId="0" borderId="76" xfId="0" applyNumberFormat="1" applyFont="1" applyBorder="1" applyProtection="1"/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 applyProtection="1">
      <alignment horizontal="left"/>
    </xf>
    <xf numFmtId="165" fontId="3" fillId="0" borderId="38" xfId="0" applyNumberFormat="1" applyFont="1" applyBorder="1" applyProtection="1"/>
    <xf numFmtId="0" fontId="1" fillId="0" borderId="52" xfId="0" applyFont="1" applyBorder="1" applyAlignment="1">
      <alignment horizontal="center" vertical="center" wrapText="1"/>
    </xf>
    <xf numFmtId="0" fontId="1" fillId="0" borderId="77" xfId="0" applyFont="1" applyBorder="1" applyAlignment="1">
      <alignment wrapText="1"/>
    </xf>
    <xf numFmtId="0" fontId="36" fillId="0" borderId="77" xfId="0" applyFont="1" applyBorder="1" applyAlignment="1">
      <alignment horizontal="center" vertical="center" wrapText="1"/>
    </xf>
    <xf numFmtId="0" fontId="36" fillId="0" borderId="78" xfId="0" applyFont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165" fontId="27" fillId="0" borderId="8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26" fillId="0" borderId="7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5" fontId="2" fillId="7" borderId="54" xfId="0" applyNumberFormat="1" applyFont="1" applyFill="1" applyBorder="1" applyProtection="1"/>
    <xf numFmtId="165" fontId="2" fillId="7" borderId="71" xfId="0" applyNumberFormat="1" applyFont="1" applyFill="1" applyBorder="1" applyProtection="1"/>
    <xf numFmtId="0" fontId="3" fillId="0" borderId="44" xfId="0" applyFont="1" applyBorder="1" applyAlignment="1">
      <alignment horizontal="center"/>
    </xf>
    <xf numFmtId="0" fontId="3" fillId="0" borderId="58" xfId="0" applyFont="1" applyBorder="1" applyAlignment="1" applyProtection="1">
      <alignment horizontal="left"/>
    </xf>
    <xf numFmtId="165" fontId="3" fillId="0" borderId="58" xfId="0" applyNumberFormat="1" applyFont="1" applyBorder="1" applyProtection="1"/>
    <xf numFmtId="165" fontId="3" fillId="0" borderId="82" xfId="0" applyNumberFormat="1" applyFont="1" applyBorder="1" applyProtection="1"/>
    <xf numFmtId="0" fontId="3" fillId="8" borderId="83" xfId="0" applyFont="1" applyFill="1" applyBorder="1" applyAlignment="1">
      <alignment horizontal="center"/>
    </xf>
    <xf numFmtId="0" fontId="3" fillId="8" borderId="7" xfId="0" applyFont="1" applyFill="1" applyBorder="1" applyAlignment="1" applyProtection="1">
      <alignment horizontal="left"/>
    </xf>
    <xf numFmtId="165" fontId="3" fillId="8" borderId="7" xfId="0" applyNumberFormat="1" applyFont="1" applyFill="1" applyBorder="1" applyProtection="1"/>
    <xf numFmtId="165" fontId="3" fillId="8" borderId="76" xfId="0" applyNumberFormat="1" applyFont="1" applyFill="1" applyBorder="1" applyProtection="1"/>
    <xf numFmtId="165" fontId="3" fillId="0" borderId="71" xfId="0" applyNumberFormat="1" applyFont="1" applyBorder="1" applyProtection="1"/>
    <xf numFmtId="0" fontId="38" fillId="0" borderId="0" xfId="0" applyFont="1" applyBorder="1" applyAlignment="1">
      <alignment horizontal="center"/>
    </xf>
    <xf numFmtId="0" fontId="3" fillId="9" borderId="30" xfId="0" applyNumberFormat="1" applyFont="1" applyFill="1" applyBorder="1" applyAlignment="1">
      <alignment horizontal="right" vertical="center"/>
    </xf>
    <xf numFmtId="0" fontId="2" fillId="7" borderId="55" xfId="0" applyFont="1" applyFill="1" applyBorder="1" applyAlignment="1">
      <alignment horizontal="center"/>
    </xf>
    <xf numFmtId="0" fontId="2" fillId="7" borderId="30" xfId="0" applyFont="1" applyFill="1" applyBorder="1" applyAlignment="1" applyProtection="1">
      <alignment horizontal="left"/>
    </xf>
    <xf numFmtId="165" fontId="2" fillId="7" borderId="30" xfId="0" applyNumberFormat="1" applyFont="1" applyFill="1" applyBorder="1" applyProtection="1"/>
    <xf numFmtId="165" fontId="2" fillId="7" borderId="82" xfId="0" applyNumberFormat="1" applyFont="1" applyFill="1" applyBorder="1" applyProtection="1"/>
    <xf numFmtId="165" fontId="3" fillId="0" borderId="31" xfId="0" applyNumberFormat="1" applyFont="1" applyBorder="1" applyProtection="1"/>
    <xf numFmtId="165" fontId="2" fillId="7" borderId="76" xfId="0" applyNumberFormat="1" applyFont="1" applyFill="1" applyBorder="1" applyProtection="1"/>
    <xf numFmtId="165" fontId="3" fillId="0" borderId="29" xfId="0" applyNumberFormat="1" applyFont="1" applyBorder="1" applyAlignment="1" applyProtection="1">
      <alignment horizontal="center"/>
    </xf>
    <xf numFmtId="165" fontId="3" fillId="0" borderId="84" xfId="0" applyNumberFormat="1" applyFont="1" applyBorder="1" applyProtection="1"/>
    <xf numFmtId="0" fontId="3" fillId="0" borderId="8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165" fontId="3" fillId="0" borderId="66" xfId="0" applyNumberFormat="1" applyFont="1" applyBorder="1" applyProtection="1"/>
    <xf numFmtId="165" fontId="3" fillId="0" borderId="67" xfId="0" applyNumberFormat="1" applyFont="1" applyBorder="1" applyProtection="1"/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165" fontId="3" fillId="4" borderId="69" xfId="0" applyNumberFormat="1" applyFont="1" applyFill="1" applyBorder="1" applyAlignment="1" applyProtection="1">
      <alignment horizontal="center" vertical="center" wrapText="1"/>
    </xf>
    <xf numFmtId="165" fontId="29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>
      <alignment horizontal="center"/>
    </xf>
    <xf numFmtId="0" fontId="3" fillId="0" borderId="86" xfId="0" applyFont="1" applyBorder="1" applyAlignment="1" applyProtection="1">
      <alignment horizontal="left"/>
    </xf>
    <xf numFmtId="165" fontId="3" fillId="0" borderId="86" xfId="0" applyNumberFormat="1" applyFont="1" applyBorder="1" applyProtection="1"/>
    <xf numFmtId="0" fontId="13" fillId="4" borderId="87" xfId="0" applyFont="1" applyFill="1" applyBorder="1" applyAlignment="1">
      <alignment horizontal="center" vertical="center" wrapText="1"/>
    </xf>
    <xf numFmtId="0" fontId="13" fillId="4" borderId="88" xfId="0" applyFont="1" applyFill="1" applyBorder="1" applyAlignment="1">
      <alignment horizontal="center" vertical="center" wrapText="1"/>
    </xf>
    <xf numFmtId="0" fontId="1" fillId="4" borderId="89" xfId="0" applyFont="1" applyFill="1" applyBorder="1" applyAlignment="1">
      <alignment horizontal="center" vertical="center" wrapText="1"/>
    </xf>
    <xf numFmtId="0" fontId="29" fillId="4" borderId="9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</xf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 applyProtection="1"/>
    <xf numFmtId="0" fontId="1" fillId="0" borderId="38" xfId="0" applyFont="1" applyBorder="1" applyAlignment="1">
      <alignment horizontal="center" vertical="center"/>
    </xf>
    <xf numFmtId="0" fontId="0" fillId="0" borderId="0" xfId="0" applyBorder="1"/>
    <xf numFmtId="0" fontId="39" fillId="0" borderId="0" xfId="0" applyFont="1" applyBorder="1" applyAlignment="1">
      <alignment horizontal="center"/>
    </xf>
    <xf numFmtId="0" fontId="39" fillId="0" borderId="0" xfId="0" applyFont="1" applyBorder="1" applyAlignment="1" applyProtection="1">
      <alignment horizontal="left"/>
    </xf>
    <xf numFmtId="165" fontId="39" fillId="0" borderId="0" xfId="0" applyNumberFormat="1" applyFont="1" applyBorder="1" applyProtection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IV 2013r. do IV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IV 14'!$B$3:$B$15</c:f>
              <c:strCache>
                <c:ptCount val="13"/>
                <c:pt idx="0">
                  <c:v>IV 2013r.</c:v>
                </c:pt>
                <c:pt idx="1">
                  <c:v>V 2013r.</c:v>
                </c:pt>
                <c:pt idx="2">
                  <c:v>VI 2013r.</c:v>
                </c:pt>
                <c:pt idx="3">
                  <c:v>VII 2013r.</c:v>
                </c:pt>
                <c:pt idx="4">
                  <c:v>VIII 2013r.</c:v>
                </c:pt>
                <c:pt idx="5">
                  <c:v>IX 2013r.</c:v>
                </c:pt>
                <c:pt idx="6">
                  <c:v>X 2013r.</c:v>
                </c:pt>
                <c:pt idx="7">
                  <c:v>XI 2013r.</c:v>
                </c:pt>
                <c:pt idx="8">
                  <c:v>XII 2013r.</c:v>
                </c:pt>
                <c:pt idx="9">
                  <c:v>I 2014r.</c:v>
                </c:pt>
                <c:pt idx="10">
                  <c:v>II 2014r.</c:v>
                </c:pt>
                <c:pt idx="11">
                  <c:v>III 2014r.</c:v>
                </c:pt>
                <c:pt idx="12">
                  <c:v>IV 2014r.</c:v>
                </c:pt>
              </c:strCache>
            </c:strRef>
          </c:cat>
          <c:val>
            <c:numRef>
              <c:f>'Wykresy IV 14'!$C$3:$C$15</c:f>
              <c:numCache>
                <c:formatCode>General</c:formatCode>
                <c:ptCount val="13"/>
                <c:pt idx="0">
                  <c:v>62916</c:v>
                </c:pt>
                <c:pt idx="1">
                  <c:v>60157</c:v>
                </c:pt>
                <c:pt idx="2">
                  <c:v>58477</c:v>
                </c:pt>
                <c:pt idx="3">
                  <c:v>57902</c:v>
                </c:pt>
                <c:pt idx="4">
                  <c:v>58337</c:v>
                </c:pt>
                <c:pt idx="5">
                  <c:v>58001</c:v>
                </c:pt>
                <c:pt idx="6">
                  <c:v>57024</c:v>
                </c:pt>
                <c:pt idx="7">
                  <c:v>58217</c:v>
                </c:pt>
                <c:pt idx="8">
                  <c:v>59805</c:v>
                </c:pt>
                <c:pt idx="9">
                  <c:v>63511</c:v>
                </c:pt>
                <c:pt idx="10">
                  <c:v>62605</c:v>
                </c:pt>
                <c:pt idx="11">
                  <c:v>59745</c:v>
                </c:pt>
                <c:pt idx="12">
                  <c:v>56326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24135760"/>
        <c:axId val="324135368"/>
      </c:barChart>
      <c:catAx>
        <c:axId val="32413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4135368"/>
        <c:crosses val="autoZero"/>
        <c:auto val="1"/>
        <c:lblAlgn val="ctr"/>
        <c:lblOffset val="100"/>
        <c:noMultiLvlLbl val="0"/>
      </c:catAx>
      <c:valAx>
        <c:axId val="324135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413576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Bezrobotni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zarejestrowani i wyłączeni z ewidencji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okresie od listopada 2013r. do kwietnia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15"/>
      <c:rotY val="20"/>
      <c:depthPercent val="19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77996500437447"/>
          <c:y val="0.16203703703703703"/>
          <c:w val="0.75066447944006998"/>
          <c:h val="0.7275667104111986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'Wykresy IV 14'!$J$3</c:f>
              <c:strCache>
                <c:ptCount val="1"/>
                <c:pt idx="0">
                  <c:v>wyłączenia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367816091954023E-2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241153045524482E-2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7471264367816091E-3"/>
                  <c:y val="4.357298474945453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206896551724137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6206896551724137E-3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7471264367816091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IV 14'!$I$4:$I$9</c:f>
              <c:strCache>
                <c:ptCount val="6"/>
                <c:pt idx="0">
                  <c:v>kwiecień 2014r.</c:v>
                </c:pt>
                <c:pt idx="1">
                  <c:v>marzec 2014r.</c:v>
                </c:pt>
                <c:pt idx="2">
                  <c:v>luty 2014r.</c:v>
                </c:pt>
                <c:pt idx="3">
                  <c:v>styczeń 2014r.</c:v>
                </c:pt>
                <c:pt idx="4">
                  <c:v>grudzień 2013r.</c:v>
                </c:pt>
                <c:pt idx="5">
                  <c:v>listopad 2013r.</c:v>
                </c:pt>
              </c:strCache>
            </c:strRef>
          </c:cat>
          <c:val>
            <c:numRef>
              <c:f>'Wykresy IV 14'!$J$4:$J$9</c:f>
              <c:numCache>
                <c:formatCode>General</c:formatCode>
                <c:ptCount val="6"/>
                <c:pt idx="0">
                  <c:v>9344</c:v>
                </c:pt>
                <c:pt idx="1">
                  <c:v>9066</c:v>
                </c:pt>
                <c:pt idx="2">
                  <c:v>7377</c:v>
                </c:pt>
                <c:pt idx="3">
                  <c:v>5598</c:v>
                </c:pt>
                <c:pt idx="4">
                  <c:v>6178</c:v>
                </c:pt>
                <c:pt idx="5">
                  <c:v>6467</c:v>
                </c:pt>
              </c:numCache>
            </c:numRef>
          </c:val>
        </c:ser>
        <c:ser>
          <c:idx val="1"/>
          <c:order val="1"/>
          <c:tx>
            <c:strRef>
              <c:f>'Wykresy IV 14'!$K$3</c:f>
              <c:strCache>
                <c:ptCount val="1"/>
                <c:pt idx="0">
                  <c:v>rejestracje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1.7699115044247787E-2"/>
                  <c:y val="-1.851851851851851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8495575221238937E-3"/>
                  <c:y val="-2.314814814814814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494252873563218E-2"/>
                  <c:y val="-2.17864923747276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367816091954023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666666666666666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666666666666767E-2"/>
                  <c:y val="-2.777777777777777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IV 14'!$I$4:$I$9</c:f>
              <c:strCache>
                <c:ptCount val="6"/>
                <c:pt idx="0">
                  <c:v>kwiecień 2014r.</c:v>
                </c:pt>
                <c:pt idx="1">
                  <c:v>marzec 2014r.</c:v>
                </c:pt>
                <c:pt idx="2">
                  <c:v>luty 2014r.</c:v>
                </c:pt>
                <c:pt idx="3">
                  <c:v>styczeń 2014r.</c:v>
                </c:pt>
                <c:pt idx="4">
                  <c:v>grudzień 2013r.</c:v>
                </c:pt>
                <c:pt idx="5">
                  <c:v>listopad 2013r.</c:v>
                </c:pt>
              </c:strCache>
            </c:strRef>
          </c:cat>
          <c:val>
            <c:numRef>
              <c:f>'Wykresy IV 14'!$K$4:$K$9</c:f>
              <c:numCache>
                <c:formatCode>General</c:formatCode>
                <c:ptCount val="6"/>
                <c:pt idx="0">
                  <c:v>5925</c:v>
                </c:pt>
                <c:pt idx="1">
                  <c:v>6206</c:v>
                </c:pt>
                <c:pt idx="2">
                  <c:v>6471</c:v>
                </c:pt>
                <c:pt idx="3">
                  <c:v>9304</c:v>
                </c:pt>
                <c:pt idx="4">
                  <c:v>7766</c:v>
                </c:pt>
                <c:pt idx="5">
                  <c:v>7660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24137720"/>
        <c:axId val="325241000"/>
        <c:axId val="0"/>
      </c:bar3DChart>
      <c:catAx>
        <c:axId val="324137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5241000"/>
        <c:crosses val="autoZero"/>
        <c:auto val="1"/>
        <c:lblAlgn val="ctr"/>
        <c:lblOffset val="100"/>
        <c:noMultiLvlLbl val="0"/>
      </c:catAx>
      <c:valAx>
        <c:axId val="325241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137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XI 2012r. do IV 2013r. oraz od XI 2013r. do IV 2014r.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IV 14'!$F$6:$F$18</c:f>
              <c:strCache>
                <c:ptCount val="13"/>
                <c:pt idx="0">
                  <c:v>XI 2012r.</c:v>
                </c:pt>
                <c:pt idx="1">
                  <c:v>XII 2012r.</c:v>
                </c:pt>
                <c:pt idx="2">
                  <c:v>I 2013r.</c:v>
                </c:pt>
                <c:pt idx="3">
                  <c:v>II 2013r.</c:v>
                </c:pt>
                <c:pt idx="4">
                  <c:v>III 2013r.</c:v>
                </c:pt>
                <c:pt idx="5">
                  <c:v>IV 2013r.</c:v>
                </c:pt>
                <c:pt idx="7">
                  <c:v>XI 2013r.</c:v>
                </c:pt>
                <c:pt idx="8">
                  <c:v>XII 2013r.</c:v>
                </c:pt>
                <c:pt idx="9">
                  <c:v>I 2014r.</c:v>
                </c:pt>
                <c:pt idx="10">
                  <c:v>II 2014r.</c:v>
                </c:pt>
                <c:pt idx="11">
                  <c:v>III 2014r.</c:v>
                </c:pt>
                <c:pt idx="12">
                  <c:v>IV 2014r.</c:v>
                </c:pt>
              </c:strCache>
            </c:strRef>
          </c:cat>
          <c:val>
            <c:numRef>
              <c:f>'Wykresy IV 14'!$G$6:$G$18</c:f>
              <c:numCache>
                <c:formatCode>General</c:formatCode>
                <c:ptCount val="13"/>
                <c:pt idx="0">
                  <c:v>1660</c:v>
                </c:pt>
                <c:pt idx="1">
                  <c:v>1243</c:v>
                </c:pt>
                <c:pt idx="2">
                  <c:v>2452</c:v>
                </c:pt>
                <c:pt idx="3">
                  <c:v>2949</c:v>
                </c:pt>
                <c:pt idx="4">
                  <c:v>3163</c:v>
                </c:pt>
                <c:pt idx="5">
                  <c:v>3193</c:v>
                </c:pt>
                <c:pt idx="7">
                  <c:v>1808</c:v>
                </c:pt>
                <c:pt idx="8">
                  <c:v>1613</c:v>
                </c:pt>
                <c:pt idx="9">
                  <c:v>2806</c:v>
                </c:pt>
                <c:pt idx="10">
                  <c:v>3173</c:v>
                </c:pt>
                <c:pt idx="11">
                  <c:v>3596</c:v>
                </c:pt>
                <c:pt idx="12">
                  <c:v>3891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25241784"/>
        <c:axId val="325243744"/>
        <c:axId val="0"/>
      </c:bar3DChart>
      <c:catAx>
        <c:axId val="32524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5243744"/>
        <c:crosses val="autoZero"/>
        <c:auto val="1"/>
        <c:lblAlgn val="ctr"/>
        <c:lblOffset val="100"/>
        <c:noMultiLvlLbl val="0"/>
      </c:catAx>
      <c:valAx>
        <c:axId val="3252437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25241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kwietniu 2014r.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9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839080459770116"/>
          <c:y val="0.31827956989247308"/>
          <c:w val="0.61206896551724133"/>
          <c:h val="0.4967741935483870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1.4619196307358131E-2"/>
                  <c:y val="-0.118484463635593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102407457688479E-2"/>
                  <c:y val="-0.216359326051985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8.3986446737261189E-2"/>
                  <c:y val="-2.63991194649055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1.2724228436962621E-2"/>
                  <c:y val="0.11123495046990094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7.6149425287356326E-2"/>
                  <c:y val="8.0052493438320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7347836908317499"/>
                  <c:y val="9.5106256879180423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0224386822336863"/>
                  <c:y val="7.2654643975954614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4.0838537424201314E-2"/>
                  <c:y val="9.32065024130048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1445900081455335"/>
                  <c:y val="-9.3118279569892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3974115306"/>
                      <c:h val="0.34522597578528497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2938727486650378E-2"/>
                  <c:y val="-2.65701464736262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999386822336863"/>
                  <c:y val="-2.37846075692153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3.1602181192868131E-2"/>
                  <c:y val="-2.1802726272119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7.7567200651642576E-2"/>
                  <c:y val="-4.4414528829057658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IV 14'!$J$22:$J$34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IV 14'!$K$22:$K$34</c:f>
              <c:numCache>
                <c:formatCode>0.00%</c:formatCode>
                <c:ptCount val="13"/>
                <c:pt idx="0">
                  <c:v>0.37724743150684931</c:v>
                </c:pt>
                <c:pt idx="1">
                  <c:v>1.8514554794520549E-2</c:v>
                </c:pt>
                <c:pt idx="2">
                  <c:v>9.0967465753424657E-3</c:v>
                </c:pt>
                <c:pt idx="3">
                  <c:v>1.6695205479452056E-2</c:v>
                </c:pt>
                <c:pt idx="4">
                  <c:v>1.5946061643835618E-2</c:v>
                </c:pt>
                <c:pt idx="5">
                  <c:v>1.9477739726027399E-2</c:v>
                </c:pt>
                <c:pt idx="6">
                  <c:v>0.11354880136986302</c:v>
                </c:pt>
                <c:pt idx="7">
                  <c:v>4.2701198630136987E-2</c:v>
                </c:pt>
                <c:pt idx="8">
                  <c:v>2.5898972602739725E-2</c:v>
                </c:pt>
                <c:pt idx="9">
                  <c:v>0.25149828767123289</c:v>
                </c:pt>
                <c:pt idx="10">
                  <c:v>6.8600171232876705E-2</c:v>
                </c:pt>
                <c:pt idx="11">
                  <c:v>5.5650684931506846E-3</c:v>
                </c:pt>
                <c:pt idx="12">
                  <c:v>3.5209760273972601E-2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180975</xdr:colOff>
      <xdr:row>18</xdr:row>
      <xdr:rowOff>38100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0</xdr:row>
      <xdr:rowOff>38100</xdr:rowOff>
    </xdr:from>
    <xdr:to>
      <xdr:col>26</xdr:col>
      <xdr:colOff>571500</xdr:colOff>
      <xdr:row>18</xdr:row>
      <xdr:rowOff>38100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19</xdr:row>
      <xdr:rowOff>0</xdr:rowOff>
    </xdr:from>
    <xdr:to>
      <xdr:col>19</xdr:col>
      <xdr:colOff>161925</xdr:colOff>
      <xdr:row>37</xdr:row>
      <xdr:rowOff>57150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419100</xdr:colOff>
      <xdr:row>19</xdr:row>
      <xdr:rowOff>9525</xdr:rowOff>
    </xdr:from>
    <xdr:to>
      <xdr:col>26</xdr:col>
      <xdr:colOff>571500</xdr:colOff>
      <xdr:row>37</xdr:row>
      <xdr:rowOff>57150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4r/Arkusz%20roboczy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4"/>
      <sheetName val="Stan i struktura II 14"/>
      <sheetName val="Stan i struktura III 14"/>
      <sheetName val="Stan i struktura IV 14"/>
    </sheetNames>
    <sheetDataSet>
      <sheetData sheetId="0"/>
      <sheetData sheetId="1"/>
      <sheetData sheetId="2">
        <row r="6">
          <cell r="E6">
            <v>4913</v>
          </cell>
          <cell r="F6">
            <v>3213</v>
          </cell>
          <cell r="G6">
            <v>4168</v>
          </cell>
          <cell r="H6">
            <v>4969</v>
          </cell>
          <cell r="I6">
            <v>7499</v>
          </cell>
          <cell r="J6">
            <v>2175</v>
          </cell>
          <cell r="K6">
            <v>4725</v>
          </cell>
          <cell r="L6">
            <v>1845</v>
          </cell>
          <cell r="M6">
            <v>2982</v>
          </cell>
          <cell r="N6">
            <v>2285</v>
          </cell>
          <cell r="O6">
            <v>4704</v>
          </cell>
          <cell r="P6">
            <v>4900</v>
          </cell>
          <cell r="Q6">
            <v>5833</v>
          </cell>
          <cell r="R6">
            <v>5534</v>
          </cell>
          <cell r="S6">
            <v>59745</v>
          </cell>
        </row>
        <row r="46">
          <cell r="E46">
            <v>1265</v>
          </cell>
          <cell r="F46">
            <v>517</v>
          </cell>
          <cell r="G46">
            <v>547</v>
          </cell>
          <cell r="H46">
            <v>488</v>
          </cell>
          <cell r="I46">
            <v>605</v>
          </cell>
          <cell r="J46">
            <v>460</v>
          </cell>
          <cell r="K46">
            <v>635</v>
          </cell>
          <cell r="L46">
            <v>439</v>
          </cell>
          <cell r="M46">
            <v>381</v>
          </cell>
          <cell r="N46">
            <v>388</v>
          </cell>
          <cell r="O46">
            <v>1258</v>
          </cell>
          <cell r="P46">
            <v>619</v>
          </cell>
          <cell r="Q46">
            <v>948</v>
          </cell>
          <cell r="R46">
            <v>1025</v>
          </cell>
          <cell r="S46">
            <v>9575</v>
          </cell>
        </row>
        <row r="49">
          <cell r="E49">
            <v>23</v>
          </cell>
          <cell r="F49">
            <v>16</v>
          </cell>
          <cell r="G49">
            <v>0</v>
          </cell>
          <cell r="H49">
            <v>7</v>
          </cell>
          <cell r="I49">
            <v>7</v>
          </cell>
          <cell r="J49">
            <v>10</v>
          </cell>
          <cell r="K49">
            <v>38</v>
          </cell>
          <cell r="L49">
            <v>4</v>
          </cell>
          <cell r="M49">
            <v>0</v>
          </cell>
          <cell r="N49">
            <v>2</v>
          </cell>
          <cell r="O49">
            <v>78</v>
          </cell>
          <cell r="P49">
            <v>10</v>
          </cell>
          <cell r="Q49">
            <v>218</v>
          </cell>
          <cell r="R49">
            <v>55</v>
          </cell>
          <cell r="S49">
            <v>468</v>
          </cell>
        </row>
        <row r="51">
          <cell r="E51">
            <v>6</v>
          </cell>
          <cell r="F51">
            <v>24</v>
          </cell>
          <cell r="G51">
            <v>10</v>
          </cell>
          <cell r="H51">
            <v>10</v>
          </cell>
          <cell r="I51">
            <v>0</v>
          </cell>
          <cell r="J51">
            <v>0</v>
          </cell>
          <cell r="K51">
            <v>14</v>
          </cell>
          <cell r="L51">
            <v>11</v>
          </cell>
          <cell r="M51">
            <v>0</v>
          </cell>
          <cell r="N51">
            <v>0</v>
          </cell>
          <cell r="O51">
            <v>14</v>
          </cell>
          <cell r="P51">
            <v>50</v>
          </cell>
          <cell r="Q51">
            <v>2</v>
          </cell>
          <cell r="R51">
            <v>0</v>
          </cell>
          <cell r="S51">
            <v>141</v>
          </cell>
        </row>
        <row r="53">
          <cell r="E53">
            <v>13</v>
          </cell>
          <cell r="F53">
            <v>6</v>
          </cell>
          <cell r="G53">
            <v>2</v>
          </cell>
          <cell r="H53">
            <v>32</v>
          </cell>
          <cell r="I53">
            <v>0</v>
          </cell>
          <cell r="J53">
            <v>14</v>
          </cell>
          <cell r="K53">
            <v>0</v>
          </cell>
          <cell r="L53">
            <v>6</v>
          </cell>
          <cell r="M53">
            <v>5</v>
          </cell>
          <cell r="N53">
            <v>14</v>
          </cell>
          <cell r="O53">
            <v>13</v>
          </cell>
          <cell r="P53">
            <v>4</v>
          </cell>
          <cell r="Q53">
            <v>0</v>
          </cell>
          <cell r="R53">
            <v>23</v>
          </cell>
          <cell r="S53">
            <v>132</v>
          </cell>
        </row>
        <row r="55">
          <cell r="E55">
            <v>19</v>
          </cell>
          <cell r="F55">
            <v>11</v>
          </cell>
          <cell r="G55">
            <v>1</v>
          </cell>
          <cell r="H55">
            <v>1</v>
          </cell>
          <cell r="I55">
            <v>0</v>
          </cell>
          <cell r="J55">
            <v>16</v>
          </cell>
          <cell r="K55">
            <v>7</v>
          </cell>
          <cell r="L55">
            <v>10</v>
          </cell>
          <cell r="M55">
            <v>8</v>
          </cell>
          <cell r="N55">
            <v>9</v>
          </cell>
          <cell r="O55">
            <v>11</v>
          </cell>
          <cell r="P55">
            <v>5</v>
          </cell>
          <cell r="Q55">
            <v>14</v>
          </cell>
          <cell r="R55">
            <v>28</v>
          </cell>
          <cell r="S55">
            <v>140</v>
          </cell>
        </row>
        <row r="57">
          <cell r="E57">
            <v>19</v>
          </cell>
          <cell r="F57">
            <v>22</v>
          </cell>
          <cell r="G57">
            <v>0</v>
          </cell>
          <cell r="H57">
            <v>0</v>
          </cell>
          <cell r="I57">
            <v>0</v>
          </cell>
          <cell r="J57">
            <v>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1</v>
          </cell>
          <cell r="P57">
            <v>0</v>
          </cell>
          <cell r="Q57">
            <v>1</v>
          </cell>
          <cell r="R57">
            <v>0</v>
          </cell>
          <cell r="S57">
            <v>45</v>
          </cell>
        </row>
        <row r="59">
          <cell r="E59">
            <v>7</v>
          </cell>
          <cell r="F59">
            <v>3</v>
          </cell>
          <cell r="G59">
            <v>18</v>
          </cell>
          <cell r="H59">
            <v>76</v>
          </cell>
          <cell r="I59">
            <v>39</v>
          </cell>
          <cell r="J59">
            <v>2</v>
          </cell>
          <cell r="K59">
            <v>18</v>
          </cell>
          <cell r="L59">
            <v>21</v>
          </cell>
          <cell r="M59">
            <v>31</v>
          </cell>
          <cell r="N59">
            <v>46</v>
          </cell>
          <cell r="O59">
            <v>8</v>
          </cell>
          <cell r="P59">
            <v>20</v>
          </cell>
          <cell r="Q59">
            <v>0</v>
          </cell>
          <cell r="R59">
            <v>20</v>
          </cell>
          <cell r="S59">
            <v>309</v>
          </cell>
        </row>
        <row r="61">
          <cell r="E61">
            <v>185</v>
          </cell>
          <cell r="F61">
            <v>115</v>
          </cell>
          <cell r="G61">
            <v>147</v>
          </cell>
          <cell r="H61">
            <v>240</v>
          </cell>
          <cell r="I61">
            <v>89</v>
          </cell>
          <cell r="J61">
            <v>113</v>
          </cell>
          <cell r="K61">
            <v>177</v>
          </cell>
          <cell r="L61">
            <v>152</v>
          </cell>
          <cell r="M61">
            <v>119</v>
          </cell>
          <cell r="N61">
            <v>63</v>
          </cell>
          <cell r="O61">
            <v>277</v>
          </cell>
          <cell r="P61">
            <v>208</v>
          </cell>
          <cell r="Q61">
            <v>167</v>
          </cell>
          <cell r="R61">
            <v>195</v>
          </cell>
          <cell r="S61">
            <v>2247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78</v>
          </cell>
          <cell r="G65">
            <v>0</v>
          </cell>
          <cell r="H65">
            <v>0</v>
          </cell>
          <cell r="I65">
            <v>98</v>
          </cell>
          <cell r="J65">
            <v>49</v>
          </cell>
          <cell r="K65">
            <v>40</v>
          </cell>
          <cell r="L65">
            <v>0</v>
          </cell>
          <cell r="M65">
            <v>60</v>
          </cell>
          <cell r="N65">
            <v>41</v>
          </cell>
          <cell r="O65">
            <v>63</v>
          </cell>
          <cell r="P65">
            <v>18</v>
          </cell>
          <cell r="Q65">
            <v>165</v>
          </cell>
          <cell r="R65">
            <v>252</v>
          </cell>
          <cell r="S65">
            <v>864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12" t="s">
        <v>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4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15" t="s">
        <v>19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7"/>
    </row>
    <row r="5" spans="2:21" ht="29.1" customHeight="1" thickTop="1" thickBot="1">
      <c r="B5" s="14" t="s">
        <v>20</v>
      </c>
      <c r="C5" s="118" t="s">
        <v>21</v>
      </c>
      <c r="D5" s="119"/>
      <c r="E5" s="15">
        <v>8.5</v>
      </c>
      <c r="F5" s="15">
        <v>12.9</v>
      </c>
      <c r="G5" s="15">
        <v>23.4</v>
      </c>
      <c r="H5" s="15">
        <v>22.9</v>
      </c>
      <c r="I5" s="15">
        <v>25.8</v>
      </c>
      <c r="J5" s="15">
        <v>13.4</v>
      </c>
      <c r="K5" s="15">
        <v>25.1</v>
      </c>
      <c r="L5" s="15">
        <v>15.7</v>
      </c>
      <c r="M5" s="15">
        <v>12.5</v>
      </c>
      <c r="N5" s="15">
        <v>17.399999999999999</v>
      </c>
      <c r="O5" s="15">
        <v>8</v>
      </c>
      <c r="P5" s="15">
        <v>15.7</v>
      </c>
      <c r="Q5" s="15">
        <v>24.8</v>
      </c>
      <c r="R5" s="16">
        <v>16.399999999999999</v>
      </c>
      <c r="S5" s="17">
        <v>15.6</v>
      </c>
      <c r="T5" s="1" t="s">
        <v>22</v>
      </c>
    </row>
    <row r="6" spans="2:21" s="4" customFormat="1" ht="28.5" customHeight="1" thickTop="1" thickBot="1">
      <c r="B6" s="18" t="s">
        <v>23</v>
      </c>
      <c r="C6" s="120" t="s">
        <v>24</v>
      </c>
      <c r="D6" s="121"/>
      <c r="E6" s="19">
        <v>4558</v>
      </c>
      <c r="F6" s="20">
        <v>2975</v>
      </c>
      <c r="G6" s="20">
        <v>3986</v>
      </c>
      <c r="H6" s="20">
        <v>4808</v>
      </c>
      <c r="I6" s="20">
        <v>7056</v>
      </c>
      <c r="J6" s="20">
        <v>1923</v>
      </c>
      <c r="K6" s="20">
        <v>4508</v>
      </c>
      <c r="L6" s="20">
        <v>1738</v>
      </c>
      <c r="M6" s="20">
        <v>2860</v>
      </c>
      <c r="N6" s="20">
        <v>2122</v>
      </c>
      <c r="O6" s="20">
        <v>4519</v>
      </c>
      <c r="P6" s="20">
        <v>4687</v>
      </c>
      <c r="Q6" s="20">
        <v>5518</v>
      </c>
      <c r="R6" s="21">
        <v>5068</v>
      </c>
      <c r="S6" s="22">
        <f>SUM(E6:R6)</f>
        <v>56326</v>
      </c>
    </row>
    <row r="7" spans="2:21" s="4" customFormat="1" ht="29.1" customHeight="1" thickTop="1" thickBot="1">
      <c r="B7" s="23"/>
      <c r="C7" s="122" t="s">
        <v>25</v>
      </c>
      <c r="D7" s="123"/>
      <c r="E7" s="24">
        <f>'[1]Stan i struktura III 14'!E6</f>
        <v>4913</v>
      </c>
      <c r="F7" s="25">
        <f>'[1]Stan i struktura III 14'!F6</f>
        <v>3213</v>
      </c>
      <c r="G7" s="25">
        <f>'[1]Stan i struktura III 14'!G6</f>
        <v>4168</v>
      </c>
      <c r="H7" s="25">
        <f>'[1]Stan i struktura III 14'!H6</f>
        <v>4969</v>
      </c>
      <c r="I7" s="25">
        <f>'[1]Stan i struktura III 14'!I6</f>
        <v>7499</v>
      </c>
      <c r="J7" s="25">
        <f>'[1]Stan i struktura III 14'!J6</f>
        <v>2175</v>
      </c>
      <c r="K7" s="25">
        <f>'[1]Stan i struktura III 14'!K6</f>
        <v>4725</v>
      </c>
      <c r="L7" s="25">
        <f>'[1]Stan i struktura III 14'!L6</f>
        <v>1845</v>
      </c>
      <c r="M7" s="25">
        <f>'[1]Stan i struktura III 14'!M6</f>
        <v>2982</v>
      </c>
      <c r="N7" s="25">
        <f>'[1]Stan i struktura III 14'!N6</f>
        <v>2285</v>
      </c>
      <c r="O7" s="25">
        <f>'[1]Stan i struktura III 14'!O6</f>
        <v>4704</v>
      </c>
      <c r="P7" s="25">
        <f>'[1]Stan i struktura III 14'!P6</f>
        <v>4900</v>
      </c>
      <c r="Q7" s="25">
        <f>'[1]Stan i struktura III 14'!Q6</f>
        <v>5833</v>
      </c>
      <c r="R7" s="26">
        <f>'[1]Stan i struktura III 14'!R6</f>
        <v>5534</v>
      </c>
      <c r="S7" s="27">
        <f>'[1]Stan i struktura III 14'!S6</f>
        <v>59745</v>
      </c>
      <c r="T7" s="28"/>
      <c r="U7" s="29">
        <f>SUM(E7:R7)</f>
        <v>59745</v>
      </c>
    </row>
    <row r="8" spans="2:21" ht="29.1" customHeight="1" thickTop="1" thickBot="1">
      <c r="B8" s="30"/>
      <c r="C8" s="110" t="s">
        <v>26</v>
      </c>
      <c r="D8" s="111"/>
      <c r="E8" s="31">
        <f t="shared" ref="E8:S8" si="0">E6-E7</f>
        <v>-355</v>
      </c>
      <c r="F8" s="31">
        <f t="shared" si="0"/>
        <v>-238</v>
      </c>
      <c r="G8" s="31">
        <f t="shared" si="0"/>
        <v>-182</v>
      </c>
      <c r="H8" s="31">
        <f t="shared" si="0"/>
        <v>-161</v>
      </c>
      <c r="I8" s="31">
        <f t="shared" si="0"/>
        <v>-443</v>
      </c>
      <c r="J8" s="31">
        <f t="shared" si="0"/>
        <v>-252</v>
      </c>
      <c r="K8" s="31">
        <f t="shared" si="0"/>
        <v>-217</v>
      </c>
      <c r="L8" s="31">
        <f t="shared" si="0"/>
        <v>-107</v>
      </c>
      <c r="M8" s="31">
        <f t="shared" si="0"/>
        <v>-122</v>
      </c>
      <c r="N8" s="31">
        <f t="shared" si="0"/>
        <v>-163</v>
      </c>
      <c r="O8" s="31">
        <f t="shared" si="0"/>
        <v>-185</v>
      </c>
      <c r="P8" s="31">
        <f t="shared" si="0"/>
        <v>-213</v>
      </c>
      <c r="Q8" s="31">
        <f t="shared" si="0"/>
        <v>-315</v>
      </c>
      <c r="R8" s="32">
        <f t="shared" si="0"/>
        <v>-466</v>
      </c>
      <c r="S8" s="33">
        <f t="shared" si="0"/>
        <v>-3419</v>
      </c>
      <c r="T8" s="34"/>
    </row>
    <row r="9" spans="2:21" ht="29.1" customHeight="1" thickTop="1" thickBot="1">
      <c r="B9" s="35"/>
      <c r="C9" s="129" t="s">
        <v>27</v>
      </c>
      <c r="D9" s="130"/>
      <c r="E9" s="36">
        <f t="shared" ref="E9:S9" si="1">E6/E7*100</f>
        <v>92.774272338693265</v>
      </c>
      <c r="F9" s="36">
        <f t="shared" si="1"/>
        <v>92.592592592592595</v>
      </c>
      <c r="G9" s="36">
        <f t="shared" si="1"/>
        <v>95.633397312859884</v>
      </c>
      <c r="H9" s="36">
        <f t="shared" si="1"/>
        <v>96.759911450996171</v>
      </c>
      <c r="I9" s="36">
        <f t="shared" si="1"/>
        <v>94.092545672756373</v>
      </c>
      <c r="J9" s="36">
        <f t="shared" si="1"/>
        <v>88.413793103448285</v>
      </c>
      <c r="K9" s="36">
        <f t="shared" si="1"/>
        <v>95.407407407407405</v>
      </c>
      <c r="L9" s="36">
        <f t="shared" si="1"/>
        <v>94.200542005420047</v>
      </c>
      <c r="M9" s="36">
        <f t="shared" si="1"/>
        <v>95.908786049631118</v>
      </c>
      <c r="N9" s="36">
        <f t="shared" si="1"/>
        <v>92.866520787746168</v>
      </c>
      <c r="O9" s="36">
        <f t="shared" si="1"/>
        <v>96.067176870748298</v>
      </c>
      <c r="P9" s="36">
        <f t="shared" si="1"/>
        <v>95.653061224489804</v>
      </c>
      <c r="Q9" s="36">
        <f t="shared" si="1"/>
        <v>94.599691410937766</v>
      </c>
      <c r="R9" s="37">
        <f t="shared" si="1"/>
        <v>91.579327791832313</v>
      </c>
      <c r="S9" s="38">
        <f t="shared" si="1"/>
        <v>94.277345384550998</v>
      </c>
      <c r="T9" s="34"/>
    </row>
    <row r="10" spans="2:21" s="4" customFormat="1" ht="29.1" customHeight="1" thickTop="1" thickBot="1">
      <c r="B10" s="39" t="s">
        <v>28</v>
      </c>
      <c r="C10" s="131" t="s">
        <v>29</v>
      </c>
      <c r="D10" s="132"/>
      <c r="E10" s="40">
        <v>643</v>
      </c>
      <c r="F10" s="41">
        <v>366</v>
      </c>
      <c r="G10" s="42">
        <v>382</v>
      </c>
      <c r="H10" s="42">
        <v>491</v>
      </c>
      <c r="I10" s="42">
        <v>594</v>
      </c>
      <c r="J10" s="42">
        <v>273</v>
      </c>
      <c r="K10" s="42">
        <v>411</v>
      </c>
      <c r="L10" s="42">
        <v>242</v>
      </c>
      <c r="M10" s="43">
        <v>273</v>
      </c>
      <c r="N10" s="43">
        <v>198</v>
      </c>
      <c r="O10" s="43">
        <v>509</v>
      </c>
      <c r="P10" s="43">
        <v>466</v>
      </c>
      <c r="Q10" s="43">
        <v>517</v>
      </c>
      <c r="R10" s="43">
        <v>560</v>
      </c>
      <c r="S10" s="44">
        <f>SUM(E10:R10)</f>
        <v>5925</v>
      </c>
      <c r="T10" s="28"/>
    </row>
    <row r="11" spans="2:21" ht="29.1" customHeight="1" thickTop="1" thickBot="1">
      <c r="B11" s="45"/>
      <c r="C11" s="110" t="s">
        <v>30</v>
      </c>
      <c r="D11" s="111"/>
      <c r="E11" s="46">
        <f t="shared" ref="E11:S11" si="2">E76/E10*100</f>
        <v>16.951788491446347</v>
      </c>
      <c r="F11" s="46">
        <f t="shared" si="2"/>
        <v>20.765027322404372</v>
      </c>
      <c r="G11" s="46">
        <f t="shared" si="2"/>
        <v>14.659685863874344</v>
      </c>
      <c r="H11" s="46">
        <f t="shared" si="2"/>
        <v>16.293279022403258</v>
      </c>
      <c r="I11" s="46">
        <f t="shared" si="2"/>
        <v>10.942760942760943</v>
      </c>
      <c r="J11" s="46">
        <f t="shared" si="2"/>
        <v>15.384615384615385</v>
      </c>
      <c r="K11" s="46">
        <f t="shared" si="2"/>
        <v>8.7591240875912408</v>
      </c>
      <c r="L11" s="46">
        <f t="shared" si="2"/>
        <v>18.181818181818183</v>
      </c>
      <c r="M11" s="46">
        <f t="shared" si="2"/>
        <v>22.344322344322347</v>
      </c>
      <c r="N11" s="46">
        <f t="shared" si="2"/>
        <v>11.111111111111111</v>
      </c>
      <c r="O11" s="46">
        <f t="shared" si="2"/>
        <v>20.039292730844792</v>
      </c>
      <c r="P11" s="46">
        <f t="shared" si="2"/>
        <v>15.879828326180256</v>
      </c>
      <c r="Q11" s="46">
        <f t="shared" si="2"/>
        <v>11.798839458413926</v>
      </c>
      <c r="R11" s="47">
        <f t="shared" si="2"/>
        <v>13.392857142857142</v>
      </c>
      <c r="S11" s="48">
        <f t="shared" si="2"/>
        <v>15.240506329113924</v>
      </c>
      <c r="T11" s="34"/>
    </row>
    <row r="12" spans="2:21" ht="29.1" customHeight="1" thickTop="1" thickBot="1">
      <c r="B12" s="49" t="s">
        <v>31</v>
      </c>
      <c r="C12" s="133" t="s">
        <v>32</v>
      </c>
      <c r="D12" s="134"/>
      <c r="E12" s="40">
        <v>998</v>
      </c>
      <c r="F12" s="42">
        <v>604</v>
      </c>
      <c r="G12" s="42">
        <v>564</v>
      </c>
      <c r="H12" s="42">
        <v>652</v>
      </c>
      <c r="I12" s="42">
        <v>1037</v>
      </c>
      <c r="J12" s="42">
        <v>525</v>
      </c>
      <c r="K12" s="42">
        <v>628</v>
      </c>
      <c r="L12" s="42">
        <v>349</v>
      </c>
      <c r="M12" s="43">
        <v>395</v>
      </c>
      <c r="N12" s="43">
        <v>361</v>
      </c>
      <c r="O12" s="43">
        <v>694</v>
      </c>
      <c r="P12" s="43">
        <v>679</v>
      </c>
      <c r="Q12" s="43">
        <v>832</v>
      </c>
      <c r="R12" s="43">
        <v>1026</v>
      </c>
      <c r="S12" s="44">
        <f>SUM(E12:R12)</f>
        <v>9344</v>
      </c>
      <c r="T12" s="34"/>
    </row>
    <row r="13" spans="2:21" ht="29.1" customHeight="1" thickTop="1" thickBot="1">
      <c r="B13" s="45" t="s">
        <v>22</v>
      </c>
      <c r="C13" s="135" t="s">
        <v>33</v>
      </c>
      <c r="D13" s="136"/>
      <c r="E13" s="50">
        <v>353</v>
      </c>
      <c r="F13" s="51">
        <v>219</v>
      </c>
      <c r="G13" s="51">
        <v>310</v>
      </c>
      <c r="H13" s="51">
        <v>340</v>
      </c>
      <c r="I13" s="51">
        <v>515</v>
      </c>
      <c r="J13" s="51">
        <v>218</v>
      </c>
      <c r="K13" s="51">
        <v>259</v>
      </c>
      <c r="L13" s="51">
        <v>164</v>
      </c>
      <c r="M13" s="52">
        <v>192</v>
      </c>
      <c r="N13" s="52">
        <v>156</v>
      </c>
      <c r="O13" s="52">
        <v>266</v>
      </c>
      <c r="P13" s="52">
        <v>302</v>
      </c>
      <c r="Q13" s="52">
        <v>456</v>
      </c>
      <c r="R13" s="52">
        <v>338</v>
      </c>
      <c r="S13" s="53">
        <f>SUM(E13:R13)</f>
        <v>4088</v>
      </c>
      <c r="T13" s="34"/>
    </row>
    <row r="14" spans="2:21" s="4" customFormat="1" ht="29.1" customHeight="1" thickTop="1" thickBot="1">
      <c r="B14" s="18" t="s">
        <v>22</v>
      </c>
      <c r="C14" s="137" t="s">
        <v>34</v>
      </c>
      <c r="D14" s="138"/>
      <c r="E14" s="50">
        <v>312</v>
      </c>
      <c r="F14" s="51">
        <v>197</v>
      </c>
      <c r="G14" s="51">
        <v>279</v>
      </c>
      <c r="H14" s="51">
        <v>308</v>
      </c>
      <c r="I14" s="51">
        <v>397</v>
      </c>
      <c r="J14" s="51">
        <v>166</v>
      </c>
      <c r="K14" s="51">
        <v>244</v>
      </c>
      <c r="L14" s="51">
        <v>123</v>
      </c>
      <c r="M14" s="52">
        <v>151</v>
      </c>
      <c r="N14" s="52">
        <v>126</v>
      </c>
      <c r="O14" s="52">
        <v>254</v>
      </c>
      <c r="P14" s="52">
        <v>300</v>
      </c>
      <c r="Q14" s="52">
        <v>381</v>
      </c>
      <c r="R14" s="52">
        <v>287</v>
      </c>
      <c r="S14" s="53">
        <f>SUM(E14:R14)</f>
        <v>3525</v>
      </c>
      <c r="T14" s="28"/>
    </row>
    <row r="15" spans="2:21" s="4" customFormat="1" ht="29.1" customHeight="1" thickTop="1" thickBot="1">
      <c r="B15" s="54" t="s">
        <v>22</v>
      </c>
      <c r="C15" s="139" t="s">
        <v>35</v>
      </c>
      <c r="D15" s="140"/>
      <c r="E15" s="55">
        <v>407</v>
      </c>
      <c r="F15" s="56">
        <v>217</v>
      </c>
      <c r="G15" s="56">
        <v>84</v>
      </c>
      <c r="H15" s="56">
        <v>100</v>
      </c>
      <c r="I15" s="56">
        <v>216</v>
      </c>
      <c r="J15" s="56">
        <v>154</v>
      </c>
      <c r="K15" s="56">
        <v>109</v>
      </c>
      <c r="L15" s="56">
        <v>76</v>
      </c>
      <c r="M15" s="57">
        <v>82</v>
      </c>
      <c r="N15" s="57">
        <v>85</v>
      </c>
      <c r="O15" s="57">
        <v>222</v>
      </c>
      <c r="P15" s="57">
        <v>168</v>
      </c>
      <c r="Q15" s="57">
        <v>182</v>
      </c>
      <c r="R15" s="57">
        <v>248</v>
      </c>
      <c r="S15" s="53">
        <f>SUM(E15:R15)</f>
        <v>2350</v>
      </c>
      <c r="T15" s="28"/>
    </row>
    <row r="16" spans="2:21" ht="29.1" customHeight="1" thickBot="1">
      <c r="B16" s="115" t="s">
        <v>36</v>
      </c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41"/>
    </row>
    <row r="17" spans="2:19" ht="29.1" customHeight="1" thickTop="1" thickBot="1">
      <c r="B17" s="142" t="s">
        <v>20</v>
      </c>
      <c r="C17" s="143" t="s">
        <v>37</v>
      </c>
      <c r="D17" s="144"/>
      <c r="E17" s="58">
        <v>2358</v>
      </c>
      <c r="F17" s="59">
        <v>1477</v>
      </c>
      <c r="G17" s="59">
        <v>2074</v>
      </c>
      <c r="H17" s="59">
        <v>2377</v>
      </c>
      <c r="I17" s="59">
        <v>3783</v>
      </c>
      <c r="J17" s="59">
        <v>840</v>
      </c>
      <c r="K17" s="59">
        <v>2385</v>
      </c>
      <c r="L17" s="59">
        <v>770</v>
      </c>
      <c r="M17" s="60">
        <v>1371</v>
      </c>
      <c r="N17" s="60">
        <v>1152</v>
      </c>
      <c r="O17" s="60">
        <v>2242</v>
      </c>
      <c r="P17" s="60">
        <v>2406</v>
      </c>
      <c r="Q17" s="60">
        <v>2938</v>
      </c>
      <c r="R17" s="60">
        <v>2669</v>
      </c>
      <c r="S17" s="53">
        <f>SUM(E17:R17)</f>
        <v>28842</v>
      </c>
    </row>
    <row r="18" spans="2:19" ht="29.1" customHeight="1" thickTop="1" thickBot="1">
      <c r="B18" s="125"/>
      <c r="C18" s="127" t="s">
        <v>38</v>
      </c>
      <c r="D18" s="128"/>
      <c r="E18" s="61">
        <f t="shared" ref="E18:S18" si="3">E17/E6*100</f>
        <v>51.733216322948664</v>
      </c>
      <c r="F18" s="61">
        <f t="shared" si="3"/>
        <v>49.647058823529413</v>
      </c>
      <c r="G18" s="61">
        <f t="shared" si="3"/>
        <v>52.032112393376821</v>
      </c>
      <c r="H18" s="61">
        <f t="shared" si="3"/>
        <v>49.438435940099836</v>
      </c>
      <c r="I18" s="61">
        <f t="shared" si="3"/>
        <v>53.613945578231295</v>
      </c>
      <c r="J18" s="61">
        <f t="shared" si="3"/>
        <v>43.681747269890799</v>
      </c>
      <c r="K18" s="61">
        <f t="shared" si="3"/>
        <v>52.905944986690322</v>
      </c>
      <c r="L18" s="61">
        <f t="shared" si="3"/>
        <v>44.303797468354425</v>
      </c>
      <c r="M18" s="61">
        <f t="shared" si="3"/>
        <v>47.937062937062933</v>
      </c>
      <c r="N18" s="61">
        <f t="shared" si="3"/>
        <v>54.288407163053719</v>
      </c>
      <c r="O18" s="61">
        <f t="shared" si="3"/>
        <v>49.612746182783802</v>
      </c>
      <c r="P18" s="61">
        <f t="shared" si="3"/>
        <v>51.333475570727551</v>
      </c>
      <c r="Q18" s="61">
        <f t="shared" si="3"/>
        <v>53.243928959768027</v>
      </c>
      <c r="R18" s="62">
        <f t="shared" si="3"/>
        <v>52.663772691397007</v>
      </c>
      <c r="S18" s="63">
        <f t="shared" si="3"/>
        <v>51.205482370486102</v>
      </c>
    </row>
    <row r="19" spans="2:19" ht="29.1" customHeight="1" thickTop="1" thickBot="1">
      <c r="B19" s="124" t="s">
        <v>23</v>
      </c>
      <c r="C19" s="126" t="s">
        <v>39</v>
      </c>
      <c r="D19" s="111"/>
      <c r="E19" s="50">
        <v>0</v>
      </c>
      <c r="F19" s="51">
        <v>2013</v>
      </c>
      <c r="G19" s="51">
        <v>1966</v>
      </c>
      <c r="H19" s="51">
        <v>2627</v>
      </c>
      <c r="I19" s="51">
        <v>2797</v>
      </c>
      <c r="J19" s="51">
        <v>863</v>
      </c>
      <c r="K19" s="51">
        <v>2544</v>
      </c>
      <c r="L19" s="51">
        <v>1003</v>
      </c>
      <c r="M19" s="52">
        <v>1631</v>
      </c>
      <c r="N19" s="52">
        <v>996</v>
      </c>
      <c r="O19" s="52">
        <v>0</v>
      </c>
      <c r="P19" s="52">
        <v>3112</v>
      </c>
      <c r="Q19" s="52">
        <v>2450</v>
      </c>
      <c r="R19" s="52">
        <v>2345</v>
      </c>
      <c r="S19" s="64">
        <f>SUM(E19:R19)</f>
        <v>24347</v>
      </c>
    </row>
    <row r="20" spans="2:19" ht="29.1" customHeight="1" thickTop="1" thickBot="1">
      <c r="B20" s="125"/>
      <c r="C20" s="127" t="s">
        <v>38</v>
      </c>
      <c r="D20" s="128"/>
      <c r="E20" s="61">
        <f t="shared" ref="E20:S20" si="4">E19/E6*100</f>
        <v>0</v>
      </c>
      <c r="F20" s="61">
        <f t="shared" si="4"/>
        <v>67.663865546218489</v>
      </c>
      <c r="G20" s="61">
        <f t="shared" si="4"/>
        <v>49.322629202207729</v>
      </c>
      <c r="H20" s="61">
        <f t="shared" si="4"/>
        <v>54.638103161397666</v>
      </c>
      <c r="I20" s="61">
        <f t="shared" si="4"/>
        <v>39.640022675736965</v>
      </c>
      <c r="J20" s="61">
        <f t="shared" si="4"/>
        <v>44.877795111804474</v>
      </c>
      <c r="K20" s="61">
        <f t="shared" si="4"/>
        <v>56.433007985803016</v>
      </c>
      <c r="L20" s="61">
        <f t="shared" si="4"/>
        <v>57.710011507479862</v>
      </c>
      <c r="M20" s="61">
        <f t="shared" si="4"/>
        <v>57.027972027972027</v>
      </c>
      <c r="N20" s="61">
        <f t="shared" si="4"/>
        <v>46.936852026390198</v>
      </c>
      <c r="O20" s="61">
        <f t="shared" si="4"/>
        <v>0</v>
      </c>
      <c r="P20" s="61">
        <f t="shared" si="4"/>
        <v>66.39641561766588</v>
      </c>
      <c r="Q20" s="61">
        <f t="shared" si="4"/>
        <v>44.400144980065242</v>
      </c>
      <c r="R20" s="62">
        <f t="shared" si="4"/>
        <v>46.270718232044203</v>
      </c>
      <c r="S20" s="63">
        <f t="shared" si="4"/>
        <v>43.225153570287254</v>
      </c>
    </row>
    <row r="21" spans="2:19" s="4" customFormat="1" ht="29.1" customHeight="1" thickTop="1" thickBot="1">
      <c r="B21" s="145" t="s">
        <v>28</v>
      </c>
      <c r="C21" s="146" t="s">
        <v>40</v>
      </c>
      <c r="D21" s="147"/>
      <c r="E21" s="50">
        <v>837</v>
      </c>
      <c r="F21" s="51">
        <v>486</v>
      </c>
      <c r="G21" s="51">
        <v>654</v>
      </c>
      <c r="H21" s="51">
        <v>927</v>
      </c>
      <c r="I21" s="51">
        <v>1180</v>
      </c>
      <c r="J21" s="51">
        <v>264</v>
      </c>
      <c r="K21" s="51">
        <v>719</v>
      </c>
      <c r="L21" s="51">
        <v>236</v>
      </c>
      <c r="M21" s="52">
        <v>435</v>
      </c>
      <c r="N21" s="52">
        <v>245</v>
      </c>
      <c r="O21" s="52">
        <v>750</v>
      </c>
      <c r="P21" s="52">
        <v>627</v>
      </c>
      <c r="Q21" s="52">
        <v>959</v>
      </c>
      <c r="R21" s="52">
        <v>538</v>
      </c>
      <c r="S21" s="53">
        <f>SUM(E21:R21)</f>
        <v>8857</v>
      </c>
    </row>
    <row r="22" spans="2:19" ht="29.1" customHeight="1" thickTop="1" thickBot="1">
      <c r="B22" s="125"/>
      <c r="C22" s="127" t="s">
        <v>38</v>
      </c>
      <c r="D22" s="128"/>
      <c r="E22" s="61">
        <f t="shared" ref="E22:S22" si="5">E21/E6*100</f>
        <v>18.36331724440544</v>
      </c>
      <c r="F22" s="61">
        <f t="shared" si="5"/>
        <v>16.336134453781511</v>
      </c>
      <c r="G22" s="61">
        <f t="shared" si="5"/>
        <v>16.407425990968388</v>
      </c>
      <c r="H22" s="61">
        <f t="shared" si="5"/>
        <v>19.28036605657238</v>
      </c>
      <c r="I22" s="61">
        <f t="shared" si="5"/>
        <v>16.723356009070294</v>
      </c>
      <c r="J22" s="61">
        <f t="shared" si="5"/>
        <v>13.728549141965679</v>
      </c>
      <c r="K22" s="61">
        <f t="shared" si="5"/>
        <v>15.949423247559894</v>
      </c>
      <c r="L22" s="61">
        <f t="shared" si="5"/>
        <v>13.578826237054084</v>
      </c>
      <c r="M22" s="61">
        <f t="shared" si="5"/>
        <v>15.209790209790212</v>
      </c>
      <c r="N22" s="61">
        <f t="shared" si="5"/>
        <v>11.545711592836946</v>
      </c>
      <c r="O22" s="61">
        <f t="shared" si="5"/>
        <v>16.596592166408499</v>
      </c>
      <c r="P22" s="61">
        <f t="shared" si="5"/>
        <v>13.377426925538725</v>
      </c>
      <c r="Q22" s="61">
        <f t="shared" si="5"/>
        <v>17.379485320768396</v>
      </c>
      <c r="R22" s="62">
        <f t="shared" si="5"/>
        <v>10.615627466456196</v>
      </c>
      <c r="S22" s="63">
        <f t="shared" si="5"/>
        <v>15.724532187622057</v>
      </c>
    </row>
    <row r="23" spans="2:19" s="4" customFormat="1" ht="29.1" customHeight="1" thickTop="1" thickBot="1">
      <c r="B23" s="145" t="s">
        <v>31</v>
      </c>
      <c r="C23" s="148" t="s">
        <v>41</v>
      </c>
      <c r="D23" s="149"/>
      <c r="E23" s="50">
        <v>249</v>
      </c>
      <c r="F23" s="51">
        <v>235</v>
      </c>
      <c r="G23" s="51">
        <v>299</v>
      </c>
      <c r="H23" s="51">
        <v>438</v>
      </c>
      <c r="I23" s="51">
        <v>205</v>
      </c>
      <c r="J23" s="51">
        <v>75</v>
      </c>
      <c r="K23" s="51">
        <v>178</v>
      </c>
      <c r="L23" s="51">
        <v>58</v>
      </c>
      <c r="M23" s="52">
        <v>355</v>
      </c>
      <c r="N23" s="52">
        <v>169</v>
      </c>
      <c r="O23" s="52">
        <v>289</v>
      </c>
      <c r="P23" s="52">
        <v>289</v>
      </c>
      <c r="Q23" s="52">
        <v>370</v>
      </c>
      <c r="R23" s="52">
        <v>176</v>
      </c>
      <c r="S23" s="53">
        <f>SUM(E23:R23)</f>
        <v>3385</v>
      </c>
    </row>
    <row r="24" spans="2:19" ht="29.1" customHeight="1" thickTop="1" thickBot="1">
      <c r="B24" s="125"/>
      <c r="C24" s="127" t="s">
        <v>38</v>
      </c>
      <c r="D24" s="128"/>
      <c r="E24" s="61">
        <f t="shared" ref="E24:S24" si="6">E23/E6*100</f>
        <v>5.4629223343571747</v>
      </c>
      <c r="F24" s="61">
        <f t="shared" si="6"/>
        <v>7.8991596638655457</v>
      </c>
      <c r="G24" s="61">
        <f t="shared" si="6"/>
        <v>7.5012543903662827</v>
      </c>
      <c r="H24" s="61">
        <f t="shared" si="6"/>
        <v>9.1098169717138102</v>
      </c>
      <c r="I24" s="61">
        <f t="shared" si="6"/>
        <v>2.9053287981859413</v>
      </c>
      <c r="J24" s="61">
        <f t="shared" si="6"/>
        <v>3.9001560062402496</v>
      </c>
      <c r="K24" s="61">
        <f t="shared" si="6"/>
        <v>3.9485359361135757</v>
      </c>
      <c r="L24" s="61">
        <f t="shared" si="6"/>
        <v>3.3371691599539699</v>
      </c>
      <c r="M24" s="61">
        <f t="shared" si="6"/>
        <v>12.412587412587413</v>
      </c>
      <c r="N24" s="61">
        <f t="shared" si="6"/>
        <v>7.9641847313854859</v>
      </c>
      <c r="O24" s="61">
        <f t="shared" si="6"/>
        <v>6.3952201814560734</v>
      </c>
      <c r="P24" s="61">
        <f t="shared" si="6"/>
        <v>6.1659910390441652</v>
      </c>
      <c r="Q24" s="61">
        <f t="shared" si="6"/>
        <v>6.7053280173976075</v>
      </c>
      <c r="R24" s="62">
        <f t="shared" si="6"/>
        <v>3.472770323599053</v>
      </c>
      <c r="S24" s="63">
        <f t="shared" si="6"/>
        <v>6.0096580619962365</v>
      </c>
    </row>
    <row r="25" spans="2:19" s="4" customFormat="1" ht="29.1" customHeight="1" thickTop="1" thickBot="1">
      <c r="B25" s="145" t="s">
        <v>42</v>
      </c>
      <c r="C25" s="146" t="s">
        <v>43</v>
      </c>
      <c r="D25" s="147"/>
      <c r="E25" s="65">
        <v>96</v>
      </c>
      <c r="F25" s="52">
        <v>82</v>
      </c>
      <c r="G25" s="52">
        <v>102</v>
      </c>
      <c r="H25" s="52">
        <v>122</v>
      </c>
      <c r="I25" s="52">
        <v>215</v>
      </c>
      <c r="J25" s="52">
        <v>39</v>
      </c>
      <c r="K25" s="52">
        <v>99</v>
      </c>
      <c r="L25" s="52">
        <v>63</v>
      </c>
      <c r="M25" s="52">
        <v>85</v>
      </c>
      <c r="N25" s="52">
        <v>72</v>
      </c>
      <c r="O25" s="52">
        <v>153</v>
      </c>
      <c r="P25" s="52">
        <v>143</v>
      </c>
      <c r="Q25" s="52">
        <v>142</v>
      </c>
      <c r="R25" s="52">
        <v>149</v>
      </c>
      <c r="S25" s="53">
        <f>SUM(E25:R25)</f>
        <v>1562</v>
      </c>
    </row>
    <row r="26" spans="2:19" ht="29.1" customHeight="1" thickTop="1" thickBot="1">
      <c r="B26" s="125"/>
      <c r="C26" s="127" t="s">
        <v>38</v>
      </c>
      <c r="D26" s="128"/>
      <c r="E26" s="61">
        <f t="shared" ref="E26:S26" si="7">E25/E6*100</f>
        <v>2.106186924089513</v>
      </c>
      <c r="F26" s="61">
        <f t="shared" si="7"/>
        <v>2.7563025210084033</v>
      </c>
      <c r="G26" s="61">
        <f t="shared" si="7"/>
        <v>2.5589563472152537</v>
      </c>
      <c r="H26" s="61">
        <f t="shared" si="7"/>
        <v>2.5374376039933444</v>
      </c>
      <c r="I26" s="61">
        <f t="shared" si="7"/>
        <v>3.0470521541950113</v>
      </c>
      <c r="J26" s="61">
        <f t="shared" si="7"/>
        <v>2.0280811232449301</v>
      </c>
      <c r="K26" s="61">
        <f t="shared" si="7"/>
        <v>2.1960958296362025</v>
      </c>
      <c r="L26" s="61">
        <f t="shared" si="7"/>
        <v>3.6248561565017261</v>
      </c>
      <c r="M26" s="61">
        <f t="shared" si="7"/>
        <v>2.9720279720279721</v>
      </c>
      <c r="N26" s="61">
        <f t="shared" si="7"/>
        <v>3.3930254476908575</v>
      </c>
      <c r="O26" s="61">
        <f t="shared" si="7"/>
        <v>3.3857048019473335</v>
      </c>
      <c r="P26" s="61">
        <f t="shared" si="7"/>
        <v>3.0509921058246214</v>
      </c>
      <c r="Q26" s="61">
        <f t="shared" si="7"/>
        <v>2.5733961580282712</v>
      </c>
      <c r="R26" s="62">
        <f t="shared" si="7"/>
        <v>2.9400157853196527</v>
      </c>
      <c r="S26" s="63">
        <f t="shared" si="7"/>
        <v>2.7731420658310548</v>
      </c>
    </row>
    <row r="27" spans="2:19" ht="29.1" customHeight="1" thickTop="1" thickBot="1">
      <c r="B27" s="115" t="s">
        <v>44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50"/>
    </row>
    <row r="28" spans="2:19" ht="29.1" customHeight="1" thickTop="1" thickBot="1">
      <c r="B28" s="124" t="s">
        <v>20</v>
      </c>
      <c r="C28" s="126" t="s">
        <v>45</v>
      </c>
      <c r="D28" s="111"/>
      <c r="E28" s="50">
        <v>462</v>
      </c>
      <c r="F28" s="51">
        <v>455</v>
      </c>
      <c r="G28" s="51">
        <v>633</v>
      </c>
      <c r="H28" s="51">
        <v>740</v>
      </c>
      <c r="I28" s="51">
        <v>1140</v>
      </c>
      <c r="J28" s="51">
        <v>312</v>
      </c>
      <c r="K28" s="51">
        <v>675</v>
      </c>
      <c r="L28" s="51">
        <v>331</v>
      </c>
      <c r="M28" s="52">
        <v>495</v>
      </c>
      <c r="N28" s="52">
        <v>356</v>
      </c>
      <c r="O28" s="52">
        <v>415</v>
      </c>
      <c r="P28" s="52">
        <v>732</v>
      </c>
      <c r="Q28" s="52">
        <v>779</v>
      </c>
      <c r="R28" s="52">
        <v>803</v>
      </c>
      <c r="S28" s="53">
        <f>SUM(E28:R28)</f>
        <v>8328</v>
      </c>
    </row>
    <row r="29" spans="2:19" ht="29.1" customHeight="1" thickTop="1" thickBot="1">
      <c r="B29" s="125"/>
      <c r="C29" s="127" t="s">
        <v>38</v>
      </c>
      <c r="D29" s="128"/>
      <c r="E29" s="61">
        <f t="shared" ref="E29:S29" si="8">E28/E6*100</f>
        <v>10.136024572180782</v>
      </c>
      <c r="F29" s="61">
        <f t="shared" si="8"/>
        <v>15.294117647058824</v>
      </c>
      <c r="G29" s="61">
        <f t="shared" si="8"/>
        <v>15.880582037129956</v>
      </c>
      <c r="H29" s="61">
        <f t="shared" si="8"/>
        <v>15.391014975041598</v>
      </c>
      <c r="I29" s="61">
        <f t="shared" si="8"/>
        <v>16.156462585034014</v>
      </c>
      <c r="J29" s="61">
        <f t="shared" si="8"/>
        <v>16.22464898595944</v>
      </c>
      <c r="K29" s="61">
        <f t="shared" si="8"/>
        <v>14.973380656610471</v>
      </c>
      <c r="L29" s="61">
        <f t="shared" si="8"/>
        <v>19.044879171461453</v>
      </c>
      <c r="M29" s="61">
        <f t="shared" si="8"/>
        <v>17.307692307692307</v>
      </c>
      <c r="N29" s="61">
        <f t="shared" si="8"/>
        <v>16.776625824693685</v>
      </c>
      <c r="O29" s="61">
        <f t="shared" si="8"/>
        <v>9.183447665412702</v>
      </c>
      <c r="P29" s="61">
        <f t="shared" si="8"/>
        <v>15.617665884360999</v>
      </c>
      <c r="Q29" s="61">
        <f t="shared" si="8"/>
        <v>14.117433852845235</v>
      </c>
      <c r="R29" s="62">
        <f t="shared" si="8"/>
        <v>15.844514601420679</v>
      </c>
      <c r="S29" s="63">
        <f t="shared" si="8"/>
        <v>14.785356673649824</v>
      </c>
    </row>
    <row r="30" spans="2:19" ht="29.1" customHeight="1" thickTop="1" thickBot="1">
      <c r="B30" s="145" t="s">
        <v>23</v>
      </c>
      <c r="C30" s="146" t="s">
        <v>46</v>
      </c>
      <c r="D30" s="147"/>
      <c r="E30" s="50">
        <v>1540</v>
      </c>
      <c r="F30" s="51">
        <v>910</v>
      </c>
      <c r="G30" s="51">
        <v>1089</v>
      </c>
      <c r="H30" s="51">
        <v>1339</v>
      </c>
      <c r="I30" s="51">
        <v>1737</v>
      </c>
      <c r="J30" s="51">
        <v>565</v>
      </c>
      <c r="K30" s="51">
        <v>1177</v>
      </c>
      <c r="L30" s="51">
        <v>471</v>
      </c>
      <c r="M30" s="52">
        <v>759</v>
      </c>
      <c r="N30" s="52">
        <v>540</v>
      </c>
      <c r="O30" s="52">
        <v>1320</v>
      </c>
      <c r="P30" s="52">
        <v>1185</v>
      </c>
      <c r="Q30" s="52">
        <v>1453</v>
      </c>
      <c r="R30" s="52">
        <v>1381</v>
      </c>
      <c r="S30" s="53">
        <f>SUM(E30:R30)</f>
        <v>15466</v>
      </c>
    </row>
    <row r="31" spans="2:19" ht="29.1" customHeight="1" thickTop="1" thickBot="1">
      <c r="B31" s="125"/>
      <c r="C31" s="127" t="s">
        <v>38</v>
      </c>
      <c r="D31" s="128"/>
      <c r="E31" s="61">
        <f t="shared" ref="E31:S31" si="9">E30/E6*100</f>
        <v>33.786748573935938</v>
      </c>
      <c r="F31" s="61">
        <f t="shared" si="9"/>
        <v>30.588235294117649</v>
      </c>
      <c r="G31" s="61">
        <f t="shared" si="9"/>
        <v>27.320622177621679</v>
      </c>
      <c r="H31" s="61">
        <f t="shared" si="9"/>
        <v>27.849417637271213</v>
      </c>
      <c r="I31" s="61">
        <f t="shared" si="9"/>
        <v>24.617346938775512</v>
      </c>
      <c r="J31" s="61">
        <f t="shared" si="9"/>
        <v>29.381175247009882</v>
      </c>
      <c r="K31" s="61">
        <f t="shared" si="9"/>
        <v>26.109139307897074</v>
      </c>
      <c r="L31" s="61">
        <f t="shared" si="9"/>
        <v>27.100115074798619</v>
      </c>
      <c r="M31" s="61">
        <f t="shared" si="9"/>
        <v>26.53846153846154</v>
      </c>
      <c r="N31" s="61">
        <f t="shared" si="9"/>
        <v>25.447690857681433</v>
      </c>
      <c r="O31" s="61">
        <f t="shared" si="9"/>
        <v>29.210002212878955</v>
      </c>
      <c r="P31" s="61">
        <f t="shared" si="9"/>
        <v>25.282696820994239</v>
      </c>
      <c r="Q31" s="61">
        <f t="shared" si="9"/>
        <v>26.332004349401956</v>
      </c>
      <c r="R31" s="62">
        <f t="shared" si="9"/>
        <v>27.249408050513026</v>
      </c>
      <c r="S31" s="63">
        <f t="shared" si="9"/>
        <v>27.458012285622978</v>
      </c>
    </row>
    <row r="32" spans="2:19" ht="29.1" customHeight="1" thickTop="1" thickBot="1">
      <c r="B32" s="145" t="s">
        <v>28</v>
      </c>
      <c r="C32" s="146" t="s">
        <v>47</v>
      </c>
      <c r="D32" s="147"/>
      <c r="E32" s="50">
        <v>1928</v>
      </c>
      <c r="F32" s="51">
        <v>1325</v>
      </c>
      <c r="G32" s="51">
        <v>2267</v>
      </c>
      <c r="H32" s="51">
        <v>2820</v>
      </c>
      <c r="I32" s="51">
        <v>4146</v>
      </c>
      <c r="J32" s="51">
        <v>879</v>
      </c>
      <c r="K32" s="51">
        <v>2604</v>
      </c>
      <c r="L32" s="51">
        <v>741</v>
      </c>
      <c r="M32" s="52">
        <v>1384</v>
      </c>
      <c r="N32" s="52">
        <v>1133</v>
      </c>
      <c r="O32" s="52">
        <v>1965</v>
      </c>
      <c r="P32" s="52">
        <v>2213</v>
      </c>
      <c r="Q32" s="52">
        <v>2881</v>
      </c>
      <c r="R32" s="52">
        <v>2704</v>
      </c>
      <c r="S32" s="53">
        <f>SUM(E32:R32)</f>
        <v>28990</v>
      </c>
    </row>
    <row r="33" spans="2:22" ht="29.1" customHeight="1" thickTop="1" thickBot="1">
      <c r="B33" s="125"/>
      <c r="C33" s="127" t="s">
        <v>38</v>
      </c>
      <c r="D33" s="128"/>
      <c r="E33" s="61">
        <f t="shared" ref="E33:S33" si="10">E32/E6*100</f>
        <v>42.299254058797722</v>
      </c>
      <c r="F33" s="61">
        <f t="shared" si="10"/>
        <v>44.537815126050425</v>
      </c>
      <c r="G33" s="61">
        <f t="shared" si="10"/>
        <v>56.874059207225294</v>
      </c>
      <c r="H33" s="61">
        <f t="shared" si="10"/>
        <v>58.652246256239607</v>
      </c>
      <c r="I33" s="61">
        <f t="shared" si="10"/>
        <v>58.758503401360542</v>
      </c>
      <c r="J33" s="61">
        <f t="shared" si="10"/>
        <v>45.709828393135723</v>
      </c>
      <c r="K33" s="61">
        <f t="shared" si="10"/>
        <v>57.763975155279503</v>
      </c>
      <c r="L33" s="61">
        <f t="shared" si="10"/>
        <v>42.635212888377445</v>
      </c>
      <c r="M33" s="61">
        <f t="shared" si="10"/>
        <v>48.391608391608393</v>
      </c>
      <c r="N33" s="61">
        <f t="shared" si="10"/>
        <v>53.393025447690853</v>
      </c>
      <c r="O33" s="61">
        <f t="shared" si="10"/>
        <v>43.483071475990265</v>
      </c>
      <c r="P33" s="61">
        <f t="shared" si="10"/>
        <v>47.215703008320887</v>
      </c>
      <c r="Q33" s="61">
        <f t="shared" si="10"/>
        <v>52.210945994925694</v>
      </c>
      <c r="R33" s="62">
        <f t="shared" si="10"/>
        <v>53.354380426203626</v>
      </c>
      <c r="S33" s="63">
        <f t="shared" si="10"/>
        <v>51.468238468913107</v>
      </c>
    </row>
    <row r="34" spans="2:22" ht="29.1" customHeight="1" thickTop="1" thickBot="1">
      <c r="B34" s="145" t="s">
        <v>31</v>
      </c>
      <c r="C34" s="146" t="s">
        <v>48</v>
      </c>
      <c r="D34" s="147"/>
      <c r="E34" s="65">
        <v>1263</v>
      </c>
      <c r="F34" s="52">
        <v>1033</v>
      </c>
      <c r="G34" s="52">
        <v>1167</v>
      </c>
      <c r="H34" s="52">
        <v>1754</v>
      </c>
      <c r="I34" s="52">
        <v>2305</v>
      </c>
      <c r="J34" s="52">
        <v>578</v>
      </c>
      <c r="K34" s="52">
        <v>1762</v>
      </c>
      <c r="L34" s="52">
        <v>517</v>
      </c>
      <c r="M34" s="52">
        <v>1015</v>
      </c>
      <c r="N34" s="52">
        <v>589</v>
      </c>
      <c r="O34" s="52">
        <v>1140</v>
      </c>
      <c r="P34" s="52">
        <v>1435</v>
      </c>
      <c r="Q34" s="52">
        <v>1677</v>
      </c>
      <c r="R34" s="52">
        <v>1350</v>
      </c>
      <c r="S34" s="53">
        <f>SUM(E34:R34)</f>
        <v>17585</v>
      </c>
    </row>
    <row r="35" spans="2:22" ht="29.1" customHeight="1" thickTop="1" thickBot="1">
      <c r="B35" s="153"/>
      <c r="C35" s="127" t="s">
        <v>38</v>
      </c>
      <c r="D35" s="128"/>
      <c r="E35" s="61">
        <f t="shared" ref="E35:S35" si="11">E34/E6*100</f>
        <v>27.709521720052656</v>
      </c>
      <c r="F35" s="61">
        <f t="shared" si="11"/>
        <v>34.722689075630257</v>
      </c>
      <c r="G35" s="61">
        <f t="shared" si="11"/>
        <v>29.277471149021579</v>
      </c>
      <c r="H35" s="61">
        <f t="shared" si="11"/>
        <v>36.480865224625624</v>
      </c>
      <c r="I35" s="61">
        <f t="shared" si="11"/>
        <v>32.6672335600907</v>
      </c>
      <c r="J35" s="61">
        <f t="shared" si="11"/>
        <v>30.057202288091524</v>
      </c>
      <c r="K35" s="61">
        <f t="shared" si="11"/>
        <v>39.086069210292813</v>
      </c>
      <c r="L35" s="61">
        <f t="shared" si="11"/>
        <v>29.746835443037973</v>
      </c>
      <c r="M35" s="61">
        <f t="shared" si="11"/>
        <v>35.489510489510486</v>
      </c>
      <c r="N35" s="61">
        <f t="shared" si="11"/>
        <v>27.756833176248826</v>
      </c>
      <c r="O35" s="61">
        <f t="shared" si="11"/>
        <v>25.226820092940915</v>
      </c>
      <c r="P35" s="61">
        <f t="shared" si="11"/>
        <v>30.61659910390442</v>
      </c>
      <c r="Q35" s="61">
        <f t="shared" si="11"/>
        <v>30.391446176150776</v>
      </c>
      <c r="R35" s="62">
        <f t="shared" si="11"/>
        <v>26.637726913970006</v>
      </c>
      <c r="S35" s="63">
        <f t="shared" si="11"/>
        <v>31.22004047864219</v>
      </c>
    </row>
    <row r="36" spans="2:22" ht="29.1" customHeight="1" thickTop="1" thickBot="1">
      <c r="B36" s="145" t="s">
        <v>42</v>
      </c>
      <c r="C36" s="154" t="s">
        <v>49</v>
      </c>
      <c r="D36" s="155"/>
      <c r="E36" s="65">
        <v>674</v>
      </c>
      <c r="F36" s="52">
        <v>570</v>
      </c>
      <c r="G36" s="52">
        <v>856</v>
      </c>
      <c r="H36" s="52">
        <v>881</v>
      </c>
      <c r="I36" s="52">
        <v>1588</v>
      </c>
      <c r="J36" s="52">
        <v>414</v>
      </c>
      <c r="K36" s="52">
        <v>965</v>
      </c>
      <c r="L36" s="52">
        <v>276</v>
      </c>
      <c r="M36" s="52">
        <v>764</v>
      </c>
      <c r="N36" s="52">
        <v>335</v>
      </c>
      <c r="O36" s="52">
        <v>893</v>
      </c>
      <c r="P36" s="52">
        <v>1138</v>
      </c>
      <c r="Q36" s="52">
        <v>972</v>
      </c>
      <c r="R36" s="52">
        <v>1054</v>
      </c>
      <c r="S36" s="53">
        <f>SUM(E36:R36)</f>
        <v>11380</v>
      </c>
    </row>
    <row r="37" spans="2:22" ht="29.1" customHeight="1" thickTop="1" thickBot="1">
      <c r="B37" s="153"/>
      <c r="C37" s="127" t="s">
        <v>38</v>
      </c>
      <c r="D37" s="128"/>
      <c r="E37" s="61">
        <f t="shared" ref="E37:S37" si="12">E36/E6*100</f>
        <v>14.787187362878457</v>
      </c>
      <c r="F37" s="61">
        <f t="shared" si="12"/>
        <v>19.159663865546221</v>
      </c>
      <c r="G37" s="61">
        <f t="shared" si="12"/>
        <v>21.475163070747616</v>
      </c>
      <c r="H37" s="61">
        <f t="shared" si="12"/>
        <v>18.323627287853579</v>
      </c>
      <c r="I37" s="61">
        <f t="shared" si="12"/>
        <v>22.505668934240365</v>
      </c>
      <c r="J37" s="61">
        <f t="shared" si="12"/>
        <v>21.528861154446176</v>
      </c>
      <c r="K37" s="61">
        <f t="shared" si="12"/>
        <v>21.406388642413489</v>
      </c>
      <c r="L37" s="61">
        <f t="shared" si="12"/>
        <v>15.880322209436134</v>
      </c>
      <c r="M37" s="61">
        <f t="shared" si="12"/>
        <v>26.713286713286717</v>
      </c>
      <c r="N37" s="61">
        <f t="shared" si="12"/>
        <v>15.78699340245052</v>
      </c>
      <c r="O37" s="61">
        <f t="shared" si="12"/>
        <v>19.761009072803716</v>
      </c>
      <c r="P37" s="61">
        <f t="shared" si="12"/>
        <v>24.279923191807125</v>
      </c>
      <c r="Q37" s="61">
        <f t="shared" si="12"/>
        <v>17.615077926785066</v>
      </c>
      <c r="R37" s="62">
        <f t="shared" si="12"/>
        <v>20.797158642462509</v>
      </c>
      <c r="S37" s="63">
        <f t="shared" si="12"/>
        <v>20.203813514185278</v>
      </c>
    </row>
    <row r="38" spans="2:22" s="66" customFormat="1" ht="29.1" customHeight="1" thickTop="1" thickBot="1">
      <c r="B38" s="124" t="s">
        <v>50</v>
      </c>
      <c r="C38" s="157" t="s">
        <v>51</v>
      </c>
      <c r="D38" s="158"/>
      <c r="E38" s="65">
        <v>772</v>
      </c>
      <c r="F38" s="52">
        <v>331</v>
      </c>
      <c r="G38" s="52">
        <v>330</v>
      </c>
      <c r="H38" s="52">
        <v>221</v>
      </c>
      <c r="I38" s="52">
        <v>511</v>
      </c>
      <c r="J38" s="52">
        <v>137</v>
      </c>
      <c r="K38" s="52">
        <v>316</v>
      </c>
      <c r="L38" s="52">
        <v>164</v>
      </c>
      <c r="M38" s="52">
        <v>215</v>
      </c>
      <c r="N38" s="52">
        <v>149</v>
      </c>
      <c r="O38" s="52">
        <v>472</v>
      </c>
      <c r="P38" s="52">
        <v>347</v>
      </c>
      <c r="Q38" s="52">
        <v>411</v>
      </c>
      <c r="R38" s="52">
        <v>348</v>
      </c>
      <c r="S38" s="53">
        <f>SUM(E38:R38)</f>
        <v>4724</v>
      </c>
    </row>
    <row r="39" spans="2:22" s="4" customFormat="1" ht="29.1" customHeight="1" thickTop="1" thickBot="1">
      <c r="B39" s="156"/>
      <c r="C39" s="159" t="s">
        <v>38</v>
      </c>
      <c r="D39" s="160"/>
      <c r="E39" s="67">
        <f t="shared" ref="E39:S39" si="13">E38/E6*100</f>
        <v>16.937253181219834</v>
      </c>
      <c r="F39" s="68">
        <f t="shared" si="13"/>
        <v>11.126050420168067</v>
      </c>
      <c r="G39" s="68">
        <f t="shared" si="13"/>
        <v>8.2789764174611129</v>
      </c>
      <c r="H39" s="68">
        <f t="shared" si="13"/>
        <v>4.5965058236272878</v>
      </c>
      <c r="I39" s="68">
        <f t="shared" si="13"/>
        <v>7.242063492063493</v>
      </c>
      <c r="J39" s="68">
        <f t="shared" si="13"/>
        <v>7.1242849713988559</v>
      </c>
      <c r="K39" s="68">
        <f t="shared" si="13"/>
        <v>7.0097604259094943</v>
      </c>
      <c r="L39" s="68">
        <f t="shared" si="13"/>
        <v>9.4361334867663995</v>
      </c>
      <c r="M39" s="68">
        <f t="shared" si="13"/>
        <v>7.5174825174825166</v>
      </c>
      <c r="N39" s="68">
        <f t="shared" si="13"/>
        <v>7.0216776625824693</v>
      </c>
      <c r="O39" s="67">
        <f t="shared" si="13"/>
        <v>10.444788670059747</v>
      </c>
      <c r="P39" s="68">
        <f t="shared" si="13"/>
        <v>7.4034563686793255</v>
      </c>
      <c r="Q39" s="68">
        <f t="shared" si="13"/>
        <v>7.4483508517578834</v>
      </c>
      <c r="R39" s="69">
        <f t="shared" si="13"/>
        <v>6.8666140489344913</v>
      </c>
      <c r="S39" s="63">
        <f t="shared" si="13"/>
        <v>8.3868906011433442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161" t="s">
        <v>52</v>
      </c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10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15" t="s">
        <v>55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3"/>
    </row>
    <row r="44" spans="2:22" s="4" customFormat="1" ht="42" customHeight="1" thickTop="1" thickBot="1">
      <c r="B44" s="76" t="s">
        <v>20</v>
      </c>
      <c r="C44" s="151" t="s">
        <v>56</v>
      </c>
      <c r="D44" s="152"/>
      <c r="E44" s="58">
        <v>562</v>
      </c>
      <c r="F44" s="58">
        <v>167</v>
      </c>
      <c r="G44" s="58">
        <v>223</v>
      </c>
      <c r="H44" s="58">
        <v>192</v>
      </c>
      <c r="I44" s="58">
        <v>372</v>
      </c>
      <c r="J44" s="58">
        <v>109</v>
      </c>
      <c r="K44" s="58">
        <v>166</v>
      </c>
      <c r="L44" s="58">
        <v>234</v>
      </c>
      <c r="M44" s="58">
        <v>152</v>
      </c>
      <c r="N44" s="58">
        <v>116</v>
      </c>
      <c r="O44" s="58">
        <v>350</v>
      </c>
      <c r="P44" s="58">
        <v>191</v>
      </c>
      <c r="Q44" s="58">
        <v>442</v>
      </c>
      <c r="R44" s="77">
        <v>615</v>
      </c>
      <c r="S44" s="78">
        <f>SUM(E44:R44)</f>
        <v>3891</v>
      </c>
    </row>
    <row r="45" spans="2:22" s="4" customFormat="1" ht="42" customHeight="1" thickTop="1" thickBot="1">
      <c r="B45" s="79"/>
      <c r="C45" s="164" t="s">
        <v>57</v>
      </c>
      <c r="D45" s="165"/>
      <c r="E45" s="80">
        <v>131</v>
      </c>
      <c r="F45" s="51">
        <v>52</v>
      </c>
      <c r="G45" s="51">
        <v>45</v>
      </c>
      <c r="H45" s="51">
        <v>87</v>
      </c>
      <c r="I45" s="51">
        <v>285</v>
      </c>
      <c r="J45" s="51">
        <v>63</v>
      </c>
      <c r="K45" s="51">
        <v>43</v>
      </c>
      <c r="L45" s="51">
        <v>109</v>
      </c>
      <c r="M45" s="52">
        <v>97</v>
      </c>
      <c r="N45" s="52">
        <v>33</v>
      </c>
      <c r="O45" s="52">
        <v>200</v>
      </c>
      <c r="P45" s="52">
        <v>97</v>
      </c>
      <c r="Q45" s="52">
        <v>254</v>
      </c>
      <c r="R45" s="52">
        <v>340</v>
      </c>
      <c r="S45" s="78">
        <f>SUM(E45:R45)</f>
        <v>1836</v>
      </c>
    </row>
    <row r="46" spans="2:22" s="4" customFormat="1" ht="42" customHeight="1" thickTop="1" thickBot="1">
      <c r="B46" s="81" t="s">
        <v>23</v>
      </c>
      <c r="C46" s="166" t="s">
        <v>58</v>
      </c>
      <c r="D46" s="167"/>
      <c r="E46" s="82">
        <f>E44+'[1]Stan i struktura III 14'!E46</f>
        <v>1827</v>
      </c>
      <c r="F46" s="82">
        <f>F44+'[1]Stan i struktura III 14'!F46</f>
        <v>684</v>
      </c>
      <c r="G46" s="82">
        <f>G44+'[1]Stan i struktura III 14'!G46</f>
        <v>770</v>
      </c>
      <c r="H46" s="82">
        <f>H44+'[1]Stan i struktura III 14'!H46</f>
        <v>680</v>
      </c>
      <c r="I46" s="82">
        <f>I44+'[1]Stan i struktura III 14'!I46</f>
        <v>977</v>
      </c>
      <c r="J46" s="82">
        <f>J44+'[1]Stan i struktura III 14'!J46</f>
        <v>569</v>
      </c>
      <c r="K46" s="82">
        <f>K44+'[1]Stan i struktura III 14'!K46</f>
        <v>801</v>
      </c>
      <c r="L46" s="82">
        <f>L44+'[1]Stan i struktura III 14'!L46</f>
        <v>673</v>
      </c>
      <c r="M46" s="82">
        <f>M44+'[1]Stan i struktura III 14'!M46</f>
        <v>533</v>
      </c>
      <c r="N46" s="82">
        <f>N44+'[1]Stan i struktura III 14'!N46</f>
        <v>504</v>
      </c>
      <c r="O46" s="82">
        <f>O44+'[1]Stan i struktura III 14'!O46</f>
        <v>1608</v>
      </c>
      <c r="P46" s="82">
        <f>P44+'[1]Stan i struktura III 14'!P46</f>
        <v>810</v>
      </c>
      <c r="Q46" s="82">
        <f>Q44+'[1]Stan i struktura III 14'!Q46</f>
        <v>1390</v>
      </c>
      <c r="R46" s="83">
        <f>R44+'[1]Stan i struktura III 14'!R46</f>
        <v>1640</v>
      </c>
      <c r="S46" s="84">
        <f>S44+'[1]Stan i struktura III 14'!S46</f>
        <v>13466</v>
      </c>
      <c r="U46" s="4">
        <f>SUM(E46:R46)</f>
        <v>13466</v>
      </c>
      <c r="V46" s="4">
        <f>SUM(E46:R46)</f>
        <v>13466</v>
      </c>
    </row>
    <row r="47" spans="2:22" s="4" customFormat="1" ht="42" customHeight="1" thickBot="1">
      <c r="B47" s="168" t="s">
        <v>59</v>
      </c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3"/>
    </row>
    <row r="48" spans="2:22" s="4" customFormat="1" ht="42" customHeight="1" thickTop="1" thickBot="1">
      <c r="B48" s="170" t="s">
        <v>20</v>
      </c>
      <c r="C48" s="171" t="s">
        <v>60</v>
      </c>
      <c r="D48" s="172"/>
      <c r="E48" s="59">
        <v>2</v>
      </c>
      <c r="F48" s="59">
        <v>2</v>
      </c>
      <c r="G48" s="59">
        <v>0</v>
      </c>
      <c r="H48" s="59">
        <v>0</v>
      </c>
      <c r="I48" s="59">
        <v>26</v>
      </c>
      <c r="J48" s="59">
        <v>6</v>
      </c>
      <c r="K48" s="59">
        <v>9</v>
      </c>
      <c r="L48" s="59">
        <v>9</v>
      </c>
      <c r="M48" s="59">
        <v>5</v>
      </c>
      <c r="N48" s="59">
        <v>1</v>
      </c>
      <c r="O48" s="59">
        <v>1</v>
      </c>
      <c r="P48" s="59">
        <v>0</v>
      </c>
      <c r="Q48" s="59">
        <v>67</v>
      </c>
      <c r="R48" s="60">
        <v>28</v>
      </c>
      <c r="S48" s="85">
        <f>SUM(E48:R48)</f>
        <v>156</v>
      </c>
    </row>
    <row r="49" spans="2:22" ht="42" customHeight="1" thickTop="1" thickBot="1">
      <c r="B49" s="125"/>
      <c r="C49" s="173" t="s">
        <v>61</v>
      </c>
      <c r="D49" s="174"/>
      <c r="E49" s="86">
        <f>E48+'[1]Stan i struktura III 14'!E49</f>
        <v>25</v>
      </c>
      <c r="F49" s="86">
        <f>F48+'[1]Stan i struktura III 14'!F49</f>
        <v>18</v>
      </c>
      <c r="G49" s="86">
        <f>G48+'[1]Stan i struktura III 14'!G49</f>
        <v>0</v>
      </c>
      <c r="H49" s="86">
        <f>H48+'[1]Stan i struktura III 14'!H49</f>
        <v>7</v>
      </c>
      <c r="I49" s="86">
        <f>I48+'[1]Stan i struktura III 14'!I49</f>
        <v>33</v>
      </c>
      <c r="J49" s="86">
        <f>J48+'[1]Stan i struktura III 14'!J49</f>
        <v>16</v>
      </c>
      <c r="K49" s="86">
        <f>K48+'[1]Stan i struktura III 14'!K49</f>
        <v>47</v>
      </c>
      <c r="L49" s="86">
        <f>L48+'[1]Stan i struktura III 14'!L49</f>
        <v>13</v>
      </c>
      <c r="M49" s="86">
        <f>M48+'[1]Stan i struktura III 14'!M49</f>
        <v>5</v>
      </c>
      <c r="N49" s="86">
        <f>N48+'[1]Stan i struktura III 14'!N49</f>
        <v>3</v>
      </c>
      <c r="O49" s="86">
        <f>O48+'[1]Stan i struktura III 14'!O49</f>
        <v>79</v>
      </c>
      <c r="P49" s="86">
        <f>P48+'[1]Stan i struktura III 14'!P49</f>
        <v>10</v>
      </c>
      <c r="Q49" s="86">
        <f>Q48+'[1]Stan i struktura III 14'!Q49</f>
        <v>285</v>
      </c>
      <c r="R49" s="87">
        <f>R48+'[1]Stan i struktura III 14'!R49</f>
        <v>83</v>
      </c>
      <c r="S49" s="84">
        <f>S48+'[1]Stan i struktura III 14'!S49</f>
        <v>624</v>
      </c>
      <c r="U49" s="1">
        <f>SUM(E49:R49)</f>
        <v>624</v>
      </c>
      <c r="V49" s="4">
        <f>SUM(E49:R49)</f>
        <v>624</v>
      </c>
    </row>
    <row r="50" spans="2:22" s="4" customFormat="1" ht="42" customHeight="1" thickTop="1" thickBot="1">
      <c r="B50" s="175" t="s">
        <v>23</v>
      </c>
      <c r="C50" s="176" t="s">
        <v>62</v>
      </c>
      <c r="D50" s="177"/>
      <c r="E50" s="88">
        <v>5</v>
      </c>
      <c r="F50" s="88">
        <v>0</v>
      </c>
      <c r="G50" s="88">
        <v>13</v>
      </c>
      <c r="H50" s="88">
        <v>0</v>
      </c>
      <c r="I50" s="88">
        <v>58</v>
      </c>
      <c r="J50" s="88">
        <v>24</v>
      </c>
      <c r="K50" s="88">
        <v>5</v>
      </c>
      <c r="L50" s="88">
        <v>16</v>
      </c>
      <c r="M50" s="88">
        <v>10</v>
      </c>
      <c r="N50" s="88">
        <v>18</v>
      </c>
      <c r="O50" s="88">
        <v>0</v>
      </c>
      <c r="P50" s="88">
        <v>0</v>
      </c>
      <c r="Q50" s="88">
        <v>0</v>
      </c>
      <c r="R50" s="89">
        <v>0</v>
      </c>
      <c r="S50" s="85">
        <f>SUM(E50:R50)</f>
        <v>149</v>
      </c>
    </row>
    <row r="51" spans="2:22" ht="42" customHeight="1" thickTop="1" thickBot="1">
      <c r="B51" s="125"/>
      <c r="C51" s="173" t="s">
        <v>63</v>
      </c>
      <c r="D51" s="174"/>
      <c r="E51" s="86">
        <f>E50+'[1]Stan i struktura III 14'!E51</f>
        <v>11</v>
      </c>
      <c r="F51" s="86">
        <f>F50+'[1]Stan i struktura III 14'!F51</f>
        <v>24</v>
      </c>
      <c r="G51" s="86">
        <f>G50+'[1]Stan i struktura III 14'!G51</f>
        <v>23</v>
      </c>
      <c r="H51" s="86">
        <f>H50+'[1]Stan i struktura III 14'!H51</f>
        <v>10</v>
      </c>
      <c r="I51" s="86">
        <f>I50+'[1]Stan i struktura III 14'!I51</f>
        <v>58</v>
      </c>
      <c r="J51" s="86">
        <f>J50+'[1]Stan i struktura III 14'!J51</f>
        <v>24</v>
      </c>
      <c r="K51" s="86">
        <f>K50+'[1]Stan i struktura III 14'!K51</f>
        <v>19</v>
      </c>
      <c r="L51" s="86">
        <f>L50+'[1]Stan i struktura III 14'!L51</f>
        <v>27</v>
      </c>
      <c r="M51" s="86">
        <f>M50+'[1]Stan i struktura III 14'!M51</f>
        <v>10</v>
      </c>
      <c r="N51" s="86">
        <f>N50+'[1]Stan i struktura III 14'!N51</f>
        <v>18</v>
      </c>
      <c r="O51" s="86">
        <f>O50+'[1]Stan i struktura III 14'!O51</f>
        <v>14</v>
      </c>
      <c r="P51" s="86">
        <f>P50+'[1]Stan i struktura III 14'!P51</f>
        <v>50</v>
      </c>
      <c r="Q51" s="86">
        <f>Q50+'[1]Stan i struktura III 14'!Q51</f>
        <v>2</v>
      </c>
      <c r="R51" s="87">
        <f>R50+'[1]Stan i struktura III 14'!R51</f>
        <v>0</v>
      </c>
      <c r="S51" s="84">
        <f>S50+'[1]Stan i struktura III 14'!S51</f>
        <v>290</v>
      </c>
      <c r="U51" s="1">
        <f>SUM(E51:R51)</f>
        <v>290</v>
      </c>
      <c r="V51" s="4">
        <f>SUM(E51:R51)</f>
        <v>290</v>
      </c>
    </row>
    <row r="52" spans="2:22" s="4" customFormat="1" ht="42" customHeight="1" thickTop="1" thickBot="1">
      <c r="B52" s="178" t="s">
        <v>28</v>
      </c>
      <c r="C52" s="179" t="s">
        <v>64</v>
      </c>
      <c r="D52" s="180"/>
      <c r="E52" s="50">
        <v>1</v>
      </c>
      <c r="F52" s="51">
        <v>1</v>
      </c>
      <c r="G52" s="51">
        <v>10</v>
      </c>
      <c r="H52" s="51">
        <v>27</v>
      </c>
      <c r="I52" s="52">
        <v>33</v>
      </c>
      <c r="J52" s="51">
        <v>7</v>
      </c>
      <c r="K52" s="52">
        <v>0</v>
      </c>
      <c r="L52" s="51">
        <v>8</v>
      </c>
      <c r="M52" s="52">
        <v>20</v>
      </c>
      <c r="N52" s="52">
        <v>6</v>
      </c>
      <c r="O52" s="52">
        <v>3</v>
      </c>
      <c r="P52" s="51">
        <v>1</v>
      </c>
      <c r="Q52" s="90">
        <v>1</v>
      </c>
      <c r="R52" s="52">
        <v>9</v>
      </c>
      <c r="S52" s="85">
        <f>SUM(E52:R52)</f>
        <v>127</v>
      </c>
    </row>
    <row r="53" spans="2:22" ht="42" customHeight="1" thickTop="1" thickBot="1">
      <c r="B53" s="125"/>
      <c r="C53" s="173" t="s">
        <v>65</v>
      </c>
      <c r="D53" s="174"/>
      <c r="E53" s="86">
        <f>E52+'[1]Stan i struktura III 14'!E53</f>
        <v>14</v>
      </c>
      <c r="F53" s="86">
        <f>F52+'[1]Stan i struktura III 14'!F53</f>
        <v>7</v>
      </c>
      <c r="G53" s="86">
        <f>G52+'[1]Stan i struktura III 14'!G53</f>
        <v>12</v>
      </c>
      <c r="H53" s="86">
        <f>H52+'[1]Stan i struktura III 14'!H53</f>
        <v>59</v>
      </c>
      <c r="I53" s="86">
        <f>I52+'[1]Stan i struktura III 14'!I53</f>
        <v>33</v>
      </c>
      <c r="J53" s="86">
        <f>J52+'[1]Stan i struktura III 14'!J53</f>
        <v>21</v>
      </c>
      <c r="K53" s="86">
        <f>K52+'[1]Stan i struktura III 14'!K53</f>
        <v>0</v>
      </c>
      <c r="L53" s="86">
        <f>L52+'[1]Stan i struktura III 14'!L53</f>
        <v>14</v>
      </c>
      <c r="M53" s="86">
        <f>M52+'[1]Stan i struktura III 14'!M53</f>
        <v>25</v>
      </c>
      <c r="N53" s="86">
        <f>N52+'[1]Stan i struktura III 14'!N53</f>
        <v>20</v>
      </c>
      <c r="O53" s="86">
        <f>O52+'[1]Stan i struktura III 14'!O53</f>
        <v>16</v>
      </c>
      <c r="P53" s="86">
        <f>P52+'[1]Stan i struktura III 14'!P53</f>
        <v>5</v>
      </c>
      <c r="Q53" s="86">
        <f>Q52+'[1]Stan i struktura III 14'!Q53</f>
        <v>1</v>
      </c>
      <c r="R53" s="87">
        <f>R52+'[1]Stan i struktura III 14'!R53</f>
        <v>32</v>
      </c>
      <c r="S53" s="84">
        <f>S52+'[1]Stan i struktura III 14'!S53</f>
        <v>259</v>
      </c>
      <c r="U53" s="1">
        <f>SUM(E53:R53)</f>
        <v>259</v>
      </c>
      <c r="V53" s="4">
        <f>SUM(E53:R53)</f>
        <v>259</v>
      </c>
    </row>
    <row r="54" spans="2:22" s="4" customFormat="1" ht="42" customHeight="1" thickTop="1" thickBot="1">
      <c r="B54" s="178" t="s">
        <v>31</v>
      </c>
      <c r="C54" s="179" t="s">
        <v>66</v>
      </c>
      <c r="D54" s="180"/>
      <c r="E54" s="50">
        <v>4</v>
      </c>
      <c r="F54" s="51">
        <v>3</v>
      </c>
      <c r="G54" s="51">
        <v>8</v>
      </c>
      <c r="H54" s="51">
        <v>5</v>
      </c>
      <c r="I54" s="52">
        <v>1</v>
      </c>
      <c r="J54" s="51">
        <v>15</v>
      </c>
      <c r="K54" s="52">
        <v>1</v>
      </c>
      <c r="L54" s="51">
        <v>8</v>
      </c>
      <c r="M54" s="52">
        <v>6</v>
      </c>
      <c r="N54" s="52">
        <v>5</v>
      </c>
      <c r="O54" s="52">
        <v>8</v>
      </c>
      <c r="P54" s="51">
        <v>0</v>
      </c>
      <c r="Q54" s="90">
        <v>7</v>
      </c>
      <c r="R54" s="52">
        <v>14</v>
      </c>
      <c r="S54" s="85">
        <f>SUM(E54:R54)</f>
        <v>85</v>
      </c>
    </row>
    <row r="55" spans="2:22" s="4" customFormat="1" ht="42" customHeight="1" thickTop="1" thickBot="1">
      <c r="B55" s="125"/>
      <c r="C55" s="181" t="s">
        <v>67</v>
      </c>
      <c r="D55" s="182"/>
      <c r="E55" s="86">
        <f>E54+'[1]Stan i struktura III 14'!E55</f>
        <v>23</v>
      </c>
      <c r="F55" s="86">
        <f>F54+'[1]Stan i struktura III 14'!F55</f>
        <v>14</v>
      </c>
      <c r="G55" s="86">
        <f>G54+'[1]Stan i struktura III 14'!G55</f>
        <v>9</v>
      </c>
      <c r="H55" s="86">
        <f>H54+'[1]Stan i struktura III 14'!H55</f>
        <v>6</v>
      </c>
      <c r="I55" s="86">
        <f>I54+'[1]Stan i struktura III 14'!I55</f>
        <v>1</v>
      </c>
      <c r="J55" s="86">
        <f>J54+'[1]Stan i struktura III 14'!J55</f>
        <v>31</v>
      </c>
      <c r="K55" s="86">
        <f>K54+'[1]Stan i struktura III 14'!K55</f>
        <v>8</v>
      </c>
      <c r="L55" s="86">
        <f>L54+'[1]Stan i struktura III 14'!L55</f>
        <v>18</v>
      </c>
      <c r="M55" s="86">
        <f>M54+'[1]Stan i struktura III 14'!M55</f>
        <v>14</v>
      </c>
      <c r="N55" s="86">
        <f>N54+'[1]Stan i struktura III 14'!N55</f>
        <v>14</v>
      </c>
      <c r="O55" s="86">
        <f>O54+'[1]Stan i struktura III 14'!O55</f>
        <v>19</v>
      </c>
      <c r="P55" s="86">
        <f>P54+'[1]Stan i struktura III 14'!P55</f>
        <v>5</v>
      </c>
      <c r="Q55" s="86">
        <f>Q54+'[1]Stan i struktura III 14'!Q55</f>
        <v>21</v>
      </c>
      <c r="R55" s="87">
        <f>R54+'[1]Stan i struktura III 14'!R55</f>
        <v>42</v>
      </c>
      <c r="S55" s="84">
        <f>S54+'[1]Stan i struktura III 14'!S55</f>
        <v>225</v>
      </c>
      <c r="U55" s="4">
        <f>SUM(E55:R55)</f>
        <v>225</v>
      </c>
      <c r="V55" s="4">
        <f>SUM(E55:R55)</f>
        <v>225</v>
      </c>
    </row>
    <row r="56" spans="2:22" s="4" customFormat="1" ht="42" customHeight="1" thickTop="1" thickBot="1">
      <c r="B56" s="178" t="s">
        <v>42</v>
      </c>
      <c r="C56" s="184" t="s">
        <v>68</v>
      </c>
      <c r="D56" s="185"/>
      <c r="E56" s="91">
        <v>29</v>
      </c>
      <c r="F56" s="91">
        <v>16</v>
      </c>
      <c r="G56" s="91">
        <v>0</v>
      </c>
      <c r="H56" s="91">
        <v>0</v>
      </c>
      <c r="I56" s="91">
        <v>0</v>
      </c>
      <c r="J56" s="91">
        <v>0</v>
      </c>
      <c r="K56" s="91">
        <v>0</v>
      </c>
      <c r="L56" s="91">
        <v>0</v>
      </c>
      <c r="M56" s="91">
        <v>0</v>
      </c>
      <c r="N56" s="91">
        <v>0</v>
      </c>
      <c r="O56" s="91">
        <v>0</v>
      </c>
      <c r="P56" s="91">
        <v>1</v>
      </c>
      <c r="Q56" s="91">
        <v>0</v>
      </c>
      <c r="R56" s="92">
        <v>0</v>
      </c>
      <c r="S56" s="85">
        <f>SUM(E56:R56)</f>
        <v>46</v>
      </c>
    </row>
    <row r="57" spans="2:22" s="4" customFormat="1" ht="42" customHeight="1" thickTop="1" thickBot="1">
      <c r="B57" s="183"/>
      <c r="C57" s="186" t="s">
        <v>69</v>
      </c>
      <c r="D57" s="187"/>
      <c r="E57" s="86">
        <f>E56+'[1]Stan i struktura III 14'!E57</f>
        <v>48</v>
      </c>
      <c r="F57" s="86">
        <f>F56+'[1]Stan i struktura III 14'!F57</f>
        <v>38</v>
      </c>
      <c r="G57" s="86">
        <f>G56+'[1]Stan i struktura III 14'!G57</f>
        <v>0</v>
      </c>
      <c r="H57" s="86">
        <f>H56+'[1]Stan i struktura III 14'!H57</f>
        <v>0</v>
      </c>
      <c r="I57" s="86">
        <f>I56+'[1]Stan i struktura III 14'!I57</f>
        <v>0</v>
      </c>
      <c r="J57" s="86">
        <f>J56+'[1]Stan i struktura III 14'!J57</f>
        <v>2</v>
      </c>
      <c r="K57" s="86">
        <f>K56+'[1]Stan i struktura III 14'!K57</f>
        <v>0</v>
      </c>
      <c r="L57" s="86">
        <f>L56+'[1]Stan i struktura III 14'!L57</f>
        <v>0</v>
      </c>
      <c r="M57" s="86">
        <f>M56+'[1]Stan i struktura III 14'!M57</f>
        <v>0</v>
      </c>
      <c r="N57" s="86">
        <f>N56+'[1]Stan i struktura III 14'!N57</f>
        <v>0</v>
      </c>
      <c r="O57" s="86">
        <f>O56+'[1]Stan i struktura III 14'!O57</f>
        <v>1</v>
      </c>
      <c r="P57" s="86">
        <f>P56+'[1]Stan i struktura III 14'!P57</f>
        <v>1</v>
      </c>
      <c r="Q57" s="86">
        <f>Q56+'[1]Stan i struktura III 14'!Q57</f>
        <v>1</v>
      </c>
      <c r="R57" s="87">
        <f>R56+'[1]Stan i struktura III 14'!R57</f>
        <v>0</v>
      </c>
      <c r="S57" s="84">
        <f>S56+'[1]Stan i struktura III 14'!S57</f>
        <v>91</v>
      </c>
      <c r="U57" s="4">
        <f>SUM(E57:R57)</f>
        <v>91</v>
      </c>
      <c r="V57" s="4">
        <f>SUM(E57:R57)</f>
        <v>91</v>
      </c>
    </row>
    <row r="58" spans="2:22" s="4" customFormat="1" ht="42" customHeight="1" thickTop="1" thickBot="1">
      <c r="B58" s="178" t="s">
        <v>50</v>
      </c>
      <c r="C58" s="184" t="s">
        <v>70</v>
      </c>
      <c r="D58" s="185"/>
      <c r="E58" s="91">
        <v>4</v>
      </c>
      <c r="F58" s="91">
        <v>2</v>
      </c>
      <c r="G58" s="91">
        <v>32</v>
      </c>
      <c r="H58" s="91">
        <v>49</v>
      </c>
      <c r="I58" s="91">
        <v>43</v>
      </c>
      <c r="J58" s="91">
        <v>0</v>
      </c>
      <c r="K58" s="91">
        <v>8</v>
      </c>
      <c r="L58" s="91">
        <v>2</v>
      </c>
      <c r="M58" s="91">
        <v>4</v>
      </c>
      <c r="N58" s="91">
        <v>29</v>
      </c>
      <c r="O58" s="91">
        <v>3</v>
      </c>
      <c r="P58" s="91">
        <v>2</v>
      </c>
      <c r="Q58" s="91">
        <v>2</v>
      </c>
      <c r="R58" s="92">
        <v>2</v>
      </c>
      <c r="S58" s="85">
        <f>SUM(E58:R58)</f>
        <v>182</v>
      </c>
    </row>
    <row r="59" spans="2:22" s="4" customFormat="1" ht="42" customHeight="1" thickTop="1" thickBot="1">
      <c r="B59" s="175"/>
      <c r="C59" s="188" t="s">
        <v>71</v>
      </c>
      <c r="D59" s="189"/>
      <c r="E59" s="86">
        <f>E58+'[1]Stan i struktura III 14'!E59</f>
        <v>11</v>
      </c>
      <c r="F59" s="86">
        <f>F58+'[1]Stan i struktura III 14'!F59</f>
        <v>5</v>
      </c>
      <c r="G59" s="86">
        <f>G58+'[1]Stan i struktura III 14'!G59</f>
        <v>50</v>
      </c>
      <c r="H59" s="86">
        <f>H58+'[1]Stan i struktura III 14'!H59</f>
        <v>125</v>
      </c>
      <c r="I59" s="86">
        <f>I58+'[1]Stan i struktura III 14'!I59</f>
        <v>82</v>
      </c>
      <c r="J59" s="86">
        <f>J58+'[1]Stan i struktura III 14'!J59</f>
        <v>2</v>
      </c>
      <c r="K59" s="86">
        <f>K58+'[1]Stan i struktura III 14'!K59</f>
        <v>26</v>
      </c>
      <c r="L59" s="86">
        <f>L58+'[1]Stan i struktura III 14'!L59</f>
        <v>23</v>
      </c>
      <c r="M59" s="86">
        <f>M58+'[1]Stan i struktura III 14'!M59</f>
        <v>35</v>
      </c>
      <c r="N59" s="86">
        <f>N58+'[1]Stan i struktura III 14'!N59</f>
        <v>75</v>
      </c>
      <c r="O59" s="86">
        <f>O58+'[1]Stan i struktura III 14'!O59</f>
        <v>11</v>
      </c>
      <c r="P59" s="86">
        <f>P58+'[1]Stan i struktura III 14'!P59</f>
        <v>22</v>
      </c>
      <c r="Q59" s="86">
        <f>Q58+'[1]Stan i struktura III 14'!Q59</f>
        <v>2</v>
      </c>
      <c r="R59" s="87">
        <f>R58+'[1]Stan i struktura III 14'!R59</f>
        <v>22</v>
      </c>
      <c r="S59" s="84">
        <f>S58+'[1]Stan i struktura III 14'!S59</f>
        <v>491</v>
      </c>
      <c r="U59" s="4">
        <f>SUM(E59:R59)</f>
        <v>491</v>
      </c>
      <c r="V59" s="4">
        <f>SUM(E59:R59)</f>
        <v>491</v>
      </c>
    </row>
    <row r="60" spans="2:22" s="4" customFormat="1" ht="42" customHeight="1" thickTop="1" thickBot="1">
      <c r="B60" s="190" t="s">
        <v>72</v>
      </c>
      <c r="C60" s="184" t="s">
        <v>73</v>
      </c>
      <c r="D60" s="185"/>
      <c r="E60" s="91">
        <v>59</v>
      </c>
      <c r="F60" s="91">
        <v>43</v>
      </c>
      <c r="G60" s="91">
        <v>41</v>
      </c>
      <c r="H60" s="91">
        <v>84</v>
      </c>
      <c r="I60" s="91">
        <v>75</v>
      </c>
      <c r="J60" s="91">
        <v>95</v>
      </c>
      <c r="K60" s="91">
        <v>120</v>
      </c>
      <c r="L60" s="91">
        <v>50</v>
      </c>
      <c r="M60" s="91">
        <v>77</v>
      </c>
      <c r="N60" s="91">
        <v>31</v>
      </c>
      <c r="O60" s="91">
        <v>118</v>
      </c>
      <c r="P60" s="91">
        <v>120</v>
      </c>
      <c r="Q60" s="91">
        <v>52</v>
      </c>
      <c r="R60" s="92">
        <v>96</v>
      </c>
      <c r="S60" s="85">
        <f>SUM(E60:R60)</f>
        <v>1061</v>
      </c>
    </row>
    <row r="61" spans="2:22" s="4" customFormat="1" ht="42" customHeight="1" thickTop="1" thickBot="1">
      <c r="B61" s="190"/>
      <c r="C61" s="191" t="s">
        <v>74</v>
      </c>
      <c r="D61" s="192"/>
      <c r="E61" s="93">
        <f>E60+'[1]Stan i struktura III 14'!E61</f>
        <v>244</v>
      </c>
      <c r="F61" s="93">
        <f>F60+'[1]Stan i struktura III 14'!F61</f>
        <v>158</v>
      </c>
      <c r="G61" s="93">
        <f>G60+'[1]Stan i struktura III 14'!G61</f>
        <v>188</v>
      </c>
      <c r="H61" s="93">
        <f>H60+'[1]Stan i struktura III 14'!H61</f>
        <v>324</v>
      </c>
      <c r="I61" s="93">
        <f>I60+'[1]Stan i struktura III 14'!I61</f>
        <v>164</v>
      </c>
      <c r="J61" s="93">
        <f>J60+'[1]Stan i struktura III 14'!J61</f>
        <v>208</v>
      </c>
      <c r="K61" s="93">
        <f>K60+'[1]Stan i struktura III 14'!K61</f>
        <v>297</v>
      </c>
      <c r="L61" s="93">
        <f>L60+'[1]Stan i struktura III 14'!L61</f>
        <v>202</v>
      </c>
      <c r="M61" s="93">
        <f>M60+'[1]Stan i struktura III 14'!M61</f>
        <v>196</v>
      </c>
      <c r="N61" s="93">
        <f>N60+'[1]Stan i struktura III 14'!N61</f>
        <v>94</v>
      </c>
      <c r="O61" s="93">
        <f>O60+'[1]Stan i struktura III 14'!O61</f>
        <v>395</v>
      </c>
      <c r="P61" s="93">
        <f>P60+'[1]Stan i struktura III 14'!P61</f>
        <v>328</v>
      </c>
      <c r="Q61" s="93">
        <f>Q60+'[1]Stan i struktura III 14'!Q61</f>
        <v>219</v>
      </c>
      <c r="R61" s="94">
        <f>R60+'[1]Stan i struktura III 14'!R61</f>
        <v>291</v>
      </c>
      <c r="S61" s="84">
        <f>S60+'[1]Stan i struktura III 14'!S61</f>
        <v>3308</v>
      </c>
      <c r="U61" s="4">
        <f>SUM(E61:R61)</f>
        <v>3308</v>
      </c>
      <c r="V61" s="4">
        <f>SUM(E61:R61)</f>
        <v>3308</v>
      </c>
    </row>
    <row r="62" spans="2:22" s="4" customFormat="1" ht="42" customHeight="1" thickTop="1" thickBot="1">
      <c r="B62" s="190" t="s">
        <v>75</v>
      </c>
      <c r="C62" s="184" t="s">
        <v>76</v>
      </c>
      <c r="D62" s="185"/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2">
        <v>0</v>
      </c>
      <c r="S62" s="85">
        <f>SUM(E62:R62)</f>
        <v>0</v>
      </c>
    </row>
    <row r="63" spans="2:22" s="4" customFormat="1" ht="42" customHeight="1" thickTop="1" thickBot="1">
      <c r="B63" s="190"/>
      <c r="C63" s="193" t="s">
        <v>77</v>
      </c>
      <c r="D63" s="194"/>
      <c r="E63" s="86">
        <f>E62+'[1]Stan i struktura III 14'!E63</f>
        <v>0</v>
      </c>
      <c r="F63" s="86">
        <f>F62+'[1]Stan i struktura III 14'!F63</f>
        <v>0</v>
      </c>
      <c r="G63" s="86">
        <f>G62+'[1]Stan i struktura III 14'!G63</f>
        <v>0</v>
      </c>
      <c r="H63" s="86">
        <f>H62+'[1]Stan i struktura III 14'!H63</f>
        <v>0</v>
      </c>
      <c r="I63" s="86">
        <f>I62+'[1]Stan i struktura III 14'!I63</f>
        <v>0</v>
      </c>
      <c r="J63" s="86">
        <f>J62+'[1]Stan i struktura III 14'!J63</f>
        <v>0</v>
      </c>
      <c r="K63" s="86">
        <f>K62+'[1]Stan i struktura III 14'!K63</f>
        <v>0</v>
      </c>
      <c r="L63" s="86">
        <f>L62+'[1]Stan i struktura III 14'!L63</f>
        <v>0</v>
      </c>
      <c r="M63" s="86">
        <f>M62+'[1]Stan i struktura III 14'!M63</f>
        <v>0</v>
      </c>
      <c r="N63" s="86">
        <f>N62+'[1]Stan i struktura III 14'!N63</f>
        <v>0</v>
      </c>
      <c r="O63" s="86">
        <f>O62+'[1]Stan i struktura III 14'!O63</f>
        <v>0</v>
      </c>
      <c r="P63" s="86">
        <f>P62+'[1]Stan i struktura III 14'!P63</f>
        <v>0</v>
      </c>
      <c r="Q63" s="86">
        <f>Q62+'[1]Stan i struktura III 14'!Q63</f>
        <v>0</v>
      </c>
      <c r="R63" s="87">
        <f>R62+'[1]Stan i struktura III 14'!R63</f>
        <v>0</v>
      </c>
      <c r="S63" s="84">
        <f>S62+'[1]Stan i struktura III 14'!S63</f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190" t="s">
        <v>78</v>
      </c>
      <c r="C64" s="184" t="s">
        <v>79</v>
      </c>
      <c r="D64" s="185"/>
      <c r="E64" s="91">
        <v>0</v>
      </c>
      <c r="F64" s="91">
        <v>27</v>
      </c>
      <c r="G64" s="91">
        <v>6</v>
      </c>
      <c r="H64" s="91">
        <v>0</v>
      </c>
      <c r="I64" s="91">
        <v>75</v>
      </c>
      <c r="J64" s="91">
        <v>9</v>
      </c>
      <c r="K64" s="91">
        <v>46</v>
      </c>
      <c r="L64" s="91">
        <v>17</v>
      </c>
      <c r="M64" s="91">
        <v>2</v>
      </c>
      <c r="N64" s="91">
        <v>1</v>
      </c>
      <c r="O64" s="91">
        <v>2</v>
      </c>
      <c r="P64" s="91">
        <v>0</v>
      </c>
      <c r="Q64" s="91">
        <v>11</v>
      </c>
      <c r="R64" s="92">
        <v>203</v>
      </c>
      <c r="S64" s="85">
        <f>SUM(E64:R64)</f>
        <v>399</v>
      </c>
    </row>
    <row r="65" spans="2:22" ht="42" customHeight="1" thickTop="1" thickBot="1">
      <c r="B65" s="195"/>
      <c r="C65" s="196" t="s">
        <v>80</v>
      </c>
      <c r="D65" s="197"/>
      <c r="E65" s="86">
        <f>E64+'[1]Stan i struktura III 14'!E65</f>
        <v>0</v>
      </c>
      <c r="F65" s="86">
        <f>F64+'[1]Stan i struktura III 14'!F65</f>
        <v>105</v>
      </c>
      <c r="G65" s="86">
        <f>G64+'[1]Stan i struktura III 14'!G65</f>
        <v>6</v>
      </c>
      <c r="H65" s="86">
        <f>H64+'[1]Stan i struktura III 14'!H65</f>
        <v>0</v>
      </c>
      <c r="I65" s="86">
        <f>I64+'[1]Stan i struktura III 14'!I65</f>
        <v>173</v>
      </c>
      <c r="J65" s="86">
        <f>J64+'[1]Stan i struktura III 14'!J65</f>
        <v>58</v>
      </c>
      <c r="K65" s="86">
        <f>K64+'[1]Stan i struktura III 14'!K65</f>
        <v>86</v>
      </c>
      <c r="L65" s="86">
        <f>L64+'[1]Stan i struktura III 14'!L65</f>
        <v>17</v>
      </c>
      <c r="M65" s="86">
        <f>M64+'[1]Stan i struktura III 14'!M65</f>
        <v>62</v>
      </c>
      <c r="N65" s="86">
        <f>N64+'[1]Stan i struktura III 14'!N65</f>
        <v>42</v>
      </c>
      <c r="O65" s="86">
        <f>O64+'[1]Stan i struktura III 14'!O65</f>
        <v>65</v>
      </c>
      <c r="P65" s="86">
        <f>P64+'[1]Stan i struktura III 14'!P65</f>
        <v>18</v>
      </c>
      <c r="Q65" s="86">
        <f>Q64+'[1]Stan i struktura III 14'!Q65</f>
        <v>176</v>
      </c>
      <c r="R65" s="87">
        <f>R64+'[1]Stan i struktura III 14'!R65</f>
        <v>455</v>
      </c>
      <c r="S65" s="84">
        <f>S64+'[1]Stan i struktura III 14'!S65</f>
        <v>1263</v>
      </c>
      <c r="U65" s="1">
        <f>SUM(E65:R65)</f>
        <v>1263</v>
      </c>
      <c r="V65" s="4">
        <f>SUM(E65:R65)</f>
        <v>1263</v>
      </c>
    </row>
    <row r="66" spans="2:22" ht="45" customHeight="1" thickTop="1" thickBot="1">
      <c r="B66" s="198" t="s">
        <v>81</v>
      </c>
      <c r="C66" s="200" t="s">
        <v>82</v>
      </c>
      <c r="D66" s="201"/>
      <c r="E66" s="95">
        <f t="shared" ref="E66:R67" si="14">E48+E50+E52+E54+E56+E58+E60+E62+E64</f>
        <v>104</v>
      </c>
      <c r="F66" s="95">
        <f t="shared" si="14"/>
        <v>94</v>
      </c>
      <c r="G66" s="95">
        <f t="shared" si="14"/>
        <v>110</v>
      </c>
      <c r="H66" s="95">
        <f t="shared" si="14"/>
        <v>165</v>
      </c>
      <c r="I66" s="95">
        <f t="shared" si="14"/>
        <v>311</v>
      </c>
      <c r="J66" s="95">
        <f t="shared" si="14"/>
        <v>156</v>
      </c>
      <c r="K66" s="95">
        <f t="shared" si="14"/>
        <v>189</v>
      </c>
      <c r="L66" s="95">
        <f t="shared" si="14"/>
        <v>110</v>
      </c>
      <c r="M66" s="95">
        <f t="shared" si="14"/>
        <v>124</v>
      </c>
      <c r="N66" s="95">
        <f t="shared" si="14"/>
        <v>91</v>
      </c>
      <c r="O66" s="95">
        <f t="shared" si="14"/>
        <v>135</v>
      </c>
      <c r="P66" s="95">
        <f t="shared" si="14"/>
        <v>124</v>
      </c>
      <c r="Q66" s="95">
        <f t="shared" si="14"/>
        <v>140</v>
      </c>
      <c r="R66" s="96">
        <f t="shared" si="14"/>
        <v>352</v>
      </c>
      <c r="S66" s="97">
        <f>SUM(E66:R66)</f>
        <v>2205</v>
      </c>
      <c r="V66" s="4"/>
    </row>
    <row r="67" spans="2:22" ht="45" customHeight="1" thickTop="1" thickBot="1">
      <c r="B67" s="199"/>
      <c r="C67" s="200" t="s">
        <v>83</v>
      </c>
      <c r="D67" s="201"/>
      <c r="E67" s="98">
        <f t="shared" si="14"/>
        <v>376</v>
      </c>
      <c r="F67" s="98">
        <f>F49+F51+F53+F55+F57+F59+F61+F63+F65</f>
        <v>369</v>
      </c>
      <c r="G67" s="98">
        <f t="shared" si="14"/>
        <v>288</v>
      </c>
      <c r="H67" s="98">
        <f t="shared" si="14"/>
        <v>531</v>
      </c>
      <c r="I67" s="98">
        <f t="shared" si="14"/>
        <v>544</v>
      </c>
      <c r="J67" s="98">
        <f t="shared" si="14"/>
        <v>362</v>
      </c>
      <c r="K67" s="98">
        <f t="shared" si="14"/>
        <v>483</v>
      </c>
      <c r="L67" s="98">
        <f t="shared" si="14"/>
        <v>314</v>
      </c>
      <c r="M67" s="98">
        <f t="shared" si="14"/>
        <v>347</v>
      </c>
      <c r="N67" s="98">
        <f t="shared" si="14"/>
        <v>266</v>
      </c>
      <c r="O67" s="98">
        <f t="shared" si="14"/>
        <v>600</v>
      </c>
      <c r="P67" s="98">
        <f t="shared" si="14"/>
        <v>439</v>
      </c>
      <c r="Q67" s="98">
        <f t="shared" si="14"/>
        <v>707</v>
      </c>
      <c r="R67" s="99">
        <f t="shared" si="14"/>
        <v>925</v>
      </c>
      <c r="S67" s="97">
        <f>SUM(E67:R67)</f>
        <v>6551</v>
      </c>
      <c r="V67" s="4"/>
    </row>
    <row r="68" spans="2:22" ht="14.25" customHeight="1">
      <c r="B68" s="202" t="s">
        <v>84</v>
      </c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</row>
    <row r="69" spans="2:22" ht="14.25" customHeight="1">
      <c r="B69" s="203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</row>
    <row r="75" spans="2:22" ht="13.5" thickBot="1"/>
    <row r="76" spans="2:22" ht="26.25" customHeight="1" thickTop="1" thickBot="1">
      <c r="E76" s="100">
        <v>109</v>
      </c>
      <c r="F76" s="100">
        <v>76</v>
      </c>
      <c r="G76" s="100">
        <v>56</v>
      </c>
      <c r="H76" s="100">
        <v>80</v>
      </c>
      <c r="I76" s="100">
        <v>65</v>
      </c>
      <c r="J76" s="100">
        <v>42</v>
      </c>
      <c r="K76" s="100">
        <v>36</v>
      </c>
      <c r="L76" s="100">
        <v>44</v>
      </c>
      <c r="M76" s="100">
        <v>61</v>
      </c>
      <c r="N76" s="100">
        <v>22</v>
      </c>
      <c r="O76" s="100">
        <v>102</v>
      </c>
      <c r="P76" s="100">
        <v>74</v>
      </c>
      <c r="Q76" s="100">
        <v>61</v>
      </c>
      <c r="R76" s="100">
        <v>75</v>
      </c>
      <c r="S76" s="78">
        <f>SUM(E76:R76)</f>
        <v>903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S27"/>
    <mergeCell ref="B28:B29"/>
    <mergeCell ref="C28:D28"/>
    <mergeCell ref="C29:D29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orientation="landscape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855468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28515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07" t="s">
        <v>128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2:15" ht="24.75" customHeight="1">
      <c r="B2" s="207" t="s">
        <v>129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2:15" ht="18.75" thickBot="1">
      <c r="B3" s="1"/>
      <c r="C3" s="210"/>
      <c r="D3" s="210"/>
      <c r="E3" s="210"/>
      <c r="F3" s="210"/>
      <c r="G3" s="210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11" t="s">
        <v>130</v>
      </c>
      <c r="C4" s="212" t="s">
        <v>131</v>
      </c>
      <c r="D4" s="213" t="s">
        <v>132</v>
      </c>
      <c r="E4" s="214" t="s">
        <v>133</v>
      </c>
      <c r="F4" s="210"/>
      <c r="G4" s="211" t="s">
        <v>130</v>
      </c>
      <c r="H4" s="215" t="s">
        <v>134</v>
      </c>
      <c r="I4" s="213" t="s">
        <v>132</v>
      </c>
      <c r="J4" s="214" t="s">
        <v>133</v>
      </c>
      <c r="K4" s="34"/>
      <c r="L4" s="211" t="s">
        <v>130</v>
      </c>
      <c r="M4" s="216" t="s">
        <v>131</v>
      </c>
      <c r="N4" s="213" t="s">
        <v>132</v>
      </c>
      <c r="O4" s="217" t="s">
        <v>133</v>
      </c>
    </row>
    <row r="5" spans="2:15" ht="18.75" customHeight="1" thickTop="1" thickBot="1">
      <c r="B5" s="218"/>
      <c r="C5" s="219"/>
      <c r="D5" s="220"/>
      <c r="E5" s="221"/>
      <c r="F5" s="210"/>
      <c r="G5" s="218"/>
      <c r="H5" s="222"/>
      <c r="I5" s="220"/>
      <c r="J5" s="221"/>
      <c r="K5" s="34"/>
      <c r="L5" s="218"/>
      <c r="M5" s="223"/>
      <c r="N5" s="220"/>
      <c r="O5" s="224"/>
    </row>
    <row r="6" spans="2:15" ht="17.100000000000001" customHeight="1" thickTop="1">
      <c r="B6" s="225" t="s">
        <v>135</v>
      </c>
      <c r="C6" s="226"/>
      <c r="D6" s="226"/>
      <c r="E6" s="227">
        <f>SUM(E8+E19+E27+E34+E41)</f>
        <v>20510</v>
      </c>
      <c r="F6" s="210"/>
      <c r="G6" s="228">
        <v>4</v>
      </c>
      <c r="H6" s="229" t="s">
        <v>136</v>
      </c>
      <c r="I6" s="230" t="s">
        <v>137</v>
      </c>
      <c r="J6" s="231">
        <v>813</v>
      </c>
      <c r="K6" s="34"/>
      <c r="L6" s="232" t="s">
        <v>138</v>
      </c>
      <c r="M6" s="233" t="s">
        <v>139</v>
      </c>
      <c r="N6" s="233" t="s">
        <v>140</v>
      </c>
      <c r="O6" s="234">
        <f>SUM(O7:O18)</f>
        <v>9206</v>
      </c>
    </row>
    <row r="7" spans="2:15" ht="17.100000000000001" customHeight="1" thickBot="1">
      <c r="B7" s="235"/>
      <c r="C7" s="236"/>
      <c r="D7" s="236"/>
      <c r="E7" s="237"/>
      <c r="F7" s="1"/>
      <c r="G7" s="238">
        <v>5</v>
      </c>
      <c r="H7" s="239" t="s">
        <v>141</v>
      </c>
      <c r="I7" s="231" t="s">
        <v>137</v>
      </c>
      <c r="J7" s="231">
        <v>352</v>
      </c>
      <c r="K7" s="1"/>
      <c r="L7" s="238">
        <v>1</v>
      </c>
      <c r="M7" s="239" t="s">
        <v>142</v>
      </c>
      <c r="N7" s="231" t="s">
        <v>137</v>
      </c>
      <c r="O7" s="240">
        <v>199</v>
      </c>
    </row>
    <row r="8" spans="2:15" ht="17.100000000000001" customHeight="1" thickTop="1" thickBot="1">
      <c r="B8" s="232" t="s">
        <v>143</v>
      </c>
      <c r="C8" s="233" t="s">
        <v>144</v>
      </c>
      <c r="D8" s="241" t="s">
        <v>140</v>
      </c>
      <c r="E8" s="234">
        <f>SUM(E9:E17)</f>
        <v>7533</v>
      </c>
      <c r="F8" s="1"/>
      <c r="G8" s="242"/>
      <c r="H8" s="243"/>
      <c r="I8" s="244"/>
      <c r="J8" s="245"/>
      <c r="K8" s="1"/>
      <c r="L8" s="238">
        <v>2</v>
      </c>
      <c r="M8" s="239" t="s">
        <v>145</v>
      </c>
      <c r="N8" s="231" t="s">
        <v>146</v>
      </c>
      <c r="O8" s="231">
        <v>219</v>
      </c>
    </row>
    <row r="9" spans="2:15" ht="17.100000000000001" customHeight="1" thickBot="1">
      <c r="B9" s="238">
        <v>1</v>
      </c>
      <c r="C9" s="239" t="s">
        <v>147</v>
      </c>
      <c r="D9" s="231" t="s">
        <v>146</v>
      </c>
      <c r="E9" s="246">
        <v>281</v>
      </c>
      <c r="F9" s="1"/>
      <c r="G9" s="247"/>
      <c r="H9" s="248"/>
      <c r="I9" s="249"/>
      <c r="J9" s="249"/>
      <c r="K9" s="1"/>
      <c r="L9" s="238">
        <v>3</v>
      </c>
      <c r="M9" s="239" t="s">
        <v>148</v>
      </c>
      <c r="N9" s="231" t="s">
        <v>137</v>
      </c>
      <c r="O9" s="231">
        <v>510</v>
      </c>
    </row>
    <row r="10" spans="2:15" ht="17.100000000000001" customHeight="1">
      <c r="B10" s="238">
        <v>2</v>
      </c>
      <c r="C10" s="239" t="s">
        <v>149</v>
      </c>
      <c r="D10" s="231" t="s">
        <v>146</v>
      </c>
      <c r="E10" s="246">
        <v>348</v>
      </c>
      <c r="F10" s="1"/>
      <c r="G10" s="211" t="s">
        <v>130</v>
      </c>
      <c r="H10" s="215" t="s">
        <v>134</v>
      </c>
      <c r="I10" s="213" t="s">
        <v>132</v>
      </c>
      <c r="J10" s="214" t="s">
        <v>133</v>
      </c>
      <c r="K10" s="1"/>
      <c r="L10" s="238">
        <v>4</v>
      </c>
      <c r="M10" s="239" t="s">
        <v>150</v>
      </c>
      <c r="N10" s="231" t="s">
        <v>137</v>
      </c>
      <c r="O10" s="231">
        <v>278</v>
      </c>
    </row>
    <row r="11" spans="2:15" ht="17.100000000000001" customHeight="1" thickBot="1">
      <c r="B11" s="238">
        <v>3</v>
      </c>
      <c r="C11" s="239" t="s">
        <v>151</v>
      </c>
      <c r="D11" s="231" t="s">
        <v>146</v>
      </c>
      <c r="E11" s="246">
        <v>293</v>
      </c>
      <c r="F11" s="1"/>
      <c r="G11" s="250"/>
      <c r="H11" s="251"/>
      <c r="I11" s="252"/>
      <c r="J11" s="253"/>
      <c r="K11" s="1"/>
      <c r="L11" s="238">
        <v>5</v>
      </c>
      <c r="M11" s="239" t="s">
        <v>152</v>
      </c>
      <c r="N11" s="231" t="s">
        <v>137</v>
      </c>
      <c r="O11" s="231">
        <v>536</v>
      </c>
    </row>
    <row r="12" spans="2:15" ht="17.100000000000001" customHeight="1">
      <c r="B12" s="238">
        <v>4</v>
      </c>
      <c r="C12" s="239" t="s">
        <v>153</v>
      </c>
      <c r="D12" s="231" t="s">
        <v>154</v>
      </c>
      <c r="E12" s="246">
        <v>422</v>
      </c>
      <c r="F12" s="1"/>
      <c r="G12" s="254" t="s">
        <v>155</v>
      </c>
      <c r="H12" s="255"/>
      <c r="I12" s="255"/>
      <c r="J12" s="256">
        <f>SUM(J14+J23+J33+J41+O6+O20+O31)</f>
        <v>35816</v>
      </c>
      <c r="K12" s="1"/>
      <c r="L12" s="238" t="s">
        <v>50</v>
      </c>
      <c r="M12" s="239" t="s">
        <v>156</v>
      </c>
      <c r="N12" s="231" t="s">
        <v>137</v>
      </c>
      <c r="O12" s="231">
        <v>1456</v>
      </c>
    </row>
    <row r="13" spans="2:15" ht="17.100000000000001" customHeight="1" thickBot="1">
      <c r="B13" s="238">
        <v>5</v>
      </c>
      <c r="C13" s="239" t="s">
        <v>157</v>
      </c>
      <c r="D13" s="231" t="s">
        <v>146</v>
      </c>
      <c r="E13" s="246">
        <v>274</v>
      </c>
      <c r="F13" s="257"/>
      <c r="G13" s="235"/>
      <c r="H13" s="236"/>
      <c r="I13" s="236"/>
      <c r="J13" s="258"/>
      <c r="K13" s="257"/>
      <c r="L13" s="238">
        <v>7</v>
      </c>
      <c r="M13" s="239" t="s">
        <v>158</v>
      </c>
      <c r="N13" s="231" t="s">
        <v>146</v>
      </c>
      <c r="O13" s="231">
        <v>263</v>
      </c>
    </row>
    <row r="14" spans="2:15" ht="17.100000000000001" customHeight="1" thickTop="1">
      <c r="B14" s="238">
        <v>6</v>
      </c>
      <c r="C14" s="239" t="s">
        <v>159</v>
      </c>
      <c r="D14" s="231" t="s">
        <v>146</v>
      </c>
      <c r="E14" s="246">
        <v>388</v>
      </c>
      <c r="F14" s="259"/>
      <c r="G14" s="232" t="s">
        <v>143</v>
      </c>
      <c r="H14" s="233" t="s">
        <v>160</v>
      </c>
      <c r="I14" s="260" t="s">
        <v>140</v>
      </c>
      <c r="J14" s="261">
        <f>SUM(J15:J21)</f>
        <v>3986</v>
      </c>
      <c r="K14" s="1"/>
      <c r="L14" s="238">
        <v>8</v>
      </c>
      <c r="M14" s="239" t="s">
        <v>161</v>
      </c>
      <c r="N14" s="231" t="s">
        <v>146</v>
      </c>
      <c r="O14" s="231">
        <v>202</v>
      </c>
    </row>
    <row r="15" spans="2:15" ht="17.100000000000001" customHeight="1">
      <c r="B15" s="238">
        <v>7</v>
      </c>
      <c r="C15" s="239" t="s">
        <v>162</v>
      </c>
      <c r="D15" s="231" t="s">
        <v>137</v>
      </c>
      <c r="E15" s="246">
        <v>969</v>
      </c>
      <c r="F15" s="259"/>
      <c r="G15" s="238">
        <v>1</v>
      </c>
      <c r="H15" s="239" t="s">
        <v>163</v>
      </c>
      <c r="I15" s="231" t="s">
        <v>146</v>
      </c>
      <c r="J15" s="246">
        <v>155</v>
      </c>
      <c r="K15" s="1"/>
      <c r="L15" s="238">
        <v>9</v>
      </c>
      <c r="M15" s="239" t="s">
        <v>164</v>
      </c>
      <c r="N15" s="231" t="s">
        <v>146</v>
      </c>
      <c r="O15" s="231">
        <v>221</v>
      </c>
    </row>
    <row r="16" spans="2:15" ht="17.100000000000001" customHeight="1" thickBot="1">
      <c r="B16" s="262"/>
      <c r="C16" s="263"/>
      <c r="D16" s="264"/>
      <c r="E16" s="265"/>
      <c r="F16" s="259"/>
      <c r="G16" s="238">
        <v>2</v>
      </c>
      <c r="H16" s="239" t="s">
        <v>165</v>
      </c>
      <c r="I16" s="231" t="s">
        <v>146</v>
      </c>
      <c r="J16" s="246">
        <v>122</v>
      </c>
      <c r="K16" s="1"/>
      <c r="L16" s="238">
        <v>10</v>
      </c>
      <c r="M16" s="239" t="s">
        <v>166</v>
      </c>
      <c r="N16" s="231" t="s">
        <v>146</v>
      </c>
      <c r="O16" s="231">
        <v>803</v>
      </c>
    </row>
    <row r="17" spans="2:15" ht="17.100000000000001" customHeight="1" thickTop="1" thickBot="1">
      <c r="B17" s="266">
        <v>8</v>
      </c>
      <c r="C17" s="267" t="s">
        <v>167</v>
      </c>
      <c r="D17" s="268" t="s">
        <v>168</v>
      </c>
      <c r="E17" s="269">
        <v>4558</v>
      </c>
      <c r="F17" s="259"/>
      <c r="G17" s="238">
        <v>3</v>
      </c>
      <c r="H17" s="239" t="s">
        <v>169</v>
      </c>
      <c r="I17" s="231" t="s">
        <v>146</v>
      </c>
      <c r="J17" s="246">
        <v>323</v>
      </c>
      <c r="K17" s="1"/>
      <c r="L17" s="262"/>
      <c r="M17" s="263"/>
      <c r="N17" s="264"/>
      <c r="O17" s="265"/>
    </row>
    <row r="18" spans="2:15" ht="17.100000000000001" customHeight="1" thickTop="1" thickBot="1">
      <c r="B18" s="228"/>
      <c r="C18" s="229"/>
      <c r="D18" s="230"/>
      <c r="E18" s="270" t="s">
        <v>22</v>
      </c>
      <c r="F18" s="271"/>
      <c r="G18" s="238">
        <v>4</v>
      </c>
      <c r="H18" s="239" t="s">
        <v>170</v>
      </c>
      <c r="I18" s="231" t="s">
        <v>146</v>
      </c>
      <c r="J18" s="246">
        <v>746</v>
      </c>
      <c r="K18" s="1"/>
      <c r="L18" s="266">
        <v>11</v>
      </c>
      <c r="M18" s="267" t="s">
        <v>166</v>
      </c>
      <c r="N18" s="268" t="s">
        <v>168</v>
      </c>
      <c r="O18" s="272">
        <v>4519</v>
      </c>
    </row>
    <row r="19" spans="2:15" ht="17.100000000000001" customHeight="1" thickTop="1">
      <c r="B19" s="273" t="s">
        <v>171</v>
      </c>
      <c r="C19" s="274" t="s">
        <v>7</v>
      </c>
      <c r="D19" s="275" t="s">
        <v>140</v>
      </c>
      <c r="E19" s="276">
        <f>SUM(E20:E25)</f>
        <v>4808</v>
      </c>
      <c r="F19" s="259"/>
      <c r="G19" s="238">
        <v>5</v>
      </c>
      <c r="H19" s="239" t="s">
        <v>170</v>
      </c>
      <c r="I19" s="231" t="s">
        <v>154</v>
      </c>
      <c r="J19" s="246">
        <v>1510</v>
      </c>
      <c r="K19" s="1"/>
      <c r="L19" s="228"/>
      <c r="M19" s="229"/>
      <c r="N19" s="230"/>
      <c r="O19" s="270" t="s">
        <v>22</v>
      </c>
    </row>
    <row r="20" spans="2:15" ht="17.100000000000001" customHeight="1">
      <c r="B20" s="238">
        <v>1</v>
      </c>
      <c r="C20" s="239" t="s">
        <v>172</v>
      </c>
      <c r="D20" s="277" t="s">
        <v>146</v>
      </c>
      <c r="E20" s="246">
        <v>493</v>
      </c>
      <c r="F20" s="259"/>
      <c r="G20" s="238">
        <v>6</v>
      </c>
      <c r="H20" s="239" t="s">
        <v>173</v>
      </c>
      <c r="I20" s="231" t="s">
        <v>137</v>
      </c>
      <c r="J20" s="246">
        <v>892</v>
      </c>
      <c r="K20" s="1"/>
      <c r="L20" s="273" t="s">
        <v>174</v>
      </c>
      <c r="M20" s="274" t="s">
        <v>16</v>
      </c>
      <c r="N20" s="275" t="s">
        <v>140</v>
      </c>
      <c r="O20" s="278">
        <f>SUM(O21:O29)</f>
        <v>5518</v>
      </c>
    </row>
    <row r="21" spans="2:15" ht="17.100000000000001" customHeight="1">
      <c r="B21" s="238">
        <v>2</v>
      </c>
      <c r="C21" s="239" t="s">
        <v>175</v>
      </c>
      <c r="D21" s="277" t="s">
        <v>137</v>
      </c>
      <c r="E21" s="246">
        <v>1799</v>
      </c>
      <c r="F21" s="259"/>
      <c r="G21" s="238">
        <v>7</v>
      </c>
      <c r="H21" s="239" t="s">
        <v>176</v>
      </c>
      <c r="I21" s="231" t="s">
        <v>146</v>
      </c>
      <c r="J21" s="246">
        <v>238</v>
      </c>
      <c r="K21" s="1"/>
      <c r="L21" s="238">
        <v>1</v>
      </c>
      <c r="M21" s="239" t="s">
        <v>177</v>
      </c>
      <c r="N21" s="231" t="s">
        <v>146</v>
      </c>
      <c r="O21" s="231">
        <v>272</v>
      </c>
    </row>
    <row r="22" spans="2:15" ht="17.100000000000001" customHeight="1">
      <c r="B22" s="238">
        <v>3</v>
      </c>
      <c r="C22" s="239" t="s">
        <v>178</v>
      </c>
      <c r="D22" s="277" t="s">
        <v>146</v>
      </c>
      <c r="E22" s="246">
        <v>540</v>
      </c>
      <c r="F22" s="259"/>
      <c r="G22" s="238"/>
      <c r="H22" s="239"/>
      <c r="I22" s="231"/>
      <c r="J22" s="246" t="s">
        <v>179</v>
      </c>
      <c r="K22" s="1"/>
      <c r="L22" s="238">
        <v>2</v>
      </c>
      <c r="M22" s="239" t="s">
        <v>180</v>
      </c>
      <c r="N22" s="231" t="s">
        <v>154</v>
      </c>
      <c r="O22" s="231">
        <v>274</v>
      </c>
    </row>
    <row r="23" spans="2:15" ht="17.100000000000001" customHeight="1">
      <c r="B23" s="238">
        <v>4</v>
      </c>
      <c r="C23" s="239" t="s">
        <v>181</v>
      </c>
      <c r="D23" s="277" t="s">
        <v>146</v>
      </c>
      <c r="E23" s="246">
        <v>404</v>
      </c>
      <c r="F23" s="259"/>
      <c r="G23" s="273" t="s">
        <v>171</v>
      </c>
      <c r="H23" s="274" t="s">
        <v>182</v>
      </c>
      <c r="I23" s="275" t="s">
        <v>140</v>
      </c>
      <c r="J23" s="278">
        <f>SUM(J24:J31)</f>
        <v>7056</v>
      </c>
      <c r="K23" s="1"/>
      <c r="L23" s="238">
        <v>3</v>
      </c>
      <c r="M23" s="239" t="s">
        <v>183</v>
      </c>
      <c r="N23" s="231" t="s">
        <v>137</v>
      </c>
      <c r="O23" s="231">
        <v>461</v>
      </c>
    </row>
    <row r="24" spans="2:15" ht="17.100000000000001" customHeight="1">
      <c r="B24" s="238">
        <v>5</v>
      </c>
      <c r="C24" s="239" t="s">
        <v>184</v>
      </c>
      <c r="D24" s="277" t="s">
        <v>137</v>
      </c>
      <c r="E24" s="246">
        <v>1082</v>
      </c>
      <c r="F24" s="259"/>
      <c r="G24" s="238">
        <v>1</v>
      </c>
      <c r="H24" s="239" t="s">
        <v>185</v>
      </c>
      <c r="I24" s="231" t="s">
        <v>137</v>
      </c>
      <c r="J24" s="246">
        <v>361</v>
      </c>
      <c r="K24" s="1"/>
      <c r="L24" s="238">
        <v>4</v>
      </c>
      <c r="M24" s="239" t="s">
        <v>186</v>
      </c>
      <c r="N24" s="231" t="s">
        <v>137</v>
      </c>
      <c r="O24" s="231">
        <v>405</v>
      </c>
    </row>
    <row r="25" spans="2:15" ht="17.100000000000001" customHeight="1">
      <c r="B25" s="238">
        <v>6</v>
      </c>
      <c r="C25" s="239" t="s">
        <v>187</v>
      </c>
      <c r="D25" s="277" t="s">
        <v>137</v>
      </c>
      <c r="E25" s="246">
        <v>490</v>
      </c>
      <c r="F25" s="259"/>
      <c r="G25" s="238">
        <v>2</v>
      </c>
      <c r="H25" s="239" t="s">
        <v>188</v>
      </c>
      <c r="I25" s="231" t="s">
        <v>146</v>
      </c>
      <c r="J25" s="246">
        <v>266</v>
      </c>
      <c r="K25" s="1"/>
      <c r="L25" s="238">
        <v>5</v>
      </c>
      <c r="M25" s="239" t="s">
        <v>189</v>
      </c>
      <c r="N25" s="231" t="s">
        <v>146</v>
      </c>
      <c r="O25" s="231">
        <v>423</v>
      </c>
    </row>
    <row r="26" spans="2:15" ht="17.100000000000001" customHeight="1">
      <c r="B26" s="238"/>
      <c r="C26" s="239"/>
      <c r="D26" s="231"/>
      <c r="E26" s="270"/>
      <c r="F26" s="271"/>
      <c r="G26" s="238">
        <v>3</v>
      </c>
      <c r="H26" s="239" t="s">
        <v>190</v>
      </c>
      <c r="I26" s="231" t="s">
        <v>137</v>
      </c>
      <c r="J26" s="246">
        <v>1703</v>
      </c>
      <c r="K26" s="1"/>
      <c r="L26" s="238">
        <v>6</v>
      </c>
      <c r="M26" s="239" t="s">
        <v>191</v>
      </c>
      <c r="N26" s="231" t="s">
        <v>137</v>
      </c>
      <c r="O26" s="231">
        <v>1566</v>
      </c>
    </row>
    <row r="27" spans="2:15" ht="17.100000000000001" customHeight="1">
      <c r="B27" s="273" t="s">
        <v>192</v>
      </c>
      <c r="C27" s="274" t="s">
        <v>9</v>
      </c>
      <c r="D27" s="275" t="s">
        <v>140</v>
      </c>
      <c r="E27" s="278">
        <f>SUM(E28:E32)</f>
        <v>1923</v>
      </c>
      <c r="F27" s="259"/>
      <c r="G27" s="238">
        <v>4</v>
      </c>
      <c r="H27" s="239" t="s">
        <v>193</v>
      </c>
      <c r="I27" s="231" t="s">
        <v>146</v>
      </c>
      <c r="J27" s="246">
        <v>593</v>
      </c>
      <c r="K27" s="1"/>
      <c r="L27" s="238">
        <v>7</v>
      </c>
      <c r="M27" s="239" t="s">
        <v>194</v>
      </c>
      <c r="N27" s="231" t="s">
        <v>146</v>
      </c>
      <c r="O27" s="231">
        <v>253</v>
      </c>
    </row>
    <row r="28" spans="2:15" ht="17.100000000000001" customHeight="1">
      <c r="B28" s="238">
        <v>1</v>
      </c>
      <c r="C28" s="239" t="s">
        <v>195</v>
      </c>
      <c r="D28" s="231" t="s">
        <v>137</v>
      </c>
      <c r="E28" s="246">
        <v>305</v>
      </c>
      <c r="F28" s="259"/>
      <c r="G28" s="238">
        <v>5</v>
      </c>
      <c r="H28" s="239" t="s">
        <v>193</v>
      </c>
      <c r="I28" s="231" t="s">
        <v>154</v>
      </c>
      <c r="J28" s="246">
        <v>2823</v>
      </c>
      <c r="K28" s="1"/>
      <c r="L28" s="238">
        <v>8</v>
      </c>
      <c r="M28" s="239" t="s">
        <v>196</v>
      </c>
      <c r="N28" s="231" t="s">
        <v>146</v>
      </c>
      <c r="O28" s="231">
        <v>410</v>
      </c>
    </row>
    <row r="29" spans="2:15" ht="17.100000000000001" customHeight="1">
      <c r="B29" s="238">
        <v>2</v>
      </c>
      <c r="C29" s="239" t="s">
        <v>197</v>
      </c>
      <c r="D29" s="231" t="s">
        <v>146</v>
      </c>
      <c r="E29" s="246">
        <v>172</v>
      </c>
      <c r="F29" s="259"/>
      <c r="G29" s="238">
        <v>6</v>
      </c>
      <c r="H29" s="239" t="s">
        <v>198</v>
      </c>
      <c r="I29" s="231" t="s">
        <v>137</v>
      </c>
      <c r="J29" s="246">
        <v>455</v>
      </c>
      <c r="K29" s="1"/>
      <c r="L29" s="238">
        <v>9</v>
      </c>
      <c r="M29" s="239" t="s">
        <v>196</v>
      </c>
      <c r="N29" s="231" t="s">
        <v>154</v>
      </c>
      <c r="O29" s="231">
        <v>1454</v>
      </c>
    </row>
    <row r="30" spans="2:15" ht="17.100000000000001" customHeight="1">
      <c r="B30" s="238">
        <v>3</v>
      </c>
      <c r="C30" s="239" t="s">
        <v>199</v>
      </c>
      <c r="D30" s="231" t="s">
        <v>137</v>
      </c>
      <c r="E30" s="246">
        <v>268</v>
      </c>
      <c r="F30" s="259"/>
      <c r="G30" s="238">
        <v>7</v>
      </c>
      <c r="H30" s="239" t="s">
        <v>200</v>
      </c>
      <c r="I30" s="231" t="s">
        <v>146</v>
      </c>
      <c r="J30" s="246">
        <v>524</v>
      </c>
      <c r="K30" s="1"/>
      <c r="L30" s="238"/>
      <c r="M30" s="239"/>
      <c r="N30" s="231"/>
      <c r="O30" s="246"/>
    </row>
    <row r="31" spans="2:15" ht="17.100000000000001" customHeight="1">
      <c r="B31" s="238">
        <v>4</v>
      </c>
      <c r="C31" s="239" t="s">
        <v>201</v>
      </c>
      <c r="D31" s="231" t="s">
        <v>137</v>
      </c>
      <c r="E31" s="246">
        <v>384</v>
      </c>
      <c r="F31" s="259"/>
      <c r="G31" s="238">
        <v>8</v>
      </c>
      <c r="H31" s="239" t="s">
        <v>202</v>
      </c>
      <c r="I31" s="231" t="s">
        <v>146</v>
      </c>
      <c r="J31" s="246">
        <v>331</v>
      </c>
      <c r="K31" s="1"/>
      <c r="L31" s="273" t="s">
        <v>203</v>
      </c>
      <c r="M31" s="274" t="s">
        <v>17</v>
      </c>
      <c r="N31" s="275" t="s">
        <v>140</v>
      </c>
      <c r="O31" s="278">
        <f>SUM(O32:O41)</f>
        <v>5068</v>
      </c>
    </row>
    <row r="32" spans="2:15" ht="17.100000000000001" customHeight="1">
      <c r="B32" s="238">
        <v>5</v>
      </c>
      <c r="C32" s="239" t="s">
        <v>204</v>
      </c>
      <c r="D32" s="231" t="s">
        <v>137</v>
      </c>
      <c r="E32" s="246">
        <v>794</v>
      </c>
      <c r="F32" s="271"/>
      <c r="G32" s="238"/>
      <c r="H32" s="239"/>
      <c r="I32" s="231"/>
      <c r="J32" s="246"/>
      <c r="K32" s="1"/>
      <c r="L32" s="238">
        <v>1</v>
      </c>
      <c r="M32" s="239" t="s">
        <v>205</v>
      </c>
      <c r="N32" s="231" t="s">
        <v>146</v>
      </c>
      <c r="O32" s="231">
        <v>297</v>
      </c>
    </row>
    <row r="33" spans="2:15" ht="17.100000000000001" customHeight="1">
      <c r="B33" s="238"/>
      <c r="C33" s="239"/>
      <c r="D33" s="231"/>
      <c r="E33" s="246"/>
      <c r="F33" s="259"/>
      <c r="G33" s="273" t="s">
        <v>192</v>
      </c>
      <c r="H33" s="274" t="s">
        <v>12</v>
      </c>
      <c r="I33" s="275" t="s">
        <v>140</v>
      </c>
      <c r="J33" s="278">
        <f>SUM(J34:J39)</f>
        <v>2860</v>
      </c>
      <c r="K33" s="1"/>
      <c r="L33" s="238">
        <v>2</v>
      </c>
      <c r="M33" s="239" t="s">
        <v>206</v>
      </c>
      <c r="N33" s="231" t="s">
        <v>137</v>
      </c>
      <c r="O33" s="231">
        <v>519</v>
      </c>
    </row>
    <row r="34" spans="2:15" ht="17.100000000000001" customHeight="1">
      <c r="B34" s="273" t="s">
        <v>207</v>
      </c>
      <c r="C34" s="274" t="s">
        <v>208</v>
      </c>
      <c r="D34" s="275" t="s">
        <v>140</v>
      </c>
      <c r="E34" s="278">
        <f>SUM(E35:E39)</f>
        <v>4508</v>
      </c>
      <c r="F34" s="259"/>
      <c r="G34" s="238">
        <v>1</v>
      </c>
      <c r="H34" s="239" t="s">
        <v>209</v>
      </c>
      <c r="I34" s="231" t="s">
        <v>146</v>
      </c>
      <c r="J34" s="246">
        <v>219</v>
      </c>
      <c r="K34" s="1"/>
      <c r="L34" s="238">
        <v>3</v>
      </c>
      <c r="M34" s="239" t="s">
        <v>210</v>
      </c>
      <c r="N34" s="231" t="s">
        <v>146</v>
      </c>
      <c r="O34" s="231">
        <v>163</v>
      </c>
    </row>
    <row r="35" spans="2:15" ht="17.100000000000001" customHeight="1">
      <c r="B35" s="238">
        <v>1</v>
      </c>
      <c r="C35" s="239" t="s">
        <v>211</v>
      </c>
      <c r="D35" s="231" t="s">
        <v>137</v>
      </c>
      <c r="E35" s="246">
        <v>767</v>
      </c>
      <c r="F35" s="259"/>
      <c r="G35" s="238">
        <v>2</v>
      </c>
      <c r="H35" s="239" t="s">
        <v>212</v>
      </c>
      <c r="I35" s="231" t="s">
        <v>146</v>
      </c>
      <c r="J35" s="246">
        <v>332</v>
      </c>
      <c r="K35" s="1"/>
      <c r="L35" s="238">
        <v>4</v>
      </c>
      <c r="M35" s="239" t="s">
        <v>213</v>
      </c>
      <c r="N35" s="231" t="s">
        <v>137</v>
      </c>
      <c r="O35" s="231">
        <v>1507</v>
      </c>
    </row>
    <row r="36" spans="2:15" ht="17.100000000000001" customHeight="1">
      <c r="B36" s="238">
        <v>2</v>
      </c>
      <c r="C36" s="239" t="s">
        <v>214</v>
      </c>
      <c r="D36" s="231" t="s">
        <v>137</v>
      </c>
      <c r="E36" s="246">
        <v>1550</v>
      </c>
      <c r="F36" s="259"/>
      <c r="G36" s="238">
        <v>3</v>
      </c>
      <c r="H36" s="239" t="s">
        <v>215</v>
      </c>
      <c r="I36" s="231" t="s">
        <v>146</v>
      </c>
      <c r="J36" s="246">
        <v>291</v>
      </c>
      <c r="K36" s="1"/>
      <c r="L36" s="238">
        <v>5</v>
      </c>
      <c r="M36" s="239" t="s">
        <v>216</v>
      </c>
      <c r="N36" s="231" t="s">
        <v>154</v>
      </c>
      <c r="O36" s="231">
        <v>78</v>
      </c>
    </row>
    <row r="37" spans="2:15" ht="17.100000000000001" customHeight="1">
      <c r="B37" s="238">
        <v>3</v>
      </c>
      <c r="C37" s="239" t="s">
        <v>217</v>
      </c>
      <c r="D37" s="231" t="s">
        <v>146</v>
      </c>
      <c r="E37" s="246">
        <v>332</v>
      </c>
      <c r="F37" s="259"/>
      <c r="G37" s="238">
        <v>4</v>
      </c>
      <c r="H37" s="239" t="s">
        <v>218</v>
      </c>
      <c r="I37" s="231" t="s">
        <v>146</v>
      </c>
      <c r="J37" s="246">
        <v>200</v>
      </c>
      <c r="K37" s="1"/>
      <c r="L37" s="238">
        <v>6</v>
      </c>
      <c r="M37" s="239" t="s">
        <v>219</v>
      </c>
      <c r="N37" s="231" t="s">
        <v>146</v>
      </c>
      <c r="O37" s="231">
        <v>181</v>
      </c>
    </row>
    <row r="38" spans="2:15" ht="17.100000000000001" customHeight="1">
      <c r="B38" s="238">
        <v>4</v>
      </c>
      <c r="C38" s="239" t="s">
        <v>220</v>
      </c>
      <c r="D38" s="231" t="s">
        <v>137</v>
      </c>
      <c r="E38" s="246">
        <v>1469</v>
      </c>
      <c r="F38" s="259"/>
      <c r="G38" s="238">
        <v>5</v>
      </c>
      <c r="H38" s="239" t="s">
        <v>221</v>
      </c>
      <c r="I38" s="231" t="s">
        <v>137</v>
      </c>
      <c r="J38" s="246">
        <v>1537</v>
      </c>
      <c r="K38" s="1"/>
      <c r="L38" s="238">
        <v>7</v>
      </c>
      <c r="M38" s="239" t="s">
        <v>222</v>
      </c>
      <c r="N38" s="231" t="s">
        <v>146</v>
      </c>
      <c r="O38" s="231">
        <v>289</v>
      </c>
    </row>
    <row r="39" spans="2:15" ht="17.100000000000001" customHeight="1">
      <c r="B39" s="238">
        <v>5</v>
      </c>
      <c r="C39" s="239" t="s">
        <v>223</v>
      </c>
      <c r="D39" s="231" t="s">
        <v>146</v>
      </c>
      <c r="E39" s="246">
        <v>390</v>
      </c>
      <c r="F39" s="259"/>
      <c r="G39" s="238">
        <v>6</v>
      </c>
      <c r="H39" s="239" t="s">
        <v>224</v>
      </c>
      <c r="I39" s="231" t="s">
        <v>137</v>
      </c>
      <c r="J39" s="246">
        <v>281</v>
      </c>
      <c r="K39" s="1"/>
      <c r="L39" s="238">
        <v>8</v>
      </c>
      <c r="M39" s="239" t="s">
        <v>225</v>
      </c>
      <c r="N39" s="231" t="s">
        <v>146</v>
      </c>
      <c r="O39" s="231">
        <v>252</v>
      </c>
    </row>
    <row r="40" spans="2:15" ht="17.100000000000001" customHeight="1">
      <c r="B40" s="238"/>
      <c r="C40" s="239"/>
      <c r="D40" s="231"/>
      <c r="E40" s="246"/>
      <c r="F40" s="259"/>
      <c r="G40" s="238"/>
      <c r="H40" s="239"/>
      <c r="I40" s="231"/>
      <c r="J40" s="246"/>
      <c r="K40" s="1"/>
      <c r="L40" s="238">
        <v>9</v>
      </c>
      <c r="M40" s="239" t="s">
        <v>226</v>
      </c>
      <c r="N40" s="231" t="s">
        <v>146</v>
      </c>
      <c r="O40" s="231">
        <v>499</v>
      </c>
    </row>
    <row r="41" spans="2:15" ht="17.100000000000001" customHeight="1">
      <c r="B41" s="273" t="s">
        <v>138</v>
      </c>
      <c r="C41" s="274" t="s">
        <v>11</v>
      </c>
      <c r="D41" s="275" t="s">
        <v>140</v>
      </c>
      <c r="E41" s="278">
        <f>SUM(E42+E43+E44+J6+J7)</f>
        <v>1738</v>
      </c>
      <c r="F41" s="259"/>
      <c r="G41" s="232" t="s">
        <v>207</v>
      </c>
      <c r="H41" s="233" t="s">
        <v>13</v>
      </c>
      <c r="I41" s="260" t="s">
        <v>140</v>
      </c>
      <c r="J41" s="278">
        <f>SUM(J42:J44)</f>
        <v>2122</v>
      </c>
      <c r="K41" s="1"/>
      <c r="L41" s="279">
        <v>10</v>
      </c>
      <c r="M41" s="264" t="s">
        <v>226</v>
      </c>
      <c r="N41" s="280" t="s">
        <v>154</v>
      </c>
      <c r="O41" s="231">
        <v>1283</v>
      </c>
    </row>
    <row r="42" spans="2:15" ht="17.100000000000001" customHeight="1" thickBot="1">
      <c r="B42" s="238">
        <v>1</v>
      </c>
      <c r="C42" s="239" t="s">
        <v>227</v>
      </c>
      <c r="D42" s="231" t="s">
        <v>146</v>
      </c>
      <c r="E42" s="246">
        <v>202</v>
      </c>
      <c r="F42" s="259"/>
      <c r="G42" s="238">
        <v>1</v>
      </c>
      <c r="H42" s="239" t="s">
        <v>228</v>
      </c>
      <c r="I42" s="231" t="s">
        <v>137</v>
      </c>
      <c r="J42" s="246">
        <v>522</v>
      </c>
      <c r="K42" s="1"/>
      <c r="L42" s="281"/>
      <c r="M42" s="282"/>
      <c r="N42" s="283"/>
      <c r="O42" s="284"/>
    </row>
    <row r="43" spans="2:15" ht="17.100000000000001" customHeight="1" thickTop="1" thickBot="1">
      <c r="B43" s="238">
        <v>2</v>
      </c>
      <c r="C43" s="239" t="s">
        <v>229</v>
      </c>
      <c r="D43" s="231" t="s">
        <v>137</v>
      </c>
      <c r="E43" s="246">
        <v>188</v>
      </c>
      <c r="F43" s="259"/>
      <c r="G43" s="238">
        <v>2</v>
      </c>
      <c r="H43" s="239" t="s">
        <v>230</v>
      </c>
      <c r="I43" s="231" t="s">
        <v>137</v>
      </c>
      <c r="J43" s="246">
        <v>322</v>
      </c>
      <c r="K43" s="1"/>
      <c r="L43" s="285" t="s">
        <v>231</v>
      </c>
      <c r="M43" s="286"/>
      <c r="N43" s="287" t="s">
        <v>232</v>
      </c>
      <c r="O43" s="288">
        <f>SUM(E8+E19+E27+E34+E41+J14+J23+J33+J41+O6+O20+O31)</f>
        <v>56326</v>
      </c>
    </row>
    <row r="44" spans="2:15" ht="17.100000000000001" customHeight="1" thickTop="1" thickBot="1">
      <c r="B44" s="242">
        <v>3</v>
      </c>
      <c r="C44" s="243" t="s">
        <v>233</v>
      </c>
      <c r="D44" s="244" t="s">
        <v>146</v>
      </c>
      <c r="E44" s="245">
        <v>183</v>
      </c>
      <c r="F44" s="259"/>
      <c r="G44" s="289">
        <v>3</v>
      </c>
      <c r="H44" s="290" t="s">
        <v>234</v>
      </c>
      <c r="I44" s="291" t="s">
        <v>137</v>
      </c>
      <c r="J44" s="245">
        <v>1278</v>
      </c>
      <c r="K44" s="1"/>
      <c r="L44" s="292"/>
      <c r="M44" s="293"/>
      <c r="N44" s="294"/>
      <c r="O44" s="295"/>
    </row>
    <row r="45" spans="2:15" ht="15" customHeight="1">
      <c r="B45" s="259"/>
      <c r="C45" s="296"/>
      <c r="D45" s="297"/>
      <c r="E45" s="298"/>
      <c r="F45" s="299"/>
      <c r="G45" s="296"/>
      <c r="H45" s="299"/>
      <c r="I45" s="300"/>
      <c r="J45" s="1"/>
      <c r="K45" s="1"/>
      <c r="L45" s="301"/>
      <c r="M45" s="301"/>
      <c r="N45" s="301"/>
      <c r="O45" s="301"/>
    </row>
    <row r="46" spans="2:15" ht="15" customHeight="1">
      <c r="B46" s="259"/>
      <c r="C46" s="296" t="s">
        <v>235</v>
      </c>
      <c r="D46" s="297"/>
      <c r="E46" s="298"/>
      <c r="F46" s="299"/>
      <c r="G46" s="296"/>
      <c r="H46" s="299"/>
      <c r="I46" s="3"/>
      <c r="J46" s="3"/>
      <c r="K46" s="1"/>
      <c r="L46" s="1"/>
      <c r="M46" s="1"/>
      <c r="N46" s="1"/>
      <c r="O46" s="1"/>
    </row>
    <row r="47" spans="2:15" ht="15" customHeight="1"/>
    <row r="48" spans="2:15" ht="15" customHeight="1"/>
    <row r="49" spans="2:15" ht="15" customHeight="1"/>
    <row r="50" spans="2:15" ht="15" customHeight="1">
      <c r="B50" s="302"/>
      <c r="C50" s="302"/>
      <c r="D50" s="302"/>
      <c r="E50" s="302"/>
      <c r="F50" s="302"/>
      <c r="G50" s="302"/>
      <c r="H50" s="302"/>
      <c r="I50" s="302"/>
      <c r="J50" s="302"/>
      <c r="K50" s="302"/>
      <c r="L50" s="303"/>
      <c r="M50" s="304"/>
      <c r="N50" s="305"/>
      <c r="O50" s="305"/>
    </row>
    <row r="51" spans="2:15" ht="15" customHeight="1"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3"/>
      <c r="M51" s="304"/>
      <c r="N51" s="305"/>
      <c r="O51" s="305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3:M44"/>
    <mergeCell ref="N43:N44"/>
    <mergeCell ref="O43:O44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opLeftCell="F1" workbookViewId="0">
      <selection activeCell="T1" sqref="T1"/>
    </sheetView>
  </sheetViews>
  <sheetFormatPr defaultRowHeight="14.25"/>
  <cols>
    <col min="1" max="8" width="9.140625" style="101" customWidth="1"/>
    <col min="9" max="9" width="13.85546875" style="101" customWidth="1"/>
    <col min="10" max="10" width="12.5703125" style="101" customWidth="1"/>
    <col min="11" max="11" width="10.85546875" style="101" customWidth="1"/>
    <col min="12" max="27" width="9.140625" style="101" customWidth="1"/>
    <col min="28" max="16384" width="9.140625" style="109"/>
  </cols>
  <sheetData>
    <row r="1" spans="1:28" s="103" customFormat="1" ht="12.7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</row>
    <row r="2" spans="1:28" s="103" customFormat="1" ht="12.75">
      <c r="A2" s="101"/>
      <c r="B2" s="101" t="s">
        <v>85</v>
      </c>
      <c r="C2" s="101" t="s">
        <v>86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8" s="103" customFormat="1" ht="12.75">
      <c r="A3" s="101"/>
      <c r="B3" s="101" t="s">
        <v>87</v>
      </c>
      <c r="C3" s="101">
        <v>62916</v>
      </c>
      <c r="D3" s="101"/>
      <c r="F3" s="101"/>
      <c r="G3" s="101"/>
      <c r="H3" s="101"/>
      <c r="I3" s="101"/>
      <c r="J3" s="101" t="s">
        <v>88</v>
      </c>
      <c r="K3" s="101" t="s">
        <v>89</v>
      </c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</row>
    <row r="4" spans="1:28" s="103" customFormat="1" ht="12.75">
      <c r="A4" s="101"/>
      <c r="B4" s="101" t="s">
        <v>90</v>
      </c>
      <c r="C4" s="101">
        <v>60157</v>
      </c>
      <c r="D4" s="101"/>
      <c r="I4" s="101" t="s">
        <v>91</v>
      </c>
      <c r="J4" s="101">
        <v>9344</v>
      </c>
      <c r="K4" s="101">
        <v>5925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</row>
    <row r="5" spans="1:28" s="103" customFormat="1" ht="12.75">
      <c r="A5" s="101"/>
      <c r="B5" s="101" t="s">
        <v>92</v>
      </c>
      <c r="C5" s="101">
        <v>58477</v>
      </c>
      <c r="D5" s="101"/>
      <c r="F5" s="101"/>
      <c r="G5" s="101" t="s">
        <v>93</v>
      </c>
      <c r="I5" s="101" t="s">
        <v>94</v>
      </c>
      <c r="J5" s="101">
        <v>9066</v>
      </c>
      <c r="K5" s="101">
        <v>6206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</row>
    <row r="6" spans="1:28" s="103" customFormat="1" ht="12.75">
      <c r="A6" s="101"/>
      <c r="B6" s="101" t="s">
        <v>95</v>
      </c>
      <c r="C6" s="101">
        <v>57902</v>
      </c>
      <c r="D6" s="101"/>
      <c r="F6" s="101" t="s">
        <v>96</v>
      </c>
      <c r="G6" s="101">
        <v>1660</v>
      </c>
      <c r="I6" s="101" t="s">
        <v>97</v>
      </c>
      <c r="J6" s="101">
        <v>7377</v>
      </c>
      <c r="K6" s="101">
        <v>6471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</row>
    <row r="7" spans="1:28" s="103" customFormat="1" ht="12.75">
      <c r="A7" s="101"/>
      <c r="B7" s="101" t="s">
        <v>98</v>
      </c>
      <c r="C7" s="101">
        <v>58337</v>
      </c>
      <c r="D7" s="101"/>
      <c r="F7" s="101" t="s">
        <v>99</v>
      </c>
      <c r="G7" s="101">
        <v>1243</v>
      </c>
      <c r="I7" s="101" t="s">
        <v>100</v>
      </c>
      <c r="J7" s="101">
        <v>5598</v>
      </c>
      <c r="K7" s="101">
        <v>9304</v>
      </c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</row>
    <row r="8" spans="1:28" s="103" customFormat="1" ht="12.75">
      <c r="A8" s="101"/>
      <c r="B8" s="101" t="s">
        <v>101</v>
      </c>
      <c r="C8" s="101">
        <v>58001</v>
      </c>
      <c r="D8" s="101"/>
      <c r="F8" s="101" t="s">
        <v>102</v>
      </c>
      <c r="G8" s="101">
        <v>2452</v>
      </c>
      <c r="I8" s="101" t="s">
        <v>103</v>
      </c>
      <c r="J8" s="101">
        <v>6178</v>
      </c>
      <c r="K8" s="101">
        <v>7766</v>
      </c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</row>
    <row r="9" spans="1:28" s="103" customFormat="1" ht="12.75">
      <c r="A9" s="101"/>
      <c r="B9" s="101" t="s">
        <v>104</v>
      </c>
      <c r="C9" s="101">
        <v>57024</v>
      </c>
      <c r="D9" s="101"/>
      <c r="F9" s="101" t="s">
        <v>105</v>
      </c>
      <c r="G9" s="101">
        <v>2949</v>
      </c>
      <c r="I9" s="101" t="s">
        <v>106</v>
      </c>
      <c r="J9" s="101">
        <v>6467</v>
      </c>
      <c r="K9" s="101">
        <v>7660</v>
      </c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</row>
    <row r="10" spans="1:28" s="103" customFormat="1" ht="12.75">
      <c r="A10" s="101"/>
      <c r="B10" s="101" t="s">
        <v>107</v>
      </c>
      <c r="C10" s="101">
        <v>58217</v>
      </c>
      <c r="D10" s="101"/>
      <c r="F10" s="101" t="s">
        <v>108</v>
      </c>
      <c r="G10" s="101">
        <v>3163</v>
      </c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</row>
    <row r="11" spans="1:28" s="103" customFormat="1" ht="12.75">
      <c r="A11" s="101"/>
      <c r="B11" s="101" t="s">
        <v>109</v>
      </c>
      <c r="C11" s="101">
        <v>59805</v>
      </c>
      <c r="D11" s="101"/>
      <c r="F11" s="101" t="s">
        <v>87</v>
      </c>
      <c r="G11" s="101">
        <v>3193</v>
      </c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</row>
    <row r="12" spans="1:28" s="103" customFormat="1" ht="12.75">
      <c r="A12" s="101"/>
      <c r="B12" s="101" t="s">
        <v>110</v>
      </c>
      <c r="C12" s="101">
        <v>63511</v>
      </c>
      <c r="D12" s="101"/>
      <c r="F12" s="101"/>
      <c r="G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</row>
    <row r="13" spans="1:28" s="103" customFormat="1" ht="12.75">
      <c r="A13" s="101"/>
      <c r="B13" s="101" t="s">
        <v>111</v>
      </c>
      <c r="C13" s="101">
        <v>62605</v>
      </c>
      <c r="D13" s="101"/>
      <c r="F13" s="101" t="s">
        <v>107</v>
      </c>
      <c r="G13" s="101">
        <v>1808</v>
      </c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</row>
    <row r="14" spans="1:28" s="103" customFormat="1" ht="12.75">
      <c r="A14" s="101"/>
      <c r="B14" s="101" t="s">
        <v>112</v>
      </c>
      <c r="C14" s="101">
        <v>59745</v>
      </c>
      <c r="D14" s="101"/>
      <c r="F14" s="101" t="s">
        <v>109</v>
      </c>
      <c r="G14" s="101">
        <v>1613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</row>
    <row r="15" spans="1:28" s="103" customFormat="1" ht="12.75">
      <c r="A15" s="101"/>
      <c r="B15" s="101" t="s">
        <v>113</v>
      </c>
      <c r="C15" s="101">
        <v>56326</v>
      </c>
      <c r="D15" s="101"/>
      <c r="F15" s="101" t="s">
        <v>110</v>
      </c>
      <c r="G15" s="101">
        <v>2806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</row>
    <row r="16" spans="1:28" s="103" customFormat="1" ht="12.75">
      <c r="A16" s="101"/>
      <c r="B16" s="101"/>
      <c r="F16" s="101" t="s">
        <v>111</v>
      </c>
      <c r="G16" s="101">
        <v>3173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</row>
    <row r="17" spans="1:27" s="103" customFormat="1" ht="12.75">
      <c r="A17" s="101"/>
      <c r="B17" s="101"/>
      <c r="C17" s="101"/>
      <c r="D17" s="101"/>
      <c r="F17" s="101" t="s">
        <v>112</v>
      </c>
      <c r="G17" s="101">
        <v>3596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</row>
    <row r="18" spans="1:27" s="103" customFormat="1" ht="12.75">
      <c r="A18" s="101"/>
      <c r="B18" s="101"/>
      <c r="C18" s="101"/>
      <c r="D18" s="101"/>
      <c r="F18" s="101" t="s">
        <v>113</v>
      </c>
      <c r="G18" s="101">
        <v>3891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</row>
    <row r="19" spans="1:27" s="103" customFormat="1" ht="12.75">
      <c r="A19" s="101"/>
      <c r="B19" s="101"/>
      <c r="C19" s="101"/>
      <c r="D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</row>
    <row r="20" spans="1:27" s="103" customFormat="1" ht="12.75">
      <c r="A20" s="101"/>
      <c r="B20" s="101"/>
      <c r="C20" s="101"/>
      <c r="D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</row>
    <row r="21" spans="1:27" s="103" customFormat="1" ht="12.75">
      <c r="A21" s="101"/>
      <c r="B21" s="101"/>
      <c r="C21" s="101"/>
      <c r="D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</row>
    <row r="22" spans="1:27" s="103" customFormat="1" ht="12.75">
      <c r="A22" s="101"/>
      <c r="B22" s="101">
        <v>3525</v>
      </c>
      <c r="C22" s="101"/>
      <c r="D22" s="101"/>
      <c r="E22" s="101"/>
      <c r="F22" s="101"/>
      <c r="G22" s="101"/>
      <c r="H22" s="101"/>
      <c r="I22" s="101"/>
      <c r="J22" s="104" t="s">
        <v>114</v>
      </c>
      <c r="K22" s="105">
        <f t="shared" ref="K22:K34" si="0">B22/B$35</f>
        <v>0.37724743150684931</v>
      </c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</row>
    <row r="23" spans="1:27" s="103" customFormat="1" ht="12.75">
      <c r="A23" s="101"/>
      <c r="B23" s="101">
        <v>173</v>
      </c>
      <c r="C23" s="101"/>
      <c r="D23" s="101"/>
      <c r="E23" s="101"/>
      <c r="F23" s="101"/>
      <c r="G23" s="101"/>
      <c r="H23" s="101"/>
      <c r="I23" s="101"/>
      <c r="J23" s="104" t="s">
        <v>115</v>
      </c>
      <c r="K23" s="105">
        <f t="shared" si="0"/>
        <v>1.8514554794520549E-2</v>
      </c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</row>
    <row r="24" spans="1:27" s="103" customFormat="1" ht="12.75">
      <c r="A24" s="101"/>
      <c r="B24" s="101">
        <v>85</v>
      </c>
      <c r="C24" s="101"/>
      <c r="D24" s="101"/>
      <c r="E24" s="101"/>
      <c r="F24" s="101"/>
      <c r="G24" s="101"/>
      <c r="H24" s="101"/>
      <c r="I24" s="101"/>
      <c r="J24" s="104" t="s">
        <v>116</v>
      </c>
      <c r="K24" s="105">
        <f t="shared" si="0"/>
        <v>9.0967465753424657E-3</v>
      </c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</row>
    <row r="25" spans="1:27" s="103" customFormat="1" ht="12" customHeight="1">
      <c r="A25" s="101"/>
      <c r="B25" s="101">
        <v>156</v>
      </c>
      <c r="C25" s="101"/>
      <c r="D25" s="101"/>
      <c r="E25" s="101"/>
      <c r="F25" s="101"/>
      <c r="G25" s="101"/>
      <c r="H25" s="101"/>
      <c r="I25" s="101"/>
      <c r="J25" s="106" t="s">
        <v>117</v>
      </c>
      <c r="K25" s="105">
        <f t="shared" si="0"/>
        <v>1.6695205479452056E-2</v>
      </c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</row>
    <row r="26" spans="1:27" s="103" customFormat="1" ht="12.75">
      <c r="A26" s="101"/>
      <c r="B26" s="101">
        <v>149</v>
      </c>
      <c r="C26" s="101"/>
      <c r="D26" s="101"/>
      <c r="E26" s="101"/>
      <c r="F26" s="101"/>
      <c r="G26" s="101"/>
      <c r="H26" s="101"/>
      <c r="I26" s="101"/>
      <c r="J26" s="104" t="s">
        <v>118</v>
      </c>
      <c r="K26" s="105">
        <f t="shared" si="0"/>
        <v>1.5946061643835618E-2</v>
      </c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</row>
    <row r="27" spans="1:27" s="103" customFormat="1" ht="12.75">
      <c r="A27" s="101"/>
      <c r="B27" s="101">
        <v>182</v>
      </c>
      <c r="C27" s="101"/>
      <c r="D27" s="101"/>
      <c r="E27" s="101"/>
      <c r="F27" s="101"/>
      <c r="G27" s="101"/>
      <c r="H27" s="101"/>
      <c r="I27" s="101"/>
      <c r="J27" s="107" t="s">
        <v>119</v>
      </c>
      <c r="K27" s="105">
        <f t="shared" si="0"/>
        <v>1.9477739726027399E-2</v>
      </c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</row>
    <row r="28" spans="1:27" s="103" customFormat="1" ht="12.75">
      <c r="A28" s="101"/>
      <c r="B28" s="101">
        <v>1061</v>
      </c>
      <c r="C28" s="101"/>
      <c r="D28" s="101"/>
      <c r="E28" s="101"/>
      <c r="F28" s="101"/>
      <c r="G28" s="101"/>
      <c r="H28" s="101"/>
      <c r="I28" s="101"/>
      <c r="J28" s="107" t="s">
        <v>120</v>
      </c>
      <c r="K28" s="105">
        <f t="shared" si="0"/>
        <v>0.11354880136986302</v>
      </c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</row>
    <row r="29" spans="1:27" s="103" customFormat="1" ht="12.75">
      <c r="A29" s="101"/>
      <c r="B29" s="101">
        <v>399</v>
      </c>
      <c r="C29" s="101"/>
      <c r="D29" s="101"/>
      <c r="E29" s="101"/>
      <c r="F29" s="101"/>
      <c r="G29" s="101"/>
      <c r="H29" s="101"/>
      <c r="I29" s="101"/>
      <c r="J29" s="107" t="s">
        <v>121</v>
      </c>
      <c r="K29" s="105">
        <f t="shared" si="0"/>
        <v>4.2701198630136987E-2</v>
      </c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</row>
    <row r="30" spans="1:27" s="103" customFormat="1" ht="12.75">
      <c r="A30" s="101"/>
      <c r="B30" s="101">
        <v>242</v>
      </c>
      <c r="C30" s="101"/>
      <c r="D30" s="101"/>
      <c r="E30" s="101"/>
      <c r="F30" s="101"/>
      <c r="G30" s="101"/>
      <c r="H30" s="101"/>
      <c r="I30" s="101"/>
      <c r="J30" s="107" t="s">
        <v>122</v>
      </c>
      <c r="K30" s="105">
        <f t="shared" si="0"/>
        <v>2.5898972602739725E-2</v>
      </c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</row>
    <row r="31" spans="1:27" s="103" customFormat="1" ht="12.75">
      <c r="A31" s="101"/>
      <c r="B31" s="101">
        <v>2350</v>
      </c>
      <c r="C31" s="101"/>
      <c r="D31" s="101"/>
      <c r="E31" s="101"/>
      <c r="F31" s="101"/>
      <c r="G31" s="101"/>
      <c r="H31" s="101"/>
      <c r="I31" s="101"/>
      <c r="J31" s="107" t="s">
        <v>123</v>
      </c>
      <c r="K31" s="105">
        <f t="shared" si="0"/>
        <v>0.25149828767123289</v>
      </c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</row>
    <row r="32" spans="1:27" s="103" customFormat="1" ht="12.75">
      <c r="A32" s="101"/>
      <c r="B32" s="101">
        <v>641</v>
      </c>
      <c r="C32" s="101"/>
      <c r="D32" s="101"/>
      <c r="E32" s="101"/>
      <c r="F32" s="101"/>
      <c r="G32" s="101"/>
      <c r="H32" s="101"/>
      <c r="I32" s="101"/>
      <c r="J32" s="107" t="s">
        <v>124</v>
      </c>
      <c r="K32" s="105">
        <f t="shared" si="0"/>
        <v>6.8600171232876705E-2</v>
      </c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</row>
    <row r="33" spans="1:27" s="103" customFormat="1" ht="12.75">
      <c r="A33" s="101">
        <f>B22+B23+B24+B25+B26+B27+B28+B29+B30+B31+B32+B33</f>
        <v>9015</v>
      </c>
      <c r="B33" s="101">
        <v>52</v>
      </c>
      <c r="C33" s="101"/>
      <c r="D33" s="101"/>
      <c r="E33" s="101"/>
      <c r="F33" s="101"/>
      <c r="G33" s="101"/>
      <c r="H33" s="101"/>
      <c r="I33" s="101"/>
      <c r="J33" s="107" t="s">
        <v>125</v>
      </c>
      <c r="K33" s="105">
        <f t="shared" si="0"/>
        <v>5.5650684931506846E-3</v>
      </c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</row>
    <row r="34" spans="1:27" s="103" customFormat="1" ht="12.75">
      <c r="A34" s="101"/>
      <c r="B34" s="101">
        <v>329</v>
      </c>
      <c r="C34" s="101"/>
      <c r="D34" s="101"/>
      <c r="E34" s="101"/>
      <c r="F34" s="101"/>
      <c r="G34" s="101"/>
      <c r="H34" s="101"/>
      <c r="I34" s="101"/>
      <c r="J34" s="107" t="s">
        <v>126</v>
      </c>
      <c r="K34" s="105">
        <f t="shared" si="0"/>
        <v>3.5209760273972601E-2</v>
      </c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</row>
    <row r="35" spans="1:27" s="103" customFormat="1" ht="12.75">
      <c r="A35" s="101"/>
      <c r="B35" s="101">
        <v>9344</v>
      </c>
      <c r="C35" s="101"/>
      <c r="D35" s="101"/>
      <c r="E35" s="101"/>
      <c r="F35" s="101"/>
      <c r="G35" s="101"/>
      <c r="H35" s="101"/>
      <c r="I35" s="101"/>
      <c r="J35" s="107"/>
      <c r="K35" s="105">
        <f>SUM(K22:K34)</f>
        <v>1</v>
      </c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</row>
    <row r="36" spans="1:27" s="103" customFormat="1" ht="12.75">
      <c r="A36" s="101"/>
      <c r="B36" s="101"/>
      <c r="C36" s="101"/>
      <c r="D36" s="101"/>
      <c r="E36" s="101"/>
      <c r="F36" s="101"/>
      <c r="G36" s="101"/>
      <c r="H36" s="101"/>
      <c r="I36" s="101"/>
      <c r="J36" s="107"/>
      <c r="K36" s="105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</row>
    <row r="37" spans="1:27" s="103" customFormat="1" ht="12.75">
      <c r="A37" s="101"/>
      <c r="B37" s="101">
        <f>SUM(B22:B34)</f>
        <v>9344</v>
      </c>
      <c r="C37" s="101"/>
      <c r="D37" s="101"/>
      <c r="E37" s="101"/>
      <c r="F37" s="101"/>
      <c r="G37" s="101"/>
      <c r="H37" s="101"/>
      <c r="I37" s="101"/>
      <c r="J37" s="101"/>
      <c r="K37" s="108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</row>
    <row r="38" spans="1:27" s="103" customFormat="1" ht="12.7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5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</row>
    <row r="39" spans="1:27" s="103" customFormat="1" ht="12.7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5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</row>
    <row r="40" spans="1:27" s="103" customFormat="1" ht="12.75" customHeight="1">
      <c r="A40" s="101"/>
      <c r="B40" s="101">
        <v>7852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5"/>
      <c r="M40" s="205" t="s">
        <v>127</v>
      </c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</row>
    <row r="41" spans="1:27" s="103" customFormat="1" ht="12.75" customHeight="1">
      <c r="L41" s="105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</row>
    <row r="42" spans="1:27" s="103" customFormat="1" ht="12.75">
      <c r="L42" s="105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</row>
    <row r="43" spans="1:27" s="103" customFormat="1" ht="12.75">
      <c r="L43" s="105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</row>
    <row r="44" spans="1:27" s="103" customFormat="1" ht="12.75">
      <c r="L44" s="105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</row>
    <row r="45" spans="1:27" s="103" customFormat="1" ht="12.75">
      <c r="L45" s="105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 s="103" customFormat="1" ht="12.75">
      <c r="L46" s="105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 s="103" customFormat="1" ht="12.75">
      <c r="L47" s="105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</row>
    <row r="48" spans="1:27" s="103" customFormat="1" ht="12.75">
      <c r="L48" s="105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</row>
    <row r="49" spans="1:27" s="103" customFormat="1" ht="12.75">
      <c r="L49" s="105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</row>
    <row r="50" spans="1:27" s="103" customFormat="1" ht="12.75">
      <c r="L50" s="105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</row>
    <row r="51" spans="1:27" s="103" customFormat="1" ht="12.75">
      <c r="L51" s="105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</row>
    <row r="52" spans="1:27" s="103" customFormat="1" ht="12.75">
      <c r="L52" s="105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</row>
    <row r="53" spans="1:27" s="103" customFormat="1" ht="12.75">
      <c r="L53" s="108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</row>
    <row r="54" spans="1:27" s="103" customFormat="1" ht="12.75"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</row>
    <row r="55" spans="1:27" s="103" customFormat="1" ht="12.75"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</row>
    <row r="56" spans="1:27" s="103" customFormat="1" ht="12.75"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</row>
    <row r="57" spans="1:27" s="103" customFormat="1" ht="12.7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</row>
    <row r="58" spans="1:27" s="103" customFormat="1" ht="12.7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</row>
    <row r="59" spans="1:27" s="103" customFormat="1" ht="12.7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</row>
    <row r="60" spans="1:27" s="103" customFormat="1" ht="12.7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</row>
    <row r="61" spans="1:27" s="103" customFormat="1" ht="12.7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IV 14</vt:lpstr>
      <vt:lpstr>Gminy IV.14</vt:lpstr>
      <vt:lpstr>Wykresy IV 14</vt:lpstr>
      <vt:lpstr>'Gminy IV.14'!Obszar_wydruku</vt:lpstr>
      <vt:lpstr>'Stan i struktura IV 14'!Obszar_wydruku</vt:lpstr>
      <vt:lpstr>'Wykresy IV 14'!Obszar_wydruku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2014-05-09T11:02:32Z</dcterms:created>
  <dcterms:modified xsi:type="dcterms:W3CDTF">2014-05-14T07:40:41Z</dcterms:modified>
</cp:coreProperties>
</file>