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985"/>
  </bookViews>
  <sheets>
    <sheet name="Stan i struktura III 14" sheetId="1" r:id="rId1"/>
    <sheet name="Gminy III.14" sheetId="4" r:id="rId2"/>
    <sheet name="Wykresy III 14" sheetId="2" r:id="rId3"/>
    <sheet name="Zał. I kw. 14" sheetId="3" r:id="rId4"/>
  </sheets>
  <externalReferences>
    <externalReference r:id="rId5"/>
  </externalReferences>
  <definedNames>
    <definedName name="_xlnm.Print_Area" localSheetId="1">'Gminy III.14'!$B$1:$O$46</definedName>
    <definedName name="_xlnm.Print_Area" localSheetId="0">'Stan i struktura III 14'!$B$2:$S$68</definedName>
    <definedName name="_xlnm.Print_Area" localSheetId="2">'Wykresy III 14'!$M$1:$AA$41</definedName>
    <definedName name="_xlnm.Print_Area" localSheetId="3">'Zał. I kw. 14'!$B$2:$S$39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4" l="1"/>
  <c r="E41" i="4"/>
  <c r="E34" i="4"/>
  <c r="E6" i="4" s="1"/>
  <c r="J33" i="4"/>
  <c r="O31" i="4"/>
  <c r="E27" i="4"/>
  <c r="J23" i="4"/>
  <c r="O20" i="4"/>
  <c r="E19" i="4"/>
  <c r="J14" i="4"/>
  <c r="J12" i="4"/>
  <c r="E8" i="4"/>
  <c r="O43" i="4" s="1"/>
  <c r="O6" i="4"/>
  <c r="R43" i="3" l="1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S43" i="3" s="1"/>
  <c r="R42" i="3"/>
  <c r="Q42" i="3"/>
  <c r="P42" i="3"/>
  <c r="O42" i="3"/>
  <c r="N42" i="3"/>
  <c r="M42" i="3"/>
  <c r="L42" i="3"/>
  <c r="K42" i="3"/>
  <c r="J42" i="3"/>
  <c r="I42" i="3"/>
  <c r="H42" i="3"/>
  <c r="G42" i="3"/>
  <c r="S42" i="3" s="1"/>
  <c r="F42" i="3"/>
  <c r="E42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S41" i="3" s="1"/>
  <c r="E41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S40" i="3" s="1"/>
  <c r="S38" i="3"/>
  <c r="S36" i="3"/>
  <c r="S35" i="3"/>
  <c r="S34" i="3"/>
  <c r="S33" i="3"/>
  <c r="S32" i="3"/>
  <c r="S31" i="3"/>
  <c r="S48" i="3" s="1"/>
  <c r="S28" i="3"/>
  <c r="S27" i="3"/>
  <c r="S26" i="3"/>
  <c r="S25" i="3"/>
  <c r="S24" i="3"/>
  <c r="S23" i="3"/>
  <c r="S22" i="3"/>
  <c r="S47" i="3" s="1"/>
  <c r="S19" i="3"/>
  <c r="S18" i="3"/>
  <c r="S17" i="3"/>
  <c r="S16" i="3"/>
  <c r="S15" i="3"/>
  <c r="S46" i="3" s="1"/>
  <c r="S12" i="3"/>
  <c r="S11" i="3"/>
  <c r="S10" i="3"/>
  <c r="S9" i="3"/>
  <c r="S8" i="3"/>
  <c r="S45" i="3" s="1"/>
  <c r="B37" i="2" l="1"/>
  <c r="K34" i="2"/>
  <c r="K33" i="2"/>
  <c r="A33" i="2"/>
  <c r="K32" i="2"/>
  <c r="K31" i="2"/>
  <c r="K30" i="2"/>
  <c r="K29" i="2"/>
  <c r="K28" i="2"/>
  <c r="K27" i="2"/>
  <c r="K26" i="2"/>
  <c r="K25" i="2"/>
  <c r="K24" i="2"/>
  <c r="K35" i="2" s="1"/>
  <c r="K23" i="2"/>
  <c r="K22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Q9" i="1"/>
  <c r="P9" i="1"/>
  <c r="M9" i="1"/>
  <c r="L9" i="1"/>
  <c r="I9" i="1"/>
  <c r="H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K8" i="1" l="1"/>
  <c r="O8" i="1"/>
  <c r="V49" i="1"/>
  <c r="V61" i="1"/>
  <c r="V65" i="1"/>
  <c r="E67" i="1"/>
  <c r="S67" i="1" s="1"/>
  <c r="F9" i="1"/>
  <c r="J9" i="1"/>
  <c r="N9" i="1"/>
  <c r="R9" i="1"/>
  <c r="G8" i="1"/>
  <c r="V53" i="1"/>
  <c r="V57" i="1"/>
  <c r="U7" i="1"/>
</calcChain>
</file>

<file path=xl/sharedStrings.xml><?xml version="1.0" encoding="utf-8"?>
<sst xmlns="http://schemas.openxmlformats.org/spreadsheetml/2006/main" count="469" uniqueCount="275">
  <si>
    <t xml:space="preserve">INFORMACJA O STANIE I STRUKTURZE BEZROBOCIA W WOJ. LUBUSKIM W MARCU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</si>
  <si>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</si>
  <si>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</si>
  <si>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</si>
  <si>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</si>
  <si>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</si>
  <si>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</si>
  <si>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</si>
  <si>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</si>
  <si>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</si>
  <si>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</si>
  <si>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</si>
  <si>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</si>
  <si>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</si>
  <si>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</si>
  <si>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</si>
  <si>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</si>
  <si>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</si>
  <si>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</si>
  <si>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</si>
  <si>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</si>
  <si>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luty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</si>
  <si>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</si>
  <si>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</si>
  <si>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</si>
  <si>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</si>
  <si>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</si>
  <si>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</si>
  <si>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</si>
  <si>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</si>
  <si>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</si>
  <si>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</si>
  <si>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</si>
  <si>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</si>
  <si>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</si>
  <si>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</si>
  <si>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</si>
  <si>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</si>
  <si>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</si>
  <si>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</si>
  <si>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</si>
  <si>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</si>
  <si>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</si>
  <si>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</si>
  <si>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</si>
  <si>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</si>
  <si>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</si>
  <si>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</si>
  <si>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</si>
  <si>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</si>
  <si>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</si>
  <si>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</si>
  <si>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</si>
  <si>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</si>
  <si>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</si>
  <si>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</si>
  <si>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</si>
  <si>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</si>
  <si>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</si>
  <si>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</si>
  <si>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</si>
  <si>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</si>
  <si>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</si>
  <si>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</si>
  <si>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</si>
  <si>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</si>
  <si>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</si>
  <si>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</si>
  <si>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</si>
  <si>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</si>
  <si>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</si>
  <si>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</si>
  <si>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</si>
  <si>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</si>
  <si>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</si>
  <si>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</si>
  <si>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</si>
  <si>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</si>
  <si>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</si>
  <si>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</si>
  <si>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</si>
  <si>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</si>
  <si>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</si>
  <si>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</si>
  <si>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marzec 2014 r. jest podawany przez GUS z miesięcznym opóżnieniem</t>
  </si>
  <si>
    <t>lata</t>
  </si>
  <si>
    <t>liczba bezrobotnych</t>
  </si>
  <si>
    <t>III 2013r.</t>
  </si>
  <si>
    <t>wyłączenia</t>
  </si>
  <si>
    <t>rejestracje</t>
  </si>
  <si>
    <t>IV 2013r.</t>
  </si>
  <si>
    <t>marzec 2014r.</t>
  </si>
  <si>
    <t>V 2013r.</t>
  </si>
  <si>
    <t>oferty pracy</t>
  </si>
  <si>
    <t>luty 2014r.</t>
  </si>
  <si>
    <t>VI 2013r.</t>
  </si>
  <si>
    <t>X 2012r.</t>
  </si>
  <si>
    <t>styczeń 2014r.</t>
  </si>
  <si>
    <t>VII 2013r.</t>
  </si>
  <si>
    <t>XI 2012r.</t>
  </si>
  <si>
    <t>grudzień 2013r.</t>
  </si>
  <si>
    <t>VIII 2013r.</t>
  </si>
  <si>
    <t>XII 2012r.</t>
  </si>
  <si>
    <t>listopad 2013r.</t>
  </si>
  <si>
    <t>IX 2013r.</t>
  </si>
  <si>
    <t>I 2013r.</t>
  </si>
  <si>
    <t>październik 2013r.</t>
  </si>
  <si>
    <t>X 2013r.</t>
  </si>
  <si>
    <t>II 2013r.</t>
  </si>
  <si>
    <t>XI 2013r.</t>
  </si>
  <si>
    <t>XII 2013r.</t>
  </si>
  <si>
    <t>I 2014r.</t>
  </si>
  <si>
    <t>II 2014r.</t>
  </si>
  <si>
    <t>III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</si>
  <si>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</si>
  <si>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</si>
  <si>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</si>
  <si>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</si>
  <si>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</si>
  <si>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</si>
  <si>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</si>
  <si>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</si>
  <si>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</si>
  <si>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</si>
  <si>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</si>
  <si>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</si>
  <si>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</si>
  <si>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</si>
  <si>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</si>
  <si>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</si>
  <si>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31.03.2014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</si>
  <si>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</si>
  <si>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</si>
  <si>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</si>
  <si>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</si>
  <si>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</si>
  <si>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</si>
  <si>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</si>
  <si>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</si>
  <si>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</si>
  <si>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</si>
  <si>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</si>
  <si>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</si>
  <si>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</si>
  <si>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</si>
  <si>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</si>
  <si>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</si>
  <si>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</si>
  <si>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</si>
  <si>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</si>
  <si>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</si>
  <si>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</si>
  <si>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</si>
  <si>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</si>
  <si>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</si>
  <si>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</si>
  <si>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</si>
  <si>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</si>
  <si>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</si>
  <si>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</si>
  <si>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</si>
  <si>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</si>
  <si>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</si>
  <si>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</si>
  <si>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</si>
  <si>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</si>
  <si>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</si>
  <si>
    <t>Liczba  bezrobotnych w układzie powiatowych urzędów pracy i gmin woj. lubuskiego zarejestrowanych</t>
  </si>
  <si>
    <t>na koniec marca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</si>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</sst>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4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2" fillId="0" borderId="0" xfId="1" applyFont="1" applyBorder="1" applyAlignment="1">
      <alignment horizontal="right"/>
    </xf>
    <xf numFmtId="10" fontId="32" fillId="0" borderId="0" xfId="1" applyNumberFormat="1" applyFont="1" applyBorder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0" fontId="32" fillId="0" borderId="0" xfId="1" applyFont="1" applyFill="1" applyBorder="1" applyAlignment="1">
      <alignment horizontal="right"/>
    </xf>
    <xf numFmtId="10" fontId="32" fillId="0" borderId="0" xfId="1" applyNumberFormat="1" applyFont="1"/>
    <xf numFmtId="0" fontId="31" fillId="0" borderId="0" xfId="1"/>
    <xf numFmtId="0" fontId="37" fillId="2" borderId="0" xfId="0" applyFont="1" applyFill="1"/>
    <xf numFmtId="0" fontId="38" fillId="2" borderId="0" xfId="0" applyFont="1" applyFill="1"/>
    <xf numFmtId="0" fontId="39" fillId="2" borderId="0" xfId="0" applyFont="1" applyFill="1"/>
    <xf numFmtId="0" fontId="37" fillId="2" borderId="0" xfId="0" applyFont="1" applyFill="1" applyAlignment="1">
      <alignment horizontal="left" vertical="center"/>
    </xf>
    <xf numFmtId="0" fontId="0" fillId="2" borderId="0" xfId="0" applyFill="1"/>
    <xf numFmtId="0" fontId="43" fillId="0" borderId="2" xfId="0" applyFont="1" applyBorder="1" applyAlignment="1">
      <alignment horizontal="center" vertical="center"/>
    </xf>
    <xf numFmtId="0" fontId="44" fillId="0" borderId="3" xfId="0" applyFont="1" applyBorder="1" applyAlignment="1"/>
    <xf numFmtId="0" fontId="44" fillId="0" borderId="4" xfId="0" applyFont="1" applyBorder="1" applyAlignment="1">
      <alignment horizontal="right" vertical="top" wrapText="1"/>
    </xf>
    <xf numFmtId="0" fontId="45" fillId="0" borderId="4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7" fillId="0" borderId="59" xfId="0" applyFont="1" applyFill="1" applyBorder="1" applyAlignment="1">
      <alignment horizontal="center" vertical="center" wrapText="1"/>
    </xf>
    <xf numFmtId="0" fontId="48" fillId="3" borderId="0" xfId="0" applyFont="1" applyFill="1" applyBorder="1" applyAlignment="1">
      <alignment horizontal="center" vertical="center"/>
    </xf>
    <xf numFmtId="0" fontId="49" fillId="0" borderId="39" xfId="0" applyFont="1" applyBorder="1" applyAlignment="1">
      <alignment horizontal="center"/>
    </xf>
    <xf numFmtId="0" fontId="51" fillId="0" borderId="52" xfId="0" applyFont="1" applyBorder="1"/>
    <xf numFmtId="0" fontId="53" fillId="0" borderId="30" xfId="0" applyFont="1" applyFill="1" applyBorder="1" applyAlignment="1">
      <alignment horizontal="center" vertical="center" wrapText="1"/>
    </xf>
    <xf numFmtId="1" fontId="53" fillId="0" borderId="30" xfId="0" applyNumberFormat="1" applyFont="1" applyFill="1" applyBorder="1" applyAlignment="1">
      <alignment horizontal="center" vertical="center"/>
    </xf>
    <xf numFmtId="1" fontId="53" fillId="0" borderId="31" xfId="0" applyNumberFormat="1" applyFont="1" applyFill="1" applyBorder="1" applyAlignment="1">
      <alignment horizontal="center" vertical="center"/>
    </xf>
    <xf numFmtId="0" fontId="54" fillId="0" borderId="2" xfId="0" applyFont="1" applyFill="1" applyBorder="1" applyAlignment="1">
      <alignment horizontal="center" vertical="center"/>
    </xf>
    <xf numFmtId="0" fontId="55" fillId="0" borderId="54" xfId="0" applyFont="1" applyFill="1" applyBorder="1" applyAlignment="1">
      <alignment horizontal="center"/>
    </xf>
    <xf numFmtId="0" fontId="55" fillId="0" borderId="53" xfId="0" applyFont="1" applyFill="1" applyBorder="1" applyAlignment="1">
      <alignment horizontal="center"/>
    </xf>
    <xf numFmtId="0" fontId="56" fillId="0" borderId="0" xfId="0" applyFont="1"/>
    <xf numFmtId="0" fontId="53" fillId="0" borderId="24" xfId="0" applyFont="1" applyFill="1" applyBorder="1" applyAlignment="1">
      <alignment horizontal="center" vertical="center" wrapText="1"/>
    </xf>
    <xf numFmtId="0" fontId="53" fillId="0" borderId="28" xfId="0" applyFont="1" applyFill="1" applyBorder="1" applyAlignment="1">
      <alignment horizontal="center" vertical="center" wrapText="1"/>
    </xf>
    <xf numFmtId="1" fontId="53" fillId="0" borderId="24" xfId="0" applyNumberFormat="1" applyFont="1" applyFill="1" applyBorder="1" applyAlignment="1">
      <alignment horizontal="center" vertical="center" wrapText="1"/>
    </xf>
    <xf numFmtId="1" fontId="53" fillId="0" borderId="28" xfId="0" applyNumberFormat="1" applyFont="1" applyFill="1" applyBorder="1" applyAlignment="1">
      <alignment horizontal="center" vertical="center" wrapText="1"/>
    </xf>
    <xf numFmtId="0" fontId="51" fillId="0" borderId="52" xfId="0" applyFont="1" applyBorder="1" applyAlignment="1">
      <alignment horizontal="center"/>
    </xf>
    <xf numFmtId="0" fontId="53" fillId="0" borderId="57" xfId="0" applyFont="1" applyFill="1" applyBorder="1" applyAlignment="1">
      <alignment horizontal="center" vertical="center" wrapText="1"/>
    </xf>
    <xf numFmtId="0" fontId="53" fillId="0" borderId="58" xfId="0" applyFont="1" applyFill="1" applyBorder="1" applyAlignment="1">
      <alignment horizontal="center" vertical="center"/>
    </xf>
    <xf numFmtId="0" fontId="53" fillId="0" borderId="56" xfId="0" applyFont="1" applyFill="1" applyBorder="1" applyAlignment="1">
      <alignment horizontal="center" vertical="center"/>
    </xf>
    <xf numFmtId="0" fontId="53" fillId="0" borderId="30" xfId="0" applyFont="1" applyFill="1" applyBorder="1" applyAlignment="1">
      <alignment horizontal="center" vertical="center"/>
    </xf>
    <xf numFmtId="0" fontId="53" fillId="0" borderId="31" xfId="0" applyFont="1" applyFill="1" applyBorder="1" applyAlignment="1">
      <alignment horizontal="center" vertical="center"/>
    </xf>
    <xf numFmtId="0" fontId="51" fillId="0" borderId="52" xfId="0" applyFont="1" applyFill="1" applyBorder="1" applyAlignment="1">
      <alignment horizontal="center"/>
    </xf>
    <xf numFmtId="0" fontId="56" fillId="0" borderId="0" xfId="0" applyFont="1" applyFill="1"/>
    <xf numFmtId="0" fontId="0" fillId="0" borderId="0" xfId="0" applyFill="1"/>
    <xf numFmtId="0" fontId="51" fillId="0" borderId="45" xfId="0" applyFont="1" applyFill="1" applyBorder="1" applyAlignment="1">
      <alignment horizontal="center"/>
    </xf>
    <xf numFmtId="0" fontId="53" fillId="0" borderId="35" xfId="0" applyFont="1" applyFill="1" applyBorder="1" applyAlignment="1">
      <alignment horizontal="center" vertical="center" wrapText="1"/>
    </xf>
    <xf numFmtId="0" fontId="53" fillId="0" borderId="36" xfId="0" applyFont="1" applyFill="1" applyBorder="1" applyAlignment="1">
      <alignment horizontal="center" vertical="center"/>
    </xf>
    <xf numFmtId="0" fontId="53" fillId="0" borderId="37" xfId="0" applyFont="1" applyFill="1" applyBorder="1" applyAlignment="1">
      <alignment horizontal="center" vertical="center"/>
    </xf>
    <xf numFmtId="0" fontId="57" fillId="0" borderId="52" xfId="0" applyFont="1" applyBorder="1"/>
    <xf numFmtId="1" fontId="54" fillId="0" borderId="2" xfId="0" applyNumberFormat="1" applyFont="1" applyFill="1" applyBorder="1" applyAlignment="1">
      <alignment horizontal="center" vertical="center" wrapText="1"/>
    </xf>
    <xf numFmtId="0" fontId="57" fillId="0" borderId="52" xfId="0" applyFont="1" applyBorder="1" applyAlignment="1">
      <alignment horizontal="center"/>
    </xf>
    <xf numFmtId="0" fontId="57" fillId="0" borderId="52" xfId="0" applyFont="1" applyFill="1" applyBorder="1" applyAlignment="1">
      <alignment horizontal="center"/>
    </xf>
    <xf numFmtId="0" fontId="57" fillId="0" borderId="45" xfId="0" applyFont="1" applyBorder="1"/>
    <xf numFmtId="1" fontId="53" fillId="0" borderId="35" xfId="0" applyNumberFormat="1" applyFont="1" applyFill="1" applyBorder="1" applyAlignment="1">
      <alignment horizontal="center" vertical="center" wrapText="1"/>
    </xf>
    <xf numFmtId="1" fontId="53" fillId="0" borderId="51" xfId="0" applyNumberFormat="1" applyFont="1" applyFill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/>
    </xf>
    <xf numFmtId="1" fontId="58" fillId="0" borderId="30" xfId="0" applyNumberFormat="1" applyFont="1" applyFill="1" applyBorder="1" applyAlignment="1">
      <alignment horizontal="center" vertical="center" wrapText="1"/>
    </xf>
    <xf numFmtId="1" fontId="58" fillId="0" borderId="31" xfId="0" applyNumberFormat="1" applyFont="1" applyFill="1" applyBorder="1" applyAlignment="1">
      <alignment horizontal="center" vertical="center" wrapText="1"/>
    </xf>
    <xf numFmtId="1" fontId="53" fillId="0" borderId="57" xfId="0" applyNumberFormat="1" applyFont="1" applyFill="1" applyBorder="1" applyAlignment="1">
      <alignment horizontal="center" vertical="center" wrapText="1"/>
    </xf>
    <xf numFmtId="1" fontId="53" fillId="0" borderId="62" xfId="0" applyNumberFormat="1" applyFont="1" applyFill="1" applyBorder="1" applyAlignment="1">
      <alignment horizontal="center" vertical="center" wrapText="1"/>
    </xf>
    <xf numFmtId="1" fontId="53" fillId="0" borderId="30" xfId="0" applyNumberFormat="1" applyFont="1" applyFill="1" applyBorder="1" applyAlignment="1">
      <alignment horizontal="center" vertical="center" wrapText="1"/>
    </xf>
    <xf numFmtId="1" fontId="53" fillId="0" borderId="31" xfId="0" applyNumberFormat="1" applyFont="1" applyFill="1" applyBorder="1" applyAlignment="1">
      <alignment horizontal="center" vertical="center" wrapText="1"/>
    </xf>
    <xf numFmtId="0" fontId="53" fillId="0" borderId="58" xfId="0" applyFont="1" applyFill="1" applyBorder="1" applyAlignment="1">
      <alignment horizontal="center" vertical="center" wrapText="1"/>
    </xf>
    <xf numFmtId="1" fontId="53" fillId="0" borderId="58" xfId="0" applyNumberFormat="1" applyFont="1" applyFill="1" applyBorder="1" applyAlignment="1">
      <alignment horizontal="center" vertical="center" wrapText="1"/>
    </xf>
    <xf numFmtId="1" fontId="53" fillId="0" borderId="56" xfId="0" applyNumberFormat="1" applyFont="1" applyFill="1" applyBorder="1" applyAlignment="1">
      <alignment horizontal="center" vertical="center" wrapText="1"/>
    </xf>
    <xf numFmtId="0" fontId="57" fillId="0" borderId="45" xfId="0" applyFont="1" applyBorder="1" applyAlignment="1">
      <alignment horizontal="center"/>
    </xf>
    <xf numFmtId="0" fontId="53" fillId="0" borderId="36" xfId="0" applyFont="1" applyFill="1" applyBorder="1" applyAlignment="1">
      <alignment horizontal="center" vertical="center" wrapText="1"/>
    </xf>
    <xf numFmtId="1" fontId="53" fillId="0" borderId="36" xfId="0" applyNumberFormat="1" applyFont="1" applyFill="1" applyBorder="1" applyAlignment="1">
      <alignment horizontal="center" vertical="center" wrapText="1"/>
    </xf>
    <xf numFmtId="1" fontId="53" fillId="0" borderId="37" xfId="0" applyNumberFormat="1" applyFont="1" applyFill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59" fillId="0" borderId="0" xfId="0" applyFont="1"/>
    <xf numFmtId="0" fontId="60" fillId="0" borderId="0" xfId="0" applyFont="1" applyFill="1" applyBorder="1" applyAlignment="1">
      <alignment horizontal="right" vertical="center"/>
    </xf>
    <xf numFmtId="0" fontId="37" fillId="0" borderId="0" xfId="0" applyFont="1" applyBorder="1"/>
    <xf numFmtId="0" fontId="39" fillId="0" borderId="0" xfId="0" applyFont="1" applyBorder="1" applyAlignment="1"/>
    <xf numFmtId="0" fontId="60" fillId="0" borderId="0" xfId="0" applyFont="1" applyBorder="1" applyAlignment="1"/>
    <xf numFmtId="1" fontId="60" fillId="0" borderId="0" xfId="0" applyNumberFormat="1" applyFont="1" applyFill="1" applyBorder="1"/>
    <xf numFmtId="0" fontId="39" fillId="0" borderId="0" xfId="0" applyFont="1" applyBorder="1"/>
    <xf numFmtId="0" fontId="60" fillId="0" borderId="0" xfId="0" applyFont="1" applyBorder="1"/>
    <xf numFmtId="1" fontId="60" fillId="0" borderId="0" xfId="0" applyNumberFormat="1" applyFont="1" applyFill="1" applyBorder="1" applyAlignment="1">
      <alignment horizontal="right" vertical="center"/>
    </xf>
    <xf numFmtId="0" fontId="61" fillId="0" borderId="0" xfId="0" applyFont="1"/>
    <xf numFmtId="0" fontId="36" fillId="0" borderId="0" xfId="0" applyFont="1" applyFill="1"/>
    <xf numFmtId="0" fontId="37" fillId="0" borderId="0" xfId="0" applyFont="1" applyFill="1" applyBorder="1" applyAlignment="1">
      <alignment horizontal="right" vertical="center"/>
    </xf>
    <xf numFmtId="1" fontId="37" fillId="0" borderId="0" xfId="0" applyNumberFormat="1" applyFont="1" applyFill="1" applyBorder="1"/>
    <xf numFmtId="1" fontId="37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30" xfId="0" applyNumberFormat="1" applyFont="1" applyBorder="1" applyProtection="1"/>
    <xf numFmtId="0" fontId="2" fillId="7" borderId="43" xfId="0" applyFont="1" applyFill="1" applyBorder="1" applyAlignment="1">
      <alignment horizontal="center"/>
    </xf>
    <xf numFmtId="0" fontId="2" fillId="7" borderId="54" xfId="0" applyFont="1" applyFill="1" applyBorder="1" applyAlignment="1" applyProtection="1">
      <alignment horizontal="left"/>
    </xf>
    <xf numFmtId="165" fontId="2" fillId="7" borderId="75" xfId="0" applyNumberFormat="1" applyFont="1" applyFill="1" applyBorder="1" applyAlignment="1" applyProtection="1">
      <alignment horizontal="right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Alignment="1"/>
    <xf numFmtId="0" fontId="2" fillId="7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9" xfId="0" applyNumberFormat="1" applyFont="1" applyBorder="1" applyProtection="1"/>
    <xf numFmtId="165" fontId="3" fillId="0" borderId="80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7" borderId="54" xfId="0" applyNumberFormat="1" applyFont="1" applyFill="1" applyBorder="1" applyProtection="1"/>
    <xf numFmtId="165" fontId="2" fillId="7" borderId="75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6" xfId="0" applyNumberFormat="1" applyFont="1" applyBorder="1" applyProtection="1"/>
    <xf numFmtId="0" fontId="3" fillId="8" borderId="87" xfId="0" applyFont="1" applyFill="1" applyBorder="1" applyAlignment="1">
      <alignment horizontal="center"/>
    </xf>
    <xf numFmtId="0" fontId="3" fillId="8" borderId="7" xfId="0" applyFont="1" applyFill="1" applyBorder="1" applyAlignment="1" applyProtection="1">
      <alignment horizontal="left"/>
    </xf>
    <xf numFmtId="165" fontId="3" fillId="8" borderId="7" xfId="0" applyNumberFormat="1" applyFont="1" applyFill="1" applyBorder="1" applyProtection="1"/>
    <xf numFmtId="165" fontId="3" fillId="8" borderId="80" xfId="0" applyNumberFormat="1" applyFont="1" applyFill="1" applyBorder="1" applyProtection="1"/>
    <xf numFmtId="165" fontId="3" fillId="0" borderId="75" xfId="0" applyNumberFormat="1" applyFont="1" applyBorder="1" applyProtection="1"/>
    <xf numFmtId="0" fontId="64" fillId="0" borderId="0" xfId="0" applyFont="1" applyBorder="1" applyAlignment="1">
      <alignment horizontal="center"/>
    </xf>
    <xf numFmtId="0" fontId="3" fillId="9" borderId="30" xfId="0" applyNumberFormat="1" applyFont="1" applyFill="1" applyBorder="1" applyAlignment="1">
      <alignment horizontal="right" vertical="center"/>
    </xf>
    <xf numFmtId="0" fontId="2" fillId="7" borderId="55" xfId="0" applyFont="1" applyFill="1" applyBorder="1" applyAlignment="1">
      <alignment horizontal="center"/>
    </xf>
    <xf numFmtId="0" fontId="2" fillId="7" borderId="30" xfId="0" applyFont="1" applyFill="1" applyBorder="1" applyAlignment="1" applyProtection="1">
      <alignment horizontal="left"/>
    </xf>
    <xf numFmtId="165" fontId="2" fillId="7" borderId="30" xfId="0" applyNumberFormat="1" applyFont="1" applyFill="1" applyBorder="1" applyProtection="1"/>
    <xf numFmtId="165" fontId="2" fillId="7" borderId="86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7" borderId="80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62" xfId="0" applyNumberFormat="1" applyFont="1" applyBorder="1" applyProtection="1"/>
    <xf numFmtId="0" fontId="3" fillId="0" borderId="88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165" fontId="3" fillId="0" borderId="70" xfId="0" applyNumberFormat="1" applyFont="1" applyBorder="1" applyProtection="1"/>
    <xf numFmtId="165" fontId="3" fillId="0" borderId="71" xfId="0" applyNumberFormat="1" applyFont="1" applyBorder="1" applyProtection="1"/>
    <xf numFmtId="0" fontId="3" fillId="0" borderId="45" xfId="0" applyFont="1" applyBorder="1" applyAlignment="1">
      <alignment horizontal="center"/>
    </xf>
    <xf numFmtId="0" fontId="3" fillId="0" borderId="89" xfId="0" applyFont="1" applyBorder="1" applyAlignment="1" applyProtection="1">
      <alignment horizontal="left"/>
    </xf>
    <xf numFmtId="165" fontId="3" fillId="0" borderId="89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65" fillId="0" borderId="0" xfId="0" applyFont="1" applyBorder="1" applyAlignment="1">
      <alignment horizontal="center"/>
    </xf>
    <xf numFmtId="0" fontId="65" fillId="0" borderId="0" xfId="0" applyFont="1" applyBorder="1" applyAlignment="1" applyProtection="1">
      <alignment horizontal="left"/>
    </xf>
    <xf numFmtId="165" fontId="65" fillId="0" borderId="0" xfId="0" applyNumberFormat="1" applyFont="1" applyBorder="1" applyProtection="1"/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5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39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62" fillId="0" borderId="63" xfId="0" applyFont="1" applyBorder="1" applyAlignment="1">
      <alignment horizontal="center" vertical="center" wrapText="1"/>
    </xf>
    <xf numFmtId="0" fontId="62" fillId="0" borderId="68" xfId="0" applyFont="1" applyBorder="1" applyAlignment="1">
      <alignment horizontal="center" vertical="center" wrapText="1"/>
    </xf>
    <xf numFmtId="0" fontId="62" fillId="0" borderId="64" xfId="0" applyFont="1" applyBorder="1" applyAlignment="1">
      <alignment horizontal="center" vertical="center" wrapText="1"/>
    </xf>
    <xf numFmtId="0" fontId="62" fillId="0" borderId="69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8" xfId="0" applyFon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62" fillId="0" borderId="65" xfId="0" applyFont="1" applyBorder="1" applyAlignment="1">
      <alignment horizontal="center" vertical="center" wrapText="1"/>
    </xf>
    <xf numFmtId="0" fontId="62" fillId="0" borderId="71" xfId="0" applyFont="1" applyBorder="1" applyAlignment="1">
      <alignment horizontal="center" vertical="center" wrapText="1"/>
    </xf>
    <xf numFmtId="0" fontId="63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165" fontId="27" fillId="0" borderId="74" xfId="0" applyNumberFormat="1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90" xfId="0" applyFont="1" applyFill="1" applyBorder="1" applyAlignment="1">
      <alignment horizontal="center" vertical="center" wrapText="1"/>
    </xf>
    <xf numFmtId="0" fontId="13" fillId="4" borderId="91" xfId="0" applyFont="1" applyFill="1" applyBorder="1" applyAlignment="1">
      <alignment horizontal="center" vertical="center" wrapText="1"/>
    </xf>
    <xf numFmtId="165" fontId="3" fillId="4" borderId="73" xfId="0" applyNumberFormat="1" applyFont="1" applyFill="1" applyBorder="1" applyAlignment="1" applyProtection="1">
      <alignment horizontal="center" vertical="center" wrapText="1"/>
    </xf>
    <xf numFmtId="0" fontId="1" fillId="4" borderId="92" xfId="0" applyFont="1" applyFill="1" applyBorder="1" applyAlignment="1">
      <alignment horizontal="center" vertical="center" wrapText="1"/>
    </xf>
    <xf numFmtId="165" fontId="29" fillId="4" borderId="74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93" xfId="0" applyFont="1" applyFill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>
      <alignment horizontal="center" vertical="center" wrapText="1"/>
    </xf>
    <xf numFmtId="0" fontId="1" fillId="0" borderId="81" xfId="0" applyFont="1" applyBorder="1" applyAlignment="1">
      <alignment wrapText="1"/>
    </xf>
    <xf numFmtId="0" fontId="62" fillId="0" borderId="81" xfId="0" applyFont="1" applyBorder="1" applyAlignment="1">
      <alignment horizontal="center" vertical="center" wrapText="1"/>
    </xf>
    <xf numFmtId="0" fontId="62" fillId="0" borderId="82" xfId="0" applyFont="1" applyBorder="1" applyAlignment="1">
      <alignment horizontal="center" vertical="center" wrapText="1"/>
    </xf>
    <xf numFmtId="0" fontId="63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165" fontId="27" fillId="0" borderId="85" xfId="0" applyNumberFormat="1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32" fillId="6" borderId="0" xfId="1" applyFont="1" applyFill="1" applyAlignment="1">
      <alignment vertical="center"/>
    </xf>
    <xf numFmtId="0" fontId="31" fillId="0" borderId="0" xfId="1" applyAlignment="1"/>
    <xf numFmtId="0" fontId="49" fillId="0" borderId="47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52" fillId="0" borderId="28" xfId="0" applyFont="1" applyFill="1" applyBorder="1" applyAlignment="1">
      <alignment vertical="center" wrapText="1"/>
    </xf>
    <xf numFmtId="0" fontId="52" fillId="0" borderId="24" xfId="0" applyFont="1" applyFill="1" applyBorder="1" applyAlignment="1">
      <alignment vertical="center" wrapText="1"/>
    </xf>
    <xf numFmtId="0" fontId="52" fillId="0" borderId="51" xfId="0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0" fontId="49" fillId="3" borderId="3" xfId="0" applyFont="1" applyFill="1" applyBorder="1" applyAlignment="1">
      <alignment horizontal="center"/>
    </xf>
    <xf numFmtId="0" fontId="49" fillId="3" borderId="1" xfId="0" applyFont="1" applyFill="1" applyBorder="1" applyAlignment="1">
      <alignment horizontal="center"/>
    </xf>
    <xf numFmtId="0" fontId="49" fillId="0" borderId="60" xfId="0" applyFont="1" applyFill="1" applyBorder="1" applyAlignment="1">
      <alignment horizontal="left"/>
    </xf>
    <xf numFmtId="0" fontId="49" fillId="0" borderId="38" xfId="0" applyFont="1" applyFill="1" applyBorder="1" applyAlignment="1">
      <alignment horizontal="left"/>
    </xf>
    <xf numFmtId="0" fontId="49" fillId="0" borderId="61" xfId="0" applyFont="1" applyFill="1" applyBorder="1" applyAlignment="1">
      <alignment horizontal="left"/>
    </xf>
    <xf numFmtId="0" fontId="52" fillId="0" borderId="28" xfId="0" applyFont="1" applyBorder="1" applyAlignment="1">
      <alignment vertical="center" wrapText="1"/>
    </xf>
    <xf numFmtId="0" fontId="52" fillId="0" borderId="24" xfId="0" applyFont="1" applyBorder="1" applyAlignment="1">
      <alignment vertical="center" wrapText="1"/>
    </xf>
    <xf numFmtId="0" fontId="52" fillId="0" borderId="62" xfId="0" applyFont="1" applyBorder="1" applyAlignment="1">
      <alignment vertical="center" wrapText="1"/>
    </xf>
    <xf numFmtId="0" fontId="52" fillId="0" borderId="57" xfId="0" applyFont="1" applyBorder="1" applyAlignment="1">
      <alignment vertical="center" wrapText="1"/>
    </xf>
    <xf numFmtId="0" fontId="52" fillId="0" borderId="31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2" fillId="0" borderId="37" xfId="0" applyFont="1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57" fillId="3" borderId="0" xfId="0" applyFont="1" applyFill="1" applyBorder="1" applyAlignment="1">
      <alignment horizontal="center"/>
    </xf>
    <xf numFmtId="0" fontId="0" fillId="3" borderId="0" xfId="0" applyFill="1" applyAlignment="1"/>
    <xf numFmtId="0" fontId="52" fillId="0" borderId="28" xfId="0" applyFont="1" applyFill="1" applyBorder="1" applyAlignment="1">
      <alignment horizontal="left" vertical="center" wrapText="1"/>
    </xf>
    <xf numFmtId="0" fontId="52" fillId="0" borderId="24" xfId="0" applyFont="1" applyFill="1" applyBorder="1" applyAlignment="1">
      <alignment horizontal="left" vertical="center" wrapText="1"/>
    </xf>
    <xf numFmtId="0" fontId="52" fillId="0" borderId="62" xfId="0" applyFont="1" applyFill="1" applyBorder="1" applyAlignment="1">
      <alignment horizontal="left" vertical="center" wrapText="1"/>
    </xf>
    <xf numFmtId="0" fontId="52" fillId="0" borderId="57" xfId="0" applyFont="1" applyFill="1" applyBorder="1" applyAlignment="1">
      <alignment horizontal="left" vertical="center" wrapText="1"/>
    </xf>
    <xf numFmtId="0" fontId="52" fillId="0" borderId="37" xfId="0" applyFont="1" applyFill="1" applyBorder="1" applyAlignment="1">
      <alignment horizontal="left" vertical="center" wrapText="1"/>
    </xf>
    <xf numFmtId="0" fontId="52" fillId="0" borderId="35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49" fillId="0" borderId="60" xfId="0" applyFont="1" applyBorder="1" applyAlignment="1">
      <alignment horizontal="left" vertical="center" wrapText="1"/>
    </xf>
    <xf numFmtId="0" fontId="49" fillId="0" borderId="38" xfId="0" applyFont="1" applyBorder="1" applyAlignment="1">
      <alignment horizontal="left" vertical="center" wrapText="1"/>
    </xf>
    <xf numFmtId="0" fontId="49" fillId="0" borderId="61" xfId="0" applyFont="1" applyBorder="1" applyAlignment="1">
      <alignment horizontal="left" vertical="center" wrapText="1"/>
    </xf>
    <xf numFmtId="0" fontId="50" fillId="0" borderId="60" xfId="0" applyFont="1" applyBorder="1" applyAlignment="1">
      <alignment horizontal="left" vertical="center" wrapText="1"/>
    </xf>
    <xf numFmtId="0" fontId="50" fillId="0" borderId="38" xfId="0" applyFont="1" applyBorder="1" applyAlignment="1">
      <alignment horizontal="left" vertical="center" wrapText="1"/>
    </xf>
    <xf numFmtId="0" fontId="50" fillId="0" borderId="61" xfId="0" applyFont="1" applyBorder="1" applyAlignment="1">
      <alignment horizontal="left" vertical="center" wrapText="1"/>
    </xf>
    <xf numFmtId="0" fontId="40" fillId="2" borderId="0" xfId="0" applyFont="1" applyFill="1" applyAlignment="1">
      <alignment horizontal="center" wrapText="1"/>
    </xf>
    <xf numFmtId="0" fontId="41" fillId="0" borderId="0" xfId="0" applyFont="1" applyAlignment="1">
      <alignment horizontal="center" wrapText="1"/>
    </xf>
    <xf numFmtId="0" fontId="42" fillId="2" borderId="0" xfId="0" applyFont="1" applyFill="1" applyAlignment="1">
      <alignment horizontal="center"/>
    </xf>
    <xf numFmtId="0" fontId="4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9" fillId="3" borderId="38" xfId="0" applyFont="1" applyFill="1" applyBorder="1" applyAlignment="1">
      <alignment horizontal="center" vertical="center"/>
    </xf>
    <xf numFmtId="0" fontId="52" fillId="0" borderId="30" xfId="0" applyFont="1" applyBorder="1" applyAlignment="1">
      <alignment vertical="center" wrapText="1"/>
    </xf>
    <xf numFmtId="0" fontId="52" fillId="0" borderId="26" xfId="0" applyFont="1" applyBorder="1" applyAlignment="1">
      <alignment vertical="center" wrapText="1"/>
    </xf>
    <xf numFmtId="0" fontId="52" fillId="0" borderId="25" xfId="0" applyFont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III 2013r. do III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14'!$B$3:$B$15</c:f>
              <c:strCache>
                <c:ptCount val="13"/>
                <c:pt idx="0">
                  <c:v>III 2013r.</c:v>
                </c:pt>
                <c:pt idx="1">
                  <c:v>IV 2013r.</c:v>
                </c:pt>
                <c:pt idx="2">
                  <c:v>V 2013r.</c:v>
                </c:pt>
                <c:pt idx="3">
                  <c:v>VI 2013r.</c:v>
                </c:pt>
                <c:pt idx="4">
                  <c:v>VII 2013r.</c:v>
                </c:pt>
                <c:pt idx="5">
                  <c:v>VIII 2013r.</c:v>
                </c:pt>
                <c:pt idx="6">
                  <c:v>IX 2013r.</c:v>
                </c:pt>
                <c:pt idx="7">
                  <c:v>X 2013r.</c:v>
                </c:pt>
                <c:pt idx="8">
                  <c:v>XI 2013r.</c:v>
                </c:pt>
                <c:pt idx="9">
                  <c:v>XII 2013r.</c:v>
                </c:pt>
                <c:pt idx="10">
                  <c:v>I 2014r.</c:v>
                </c:pt>
                <c:pt idx="11">
                  <c:v>II 2014r.</c:v>
                </c:pt>
                <c:pt idx="12">
                  <c:v>III 2014r.</c:v>
                </c:pt>
              </c:strCache>
            </c:strRef>
          </c:cat>
          <c:val>
            <c:numRef>
              <c:f>'Wykresy III 14'!$C$3:$C$15</c:f>
              <c:numCache>
                <c:formatCode>General</c:formatCode>
                <c:ptCount val="13"/>
                <c:pt idx="0">
                  <c:v>65305</c:v>
                </c:pt>
                <c:pt idx="1">
                  <c:v>62916</c:v>
                </c:pt>
                <c:pt idx="2">
                  <c:v>60157</c:v>
                </c:pt>
                <c:pt idx="3">
                  <c:v>58477</c:v>
                </c:pt>
                <c:pt idx="4">
                  <c:v>57902</c:v>
                </c:pt>
                <c:pt idx="5">
                  <c:v>58337</c:v>
                </c:pt>
                <c:pt idx="6">
                  <c:v>58001</c:v>
                </c:pt>
                <c:pt idx="7">
                  <c:v>57024</c:v>
                </c:pt>
                <c:pt idx="8">
                  <c:v>58217</c:v>
                </c:pt>
                <c:pt idx="9">
                  <c:v>59805</c:v>
                </c:pt>
                <c:pt idx="10">
                  <c:v>63511</c:v>
                </c:pt>
                <c:pt idx="11">
                  <c:v>62605</c:v>
                </c:pt>
                <c:pt idx="12">
                  <c:v>59745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9687512"/>
        <c:axId val="249732080"/>
      </c:barChart>
      <c:catAx>
        <c:axId val="24968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32080"/>
        <c:crosses val="autoZero"/>
        <c:auto val="1"/>
        <c:lblAlgn val="ctr"/>
        <c:lblOffset val="100"/>
        <c:noMultiLvlLbl val="0"/>
      </c:catAx>
      <c:valAx>
        <c:axId val="2497320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6875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października 2013r. do marca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III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14'!$I$4:$I$9</c:f>
              <c:strCache>
                <c:ptCount val="6"/>
                <c:pt idx="0">
                  <c:v>marzec 2014r.</c:v>
                </c:pt>
                <c:pt idx="1">
                  <c:v>luty 2014r.</c:v>
                </c:pt>
                <c:pt idx="2">
                  <c:v>styczeń 2014r.</c:v>
                </c:pt>
                <c:pt idx="3">
                  <c:v>grudzień 2013r.</c:v>
                </c:pt>
                <c:pt idx="4">
                  <c:v>listopad 2013r.</c:v>
                </c:pt>
                <c:pt idx="5">
                  <c:v>październik 2013r.</c:v>
                </c:pt>
              </c:strCache>
            </c:strRef>
          </c:cat>
          <c:val>
            <c:numRef>
              <c:f>'Wykresy III 14'!$J$4:$J$9</c:f>
              <c:numCache>
                <c:formatCode>General</c:formatCode>
                <c:ptCount val="6"/>
                <c:pt idx="0">
                  <c:v>9066</c:v>
                </c:pt>
                <c:pt idx="1">
                  <c:v>7377</c:v>
                </c:pt>
                <c:pt idx="2">
                  <c:v>5598</c:v>
                </c:pt>
                <c:pt idx="3">
                  <c:v>6178</c:v>
                </c:pt>
                <c:pt idx="4">
                  <c:v>6467</c:v>
                </c:pt>
                <c:pt idx="5">
                  <c:v>9174</c:v>
                </c:pt>
              </c:numCache>
            </c:numRef>
          </c:val>
        </c:ser>
        <c:ser>
          <c:idx val="1"/>
          <c:order val="1"/>
          <c:tx>
            <c:strRef>
              <c:f>'Wykresy III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14'!$I$4:$I$9</c:f>
              <c:strCache>
                <c:ptCount val="6"/>
                <c:pt idx="0">
                  <c:v>marzec 2014r.</c:v>
                </c:pt>
                <c:pt idx="1">
                  <c:v>luty 2014r.</c:v>
                </c:pt>
                <c:pt idx="2">
                  <c:v>styczeń 2014r.</c:v>
                </c:pt>
                <c:pt idx="3">
                  <c:v>grudzień 2013r.</c:v>
                </c:pt>
                <c:pt idx="4">
                  <c:v>listopad 2013r.</c:v>
                </c:pt>
                <c:pt idx="5">
                  <c:v>październik 2013r.</c:v>
                </c:pt>
              </c:strCache>
            </c:strRef>
          </c:cat>
          <c:val>
            <c:numRef>
              <c:f>'Wykresy III 14'!$K$4:$K$9</c:f>
              <c:numCache>
                <c:formatCode>General</c:formatCode>
                <c:ptCount val="6"/>
                <c:pt idx="0">
                  <c:v>6206</c:v>
                </c:pt>
                <c:pt idx="1">
                  <c:v>6471</c:v>
                </c:pt>
                <c:pt idx="2">
                  <c:v>9304</c:v>
                </c:pt>
                <c:pt idx="3">
                  <c:v>7766</c:v>
                </c:pt>
                <c:pt idx="4">
                  <c:v>7660</c:v>
                </c:pt>
                <c:pt idx="5">
                  <c:v>8197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9732864"/>
        <c:axId val="249733256"/>
        <c:axId val="0"/>
      </c:bar3DChart>
      <c:catAx>
        <c:axId val="24973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33256"/>
        <c:crosses val="autoZero"/>
        <c:auto val="1"/>
        <c:lblAlgn val="ctr"/>
        <c:lblOffset val="100"/>
        <c:noMultiLvlLbl val="0"/>
      </c:catAx>
      <c:valAx>
        <c:axId val="249733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732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 2012r. do III 2013r. oraz od X 2013r. do III 2014r.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546E-2"/>
                  <c:y val="7.4786324786325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14'!$F$6:$F$18</c:f>
              <c:strCache>
                <c:ptCount val="13"/>
                <c:pt idx="0">
                  <c:v>X 2012r.</c:v>
                </c:pt>
                <c:pt idx="1">
                  <c:v>XI 2012r.</c:v>
                </c:pt>
                <c:pt idx="2">
                  <c:v>XII 2012r.</c:v>
                </c:pt>
                <c:pt idx="3">
                  <c:v>I 2013r.</c:v>
                </c:pt>
                <c:pt idx="4">
                  <c:v>II 2013r.</c:v>
                </c:pt>
                <c:pt idx="5">
                  <c:v>III 2013r.</c:v>
                </c:pt>
                <c:pt idx="7">
                  <c:v>X 2013r.</c:v>
                </c:pt>
                <c:pt idx="8">
                  <c:v>XI 2013r.</c:v>
                </c:pt>
                <c:pt idx="9">
                  <c:v>XII 2013r.</c:v>
                </c:pt>
                <c:pt idx="10">
                  <c:v>I 2014r.</c:v>
                </c:pt>
                <c:pt idx="11">
                  <c:v>II 2014r.</c:v>
                </c:pt>
                <c:pt idx="12">
                  <c:v>III 2014r.</c:v>
                </c:pt>
              </c:strCache>
            </c:strRef>
          </c:cat>
          <c:val>
            <c:numRef>
              <c:f>'Wykresy III 14'!$G$6:$G$18</c:f>
              <c:numCache>
                <c:formatCode>General</c:formatCode>
                <c:ptCount val="13"/>
                <c:pt idx="0">
                  <c:v>2852</c:v>
                </c:pt>
                <c:pt idx="1">
                  <c:v>1660</c:v>
                </c:pt>
                <c:pt idx="2">
                  <c:v>1243</c:v>
                </c:pt>
                <c:pt idx="3">
                  <c:v>2452</c:v>
                </c:pt>
                <c:pt idx="4">
                  <c:v>2949</c:v>
                </c:pt>
                <c:pt idx="5">
                  <c:v>3163</c:v>
                </c:pt>
                <c:pt idx="7">
                  <c:v>2593</c:v>
                </c:pt>
                <c:pt idx="8">
                  <c:v>1808</c:v>
                </c:pt>
                <c:pt idx="9">
                  <c:v>1613</c:v>
                </c:pt>
                <c:pt idx="10">
                  <c:v>2806</c:v>
                </c:pt>
                <c:pt idx="11">
                  <c:v>3173</c:v>
                </c:pt>
                <c:pt idx="12">
                  <c:v>3596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9734040"/>
        <c:axId val="249734432"/>
        <c:axId val="0"/>
      </c:bar3DChart>
      <c:catAx>
        <c:axId val="249734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34432"/>
        <c:crosses val="autoZero"/>
        <c:auto val="1"/>
        <c:lblAlgn val="ctr"/>
        <c:lblOffset val="100"/>
        <c:noMultiLvlLbl val="0"/>
      </c:catAx>
      <c:valAx>
        <c:axId val="249734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734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marcu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839080459770116"/>
          <c:y val="0.31827956989247308"/>
          <c:w val="0.61206896551724133"/>
          <c:h val="0.4967741935483870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19196307358131E-2"/>
                  <c:y val="-0.118484463635593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102407457688479E-2"/>
                  <c:y val="-0.21635932605198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3986446737261189E-2"/>
                  <c:y val="-2.63991194649055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2724228436962621E-2"/>
                  <c:y val="0.11123495046990094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477011494252884E-2"/>
                  <c:y val="8.8654643975954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050875644854738"/>
                  <c:y val="8.2203031072728819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224386822336863"/>
                  <c:y val="5.9751418169503002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4.0838537424201314E-2"/>
                  <c:y val="9.32065024130048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1445900081455335"/>
                  <c:y val="-9.3118279569892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0065164268259563E-2"/>
                  <c:y val="-1.79679959359918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06321839080461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999386822336863"/>
                  <c:y val="-2.37846075692153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3.1602181192868131E-2"/>
                  <c:y val="-2.1802726272119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7.7567200651642576E-2"/>
                  <c:y val="-4.4414528829057658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III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III 14'!$K$22:$K$34</c:f>
              <c:numCache>
                <c:formatCode>0.00%</c:formatCode>
                <c:ptCount val="13"/>
                <c:pt idx="0">
                  <c:v>0.38164570924332669</c:v>
                </c:pt>
                <c:pt idx="1">
                  <c:v>1.257445400397088E-2</c:v>
                </c:pt>
                <c:pt idx="2">
                  <c:v>7.3902492830355175E-3</c:v>
                </c:pt>
                <c:pt idx="3">
                  <c:v>1.842047209353629E-2</c:v>
                </c:pt>
                <c:pt idx="4">
                  <c:v>5.7357158614604019E-3</c:v>
                </c:pt>
                <c:pt idx="5">
                  <c:v>2.2501654533421574E-2</c:v>
                </c:pt>
                <c:pt idx="6">
                  <c:v>0.13534083388484447</c:v>
                </c:pt>
                <c:pt idx="7">
                  <c:v>4.3900286785793073E-2</c:v>
                </c:pt>
                <c:pt idx="8">
                  <c:v>2.0075005515111405E-2</c:v>
                </c:pt>
                <c:pt idx="9">
                  <c:v>0.24365762188396206</c:v>
                </c:pt>
                <c:pt idx="10">
                  <c:v>6.7835870284579755E-2</c:v>
                </c:pt>
                <c:pt idx="11">
                  <c:v>7.3902492830355175E-3</c:v>
                </c:pt>
                <c:pt idx="12">
                  <c:v>3.3531877343922351E-2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</sheetNames>
    <sheetDataSet>
      <sheetData sheetId="0"/>
      <sheetData sheetId="1">
        <row r="6">
          <cell r="E6">
            <v>5190</v>
          </cell>
          <cell r="F6">
            <v>3416</v>
          </cell>
          <cell r="G6">
            <v>4437</v>
          </cell>
          <cell r="H6">
            <v>5159</v>
          </cell>
          <cell r="I6">
            <v>7904</v>
          </cell>
          <cell r="J6">
            <v>2230</v>
          </cell>
          <cell r="K6">
            <v>5031</v>
          </cell>
          <cell r="L6">
            <v>1919</v>
          </cell>
          <cell r="M6">
            <v>3233</v>
          </cell>
          <cell r="N6">
            <v>2348</v>
          </cell>
          <cell r="O6">
            <v>4854</v>
          </cell>
          <cell r="P6">
            <v>5067</v>
          </cell>
          <cell r="Q6">
            <v>6126</v>
          </cell>
          <cell r="R6">
            <v>5691</v>
          </cell>
          <cell r="S6">
            <v>62605</v>
          </cell>
        </row>
        <row r="46">
          <cell r="E46">
            <v>663</v>
          </cell>
          <cell r="F46">
            <v>346</v>
          </cell>
          <cell r="G46">
            <v>280</v>
          </cell>
          <cell r="H46">
            <v>276</v>
          </cell>
          <cell r="I46">
            <v>319</v>
          </cell>
          <cell r="J46">
            <v>246</v>
          </cell>
          <cell r="K46">
            <v>391</v>
          </cell>
          <cell r="L46">
            <v>263</v>
          </cell>
          <cell r="M46">
            <v>261</v>
          </cell>
          <cell r="N46">
            <v>173</v>
          </cell>
          <cell r="O46">
            <v>961</v>
          </cell>
          <cell r="P46">
            <v>380</v>
          </cell>
          <cell r="Q46">
            <v>745</v>
          </cell>
          <cell r="R46">
            <v>675</v>
          </cell>
          <cell r="S46">
            <v>5979</v>
          </cell>
        </row>
        <row r="49">
          <cell r="E49">
            <v>21</v>
          </cell>
          <cell r="F49">
            <v>13</v>
          </cell>
          <cell r="G49">
            <v>0</v>
          </cell>
          <cell r="H49">
            <v>7</v>
          </cell>
          <cell r="I49">
            <v>1</v>
          </cell>
          <cell r="J49">
            <v>0</v>
          </cell>
          <cell r="K49">
            <v>8</v>
          </cell>
          <cell r="L49">
            <v>4</v>
          </cell>
          <cell r="M49">
            <v>0</v>
          </cell>
          <cell r="N49">
            <v>2</v>
          </cell>
          <cell r="O49">
            <v>74</v>
          </cell>
          <cell r="P49">
            <v>9</v>
          </cell>
          <cell r="Q49">
            <v>126</v>
          </cell>
          <cell r="R49">
            <v>36</v>
          </cell>
          <cell r="S49">
            <v>301</v>
          </cell>
        </row>
        <row r="51">
          <cell r="E51">
            <v>4</v>
          </cell>
          <cell r="F51">
            <v>22</v>
          </cell>
          <cell r="G51">
            <v>1</v>
          </cell>
          <cell r="H51">
            <v>0</v>
          </cell>
          <cell r="I51">
            <v>0</v>
          </cell>
          <cell r="J51">
            <v>0</v>
          </cell>
          <cell r="K51">
            <v>3</v>
          </cell>
          <cell r="L51">
            <v>5</v>
          </cell>
          <cell r="M51">
            <v>0</v>
          </cell>
          <cell r="N51">
            <v>0</v>
          </cell>
          <cell r="O51">
            <v>13</v>
          </cell>
          <cell r="P51">
            <v>39</v>
          </cell>
          <cell r="Q51">
            <v>2</v>
          </cell>
          <cell r="R51">
            <v>0</v>
          </cell>
          <cell r="S51">
            <v>89</v>
          </cell>
        </row>
        <row r="53">
          <cell r="E53">
            <v>6</v>
          </cell>
          <cell r="F53">
            <v>0</v>
          </cell>
          <cell r="G53">
            <v>0</v>
          </cell>
          <cell r="H53">
            <v>3</v>
          </cell>
          <cell r="I53">
            <v>0</v>
          </cell>
          <cell r="J53">
            <v>5</v>
          </cell>
          <cell r="K53">
            <v>0</v>
          </cell>
          <cell r="L53">
            <v>1</v>
          </cell>
          <cell r="M53">
            <v>0</v>
          </cell>
          <cell r="N53">
            <v>8</v>
          </cell>
          <cell r="O53">
            <v>6</v>
          </cell>
          <cell r="P53">
            <v>3</v>
          </cell>
          <cell r="Q53">
            <v>0</v>
          </cell>
          <cell r="R53">
            <v>10</v>
          </cell>
          <cell r="S53">
            <v>42</v>
          </cell>
        </row>
        <row r="55">
          <cell r="E55">
            <v>15</v>
          </cell>
          <cell r="F55">
            <v>7</v>
          </cell>
          <cell r="G55">
            <v>0</v>
          </cell>
          <cell r="H55">
            <v>0</v>
          </cell>
          <cell r="I55">
            <v>0</v>
          </cell>
          <cell r="J55">
            <v>4</v>
          </cell>
          <cell r="K55">
            <v>5</v>
          </cell>
          <cell r="L55">
            <v>8</v>
          </cell>
          <cell r="M55">
            <v>4</v>
          </cell>
          <cell r="N55">
            <v>4</v>
          </cell>
          <cell r="O55">
            <v>6</v>
          </cell>
          <cell r="P55">
            <v>4</v>
          </cell>
          <cell r="Q55">
            <v>6</v>
          </cell>
          <cell r="R55">
            <v>10</v>
          </cell>
          <cell r="S55">
            <v>73</v>
          </cell>
        </row>
        <row r="57">
          <cell r="E57">
            <v>7</v>
          </cell>
          <cell r="F57">
            <v>12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21</v>
          </cell>
        </row>
        <row r="59">
          <cell r="E59">
            <v>6</v>
          </cell>
          <cell r="F59">
            <v>0</v>
          </cell>
          <cell r="G59">
            <v>0</v>
          </cell>
          <cell r="H59">
            <v>32</v>
          </cell>
          <cell r="I59">
            <v>15</v>
          </cell>
          <cell r="J59">
            <v>0</v>
          </cell>
          <cell r="K59">
            <v>6</v>
          </cell>
          <cell r="L59">
            <v>8</v>
          </cell>
          <cell r="M59">
            <v>7</v>
          </cell>
          <cell r="N59">
            <v>22</v>
          </cell>
          <cell r="O59">
            <v>1</v>
          </cell>
          <cell r="P59">
            <v>2</v>
          </cell>
          <cell r="Q59">
            <v>0</v>
          </cell>
          <cell r="R59">
            <v>6</v>
          </cell>
          <cell r="S59">
            <v>105</v>
          </cell>
        </row>
        <row r="61">
          <cell r="E61">
            <v>99</v>
          </cell>
          <cell r="F61">
            <v>66</v>
          </cell>
          <cell r="G61">
            <v>20</v>
          </cell>
          <cell r="H61">
            <v>129</v>
          </cell>
          <cell r="I61">
            <v>13</v>
          </cell>
          <cell r="J61">
            <v>73</v>
          </cell>
          <cell r="K61">
            <v>9</v>
          </cell>
          <cell r="L61">
            <v>89</v>
          </cell>
          <cell r="M61">
            <v>12</v>
          </cell>
          <cell r="N61">
            <v>45</v>
          </cell>
          <cell r="O61">
            <v>157</v>
          </cell>
          <cell r="P61">
            <v>127</v>
          </cell>
          <cell r="Q61">
            <v>93</v>
          </cell>
          <cell r="R61">
            <v>88</v>
          </cell>
          <cell r="S61">
            <v>1020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49</v>
          </cell>
          <cell r="K65">
            <v>19</v>
          </cell>
          <cell r="L65">
            <v>0</v>
          </cell>
          <cell r="M65">
            <v>0</v>
          </cell>
          <cell r="N65">
            <v>16</v>
          </cell>
          <cell r="O65">
            <v>57</v>
          </cell>
          <cell r="P65">
            <v>0</v>
          </cell>
          <cell r="Q65">
            <v>146</v>
          </cell>
          <cell r="R65">
            <v>179</v>
          </cell>
          <cell r="S65">
            <v>466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335" t="s">
        <v>0</v>
      </c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7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310" t="s">
        <v>19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8"/>
    </row>
    <row r="5" spans="2:21" ht="29.1" customHeight="1" thickTop="1" thickBot="1">
      <c r="B5" s="14" t="s">
        <v>20</v>
      </c>
      <c r="C5" s="339" t="s">
        <v>21</v>
      </c>
      <c r="D5" s="340"/>
      <c r="E5" s="15">
        <v>9</v>
      </c>
      <c r="F5" s="15">
        <v>13.6</v>
      </c>
      <c r="G5" s="15">
        <v>24.6</v>
      </c>
      <c r="H5" s="15">
        <v>23.6</v>
      </c>
      <c r="I5" s="15">
        <v>26.8</v>
      </c>
      <c r="J5" s="15">
        <v>13.7</v>
      </c>
      <c r="K5" s="15">
        <v>26.3</v>
      </c>
      <c r="L5" s="15">
        <v>16.2</v>
      </c>
      <c r="M5" s="15">
        <v>13.4</v>
      </c>
      <c r="N5" s="15">
        <v>17.8</v>
      </c>
      <c r="O5" s="15">
        <v>8.3000000000000007</v>
      </c>
      <c r="P5" s="15">
        <v>16.2</v>
      </c>
      <c r="Q5" s="15">
        <v>25.8</v>
      </c>
      <c r="R5" s="16">
        <v>16.899999999999999</v>
      </c>
      <c r="S5" s="17">
        <v>16.3</v>
      </c>
      <c r="T5" s="1" t="s">
        <v>22</v>
      </c>
    </row>
    <row r="6" spans="2:21" s="4" customFormat="1" ht="28.5" customHeight="1" thickTop="1" thickBot="1">
      <c r="B6" s="18" t="s">
        <v>23</v>
      </c>
      <c r="C6" s="341" t="s">
        <v>24</v>
      </c>
      <c r="D6" s="342"/>
      <c r="E6" s="19">
        <v>4913</v>
      </c>
      <c r="F6" s="20">
        <v>3213</v>
      </c>
      <c r="G6" s="20">
        <v>4168</v>
      </c>
      <c r="H6" s="20">
        <v>4969</v>
      </c>
      <c r="I6" s="20">
        <v>7499</v>
      </c>
      <c r="J6" s="20">
        <v>2175</v>
      </c>
      <c r="K6" s="20">
        <v>4725</v>
      </c>
      <c r="L6" s="20">
        <v>1845</v>
      </c>
      <c r="M6" s="20">
        <v>2982</v>
      </c>
      <c r="N6" s="20">
        <v>2285</v>
      </c>
      <c r="O6" s="20">
        <v>4704</v>
      </c>
      <c r="P6" s="20">
        <v>4900</v>
      </c>
      <c r="Q6" s="20">
        <v>5833</v>
      </c>
      <c r="R6" s="21">
        <v>5534</v>
      </c>
      <c r="S6" s="22">
        <f>SUM(E6:R6)</f>
        <v>59745</v>
      </c>
    </row>
    <row r="7" spans="2:21" s="4" customFormat="1" ht="29.1" customHeight="1" thickTop="1" thickBot="1">
      <c r="B7" s="23"/>
      <c r="C7" s="343" t="s">
        <v>25</v>
      </c>
      <c r="D7" s="344"/>
      <c r="E7" s="24">
        <f>'[1]Stan i struktura II 14'!E6</f>
        <v>5190</v>
      </c>
      <c r="F7" s="25">
        <f>'[1]Stan i struktura II 14'!F6</f>
        <v>3416</v>
      </c>
      <c r="G7" s="25">
        <f>'[1]Stan i struktura II 14'!G6</f>
        <v>4437</v>
      </c>
      <c r="H7" s="25">
        <f>'[1]Stan i struktura II 14'!H6</f>
        <v>5159</v>
      </c>
      <c r="I7" s="25">
        <f>'[1]Stan i struktura II 14'!I6</f>
        <v>7904</v>
      </c>
      <c r="J7" s="25">
        <f>'[1]Stan i struktura II 14'!J6</f>
        <v>2230</v>
      </c>
      <c r="K7" s="25">
        <f>'[1]Stan i struktura II 14'!K6</f>
        <v>5031</v>
      </c>
      <c r="L7" s="25">
        <f>'[1]Stan i struktura II 14'!L6</f>
        <v>1919</v>
      </c>
      <c r="M7" s="25">
        <f>'[1]Stan i struktura II 14'!M6</f>
        <v>3233</v>
      </c>
      <c r="N7" s="25">
        <f>'[1]Stan i struktura II 14'!N6</f>
        <v>2348</v>
      </c>
      <c r="O7" s="25">
        <f>'[1]Stan i struktura II 14'!O6</f>
        <v>4854</v>
      </c>
      <c r="P7" s="25">
        <f>'[1]Stan i struktura II 14'!P6</f>
        <v>5067</v>
      </c>
      <c r="Q7" s="25">
        <f>'[1]Stan i struktura II 14'!Q6</f>
        <v>6126</v>
      </c>
      <c r="R7" s="26">
        <f>'[1]Stan i struktura II 14'!R6</f>
        <v>5691</v>
      </c>
      <c r="S7" s="27">
        <f>'[1]Stan i struktura II 14'!S6</f>
        <v>62605</v>
      </c>
      <c r="T7" s="28"/>
      <c r="U7" s="29">
        <f>SUM(E7:R7)</f>
        <v>62605</v>
      </c>
    </row>
    <row r="8" spans="2:21" ht="29.1" customHeight="1" thickTop="1" thickBot="1">
      <c r="B8" s="30"/>
      <c r="C8" s="321" t="s">
        <v>26</v>
      </c>
      <c r="D8" s="314"/>
      <c r="E8" s="31">
        <f t="shared" ref="E8:S8" si="0">E6-E7</f>
        <v>-277</v>
      </c>
      <c r="F8" s="31">
        <f t="shared" si="0"/>
        <v>-203</v>
      </c>
      <c r="G8" s="31">
        <f t="shared" si="0"/>
        <v>-269</v>
      </c>
      <c r="H8" s="31">
        <f t="shared" si="0"/>
        <v>-190</v>
      </c>
      <c r="I8" s="31">
        <f t="shared" si="0"/>
        <v>-405</v>
      </c>
      <c r="J8" s="31">
        <f t="shared" si="0"/>
        <v>-55</v>
      </c>
      <c r="K8" s="31">
        <f t="shared" si="0"/>
        <v>-306</v>
      </c>
      <c r="L8" s="31">
        <f t="shared" si="0"/>
        <v>-74</v>
      </c>
      <c r="M8" s="31">
        <f t="shared" si="0"/>
        <v>-251</v>
      </c>
      <c r="N8" s="31">
        <f t="shared" si="0"/>
        <v>-63</v>
      </c>
      <c r="O8" s="31">
        <f t="shared" si="0"/>
        <v>-150</v>
      </c>
      <c r="P8" s="31">
        <f t="shared" si="0"/>
        <v>-167</v>
      </c>
      <c r="Q8" s="31">
        <f t="shared" si="0"/>
        <v>-293</v>
      </c>
      <c r="R8" s="32">
        <f t="shared" si="0"/>
        <v>-157</v>
      </c>
      <c r="S8" s="33">
        <f t="shared" si="0"/>
        <v>-2860</v>
      </c>
      <c r="T8" s="34"/>
    </row>
    <row r="9" spans="2:21" ht="29.1" customHeight="1" thickTop="1" thickBot="1">
      <c r="B9" s="35"/>
      <c r="C9" s="317" t="s">
        <v>27</v>
      </c>
      <c r="D9" s="318"/>
      <c r="E9" s="36">
        <f t="shared" ref="E9:S9" si="1">E6/E7*100</f>
        <v>94.662813102119458</v>
      </c>
      <c r="F9" s="36">
        <f t="shared" si="1"/>
        <v>94.057377049180317</v>
      </c>
      <c r="G9" s="36">
        <f t="shared" si="1"/>
        <v>93.937345052963721</v>
      </c>
      <c r="H9" s="36">
        <f t="shared" si="1"/>
        <v>96.317115720100801</v>
      </c>
      <c r="I9" s="36">
        <f t="shared" si="1"/>
        <v>94.876012145748987</v>
      </c>
      <c r="J9" s="36">
        <f t="shared" si="1"/>
        <v>97.533632286995527</v>
      </c>
      <c r="K9" s="36">
        <f t="shared" si="1"/>
        <v>93.917710196779964</v>
      </c>
      <c r="L9" s="36">
        <f t="shared" si="1"/>
        <v>96.143824908806678</v>
      </c>
      <c r="M9" s="36">
        <f t="shared" si="1"/>
        <v>92.236313021961024</v>
      </c>
      <c r="N9" s="36">
        <f t="shared" si="1"/>
        <v>97.316865417376491</v>
      </c>
      <c r="O9" s="36">
        <f t="shared" si="1"/>
        <v>96.909765142150803</v>
      </c>
      <c r="P9" s="36">
        <f t="shared" si="1"/>
        <v>96.704164199723706</v>
      </c>
      <c r="Q9" s="36">
        <f t="shared" si="1"/>
        <v>95.217107411034931</v>
      </c>
      <c r="R9" s="37">
        <f t="shared" si="1"/>
        <v>97.241258126866981</v>
      </c>
      <c r="S9" s="38">
        <f t="shared" si="1"/>
        <v>95.431674786358926</v>
      </c>
      <c r="T9" s="34"/>
    </row>
    <row r="10" spans="2:21" s="4" customFormat="1" ht="29.1" customHeight="1" thickTop="1" thickBot="1">
      <c r="B10" s="39" t="s">
        <v>28</v>
      </c>
      <c r="C10" s="319" t="s">
        <v>29</v>
      </c>
      <c r="D10" s="320"/>
      <c r="E10" s="40">
        <v>655</v>
      </c>
      <c r="F10" s="41">
        <v>345</v>
      </c>
      <c r="G10" s="42">
        <v>371</v>
      </c>
      <c r="H10" s="42">
        <v>468</v>
      </c>
      <c r="I10" s="42">
        <v>503</v>
      </c>
      <c r="J10" s="42">
        <v>301</v>
      </c>
      <c r="K10" s="42">
        <v>422</v>
      </c>
      <c r="L10" s="42">
        <v>247</v>
      </c>
      <c r="M10" s="43">
        <v>314</v>
      </c>
      <c r="N10" s="43">
        <v>256</v>
      </c>
      <c r="O10" s="43">
        <v>585</v>
      </c>
      <c r="P10" s="43">
        <v>551</v>
      </c>
      <c r="Q10" s="43">
        <v>510</v>
      </c>
      <c r="R10" s="43">
        <v>678</v>
      </c>
      <c r="S10" s="44">
        <f>SUM(E10:R10)</f>
        <v>6206</v>
      </c>
      <c r="T10" s="28"/>
    </row>
    <row r="11" spans="2:21" ht="29.1" customHeight="1" thickTop="1" thickBot="1">
      <c r="B11" s="45"/>
      <c r="C11" s="321" t="s">
        <v>30</v>
      </c>
      <c r="D11" s="314"/>
      <c r="E11" s="46">
        <f t="shared" ref="E11:S11" si="2">E76/E10*100</f>
        <v>17.099236641221374</v>
      </c>
      <c r="F11" s="46">
        <f t="shared" si="2"/>
        <v>19.710144927536234</v>
      </c>
      <c r="G11" s="46">
        <f t="shared" si="2"/>
        <v>11.859838274932615</v>
      </c>
      <c r="H11" s="46">
        <f t="shared" si="2"/>
        <v>12.820512820512819</v>
      </c>
      <c r="I11" s="46">
        <f t="shared" si="2"/>
        <v>13.12127236580517</v>
      </c>
      <c r="J11" s="46">
        <f t="shared" si="2"/>
        <v>17.275747508305646</v>
      </c>
      <c r="K11" s="46">
        <f t="shared" si="2"/>
        <v>6.8720379146919433</v>
      </c>
      <c r="L11" s="46">
        <f t="shared" si="2"/>
        <v>15.384615384615385</v>
      </c>
      <c r="M11" s="46">
        <f t="shared" si="2"/>
        <v>18.152866242038215</v>
      </c>
      <c r="N11" s="46">
        <f t="shared" si="2"/>
        <v>18.359375</v>
      </c>
      <c r="O11" s="46">
        <f t="shared" si="2"/>
        <v>20.341880341880341</v>
      </c>
      <c r="P11" s="46">
        <f t="shared" si="2"/>
        <v>15.607985480943739</v>
      </c>
      <c r="Q11" s="46">
        <f t="shared" si="2"/>
        <v>15.882352941176469</v>
      </c>
      <c r="R11" s="47">
        <f t="shared" si="2"/>
        <v>11.504424778761061</v>
      </c>
      <c r="S11" s="48">
        <f t="shared" si="2"/>
        <v>15.098291975507575</v>
      </c>
      <c r="T11" s="34"/>
    </row>
    <row r="12" spans="2:21" ht="29.1" customHeight="1" thickTop="1" thickBot="1">
      <c r="B12" s="49" t="s">
        <v>31</v>
      </c>
      <c r="C12" s="322" t="s">
        <v>32</v>
      </c>
      <c r="D12" s="323"/>
      <c r="E12" s="40">
        <v>932</v>
      </c>
      <c r="F12" s="42">
        <v>548</v>
      </c>
      <c r="G12" s="42">
        <v>640</v>
      </c>
      <c r="H12" s="42">
        <v>658</v>
      </c>
      <c r="I12" s="42">
        <v>908</v>
      </c>
      <c r="J12" s="42">
        <v>356</v>
      </c>
      <c r="K12" s="42">
        <v>728</v>
      </c>
      <c r="L12" s="42">
        <v>321</v>
      </c>
      <c r="M12" s="43">
        <v>565</v>
      </c>
      <c r="N12" s="43">
        <v>319</v>
      </c>
      <c r="O12" s="43">
        <v>735</v>
      </c>
      <c r="P12" s="43">
        <v>718</v>
      </c>
      <c r="Q12" s="43">
        <v>803</v>
      </c>
      <c r="R12" s="43">
        <v>835</v>
      </c>
      <c r="S12" s="44">
        <f>SUM(E12:R12)</f>
        <v>9066</v>
      </c>
      <c r="T12" s="34"/>
    </row>
    <row r="13" spans="2:21" ht="29.1" customHeight="1" thickTop="1" thickBot="1">
      <c r="B13" s="45" t="s">
        <v>22</v>
      </c>
      <c r="C13" s="324" t="s">
        <v>33</v>
      </c>
      <c r="D13" s="325"/>
      <c r="E13" s="50">
        <v>361</v>
      </c>
      <c r="F13" s="51">
        <v>205</v>
      </c>
      <c r="G13" s="51">
        <v>297</v>
      </c>
      <c r="H13" s="51">
        <v>302</v>
      </c>
      <c r="I13" s="51">
        <v>397</v>
      </c>
      <c r="J13" s="51">
        <v>191</v>
      </c>
      <c r="K13" s="51">
        <v>332</v>
      </c>
      <c r="L13" s="51">
        <v>122</v>
      </c>
      <c r="M13" s="52">
        <v>206</v>
      </c>
      <c r="N13" s="52">
        <v>126</v>
      </c>
      <c r="O13" s="52">
        <v>280</v>
      </c>
      <c r="P13" s="52">
        <v>287</v>
      </c>
      <c r="Q13" s="52">
        <v>399</v>
      </c>
      <c r="R13" s="52">
        <v>355</v>
      </c>
      <c r="S13" s="53">
        <f>SUM(E13:R13)</f>
        <v>3860</v>
      </c>
      <c r="T13" s="34"/>
    </row>
    <row r="14" spans="2:21" s="4" customFormat="1" ht="29.1" customHeight="1" thickTop="1" thickBot="1">
      <c r="B14" s="18" t="s">
        <v>22</v>
      </c>
      <c r="C14" s="326" t="s">
        <v>34</v>
      </c>
      <c r="D14" s="327"/>
      <c r="E14" s="50">
        <v>334</v>
      </c>
      <c r="F14" s="51">
        <v>180</v>
      </c>
      <c r="G14" s="51">
        <v>285</v>
      </c>
      <c r="H14" s="51">
        <v>262</v>
      </c>
      <c r="I14" s="51">
        <v>391</v>
      </c>
      <c r="J14" s="51">
        <v>159</v>
      </c>
      <c r="K14" s="51">
        <v>289</v>
      </c>
      <c r="L14" s="51">
        <v>109</v>
      </c>
      <c r="M14" s="52">
        <v>197</v>
      </c>
      <c r="N14" s="52">
        <v>115</v>
      </c>
      <c r="O14" s="52">
        <v>263</v>
      </c>
      <c r="P14" s="52">
        <v>273</v>
      </c>
      <c r="Q14" s="52">
        <v>298</v>
      </c>
      <c r="R14" s="52">
        <v>305</v>
      </c>
      <c r="S14" s="53">
        <f>SUM(E14:R14)</f>
        <v>3460</v>
      </c>
      <c r="T14" s="28"/>
    </row>
    <row r="15" spans="2:21" s="4" customFormat="1" ht="29.1" customHeight="1" thickTop="1" thickBot="1">
      <c r="B15" s="54" t="s">
        <v>22</v>
      </c>
      <c r="C15" s="328" t="s">
        <v>35</v>
      </c>
      <c r="D15" s="329"/>
      <c r="E15" s="55">
        <v>345</v>
      </c>
      <c r="F15" s="56">
        <v>124</v>
      </c>
      <c r="G15" s="56">
        <v>123</v>
      </c>
      <c r="H15" s="56">
        <v>129</v>
      </c>
      <c r="I15" s="56">
        <v>190</v>
      </c>
      <c r="J15" s="56">
        <v>78</v>
      </c>
      <c r="K15" s="56">
        <v>123</v>
      </c>
      <c r="L15" s="56">
        <v>86</v>
      </c>
      <c r="M15" s="57">
        <v>129</v>
      </c>
      <c r="N15" s="57">
        <v>70</v>
      </c>
      <c r="O15" s="57">
        <v>219</v>
      </c>
      <c r="P15" s="57">
        <v>219</v>
      </c>
      <c r="Q15" s="57">
        <v>189</v>
      </c>
      <c r="R15" s="57">
        <v>185</v>
      </c>
      <c r="S15" s="53">
        <f>SUM(E15:R15)</f>
        <v>2209</v>
      </c>
      <c r="T15" s="28"/>
    </row>
    <row r="16" spans="2:21" ht="29.1" customHeight="1" thickBot="1">
      <c r="B16" s="310" t="s">
        <v>36</v>
      </c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1"/>
    </row>
    <row r="17" spans="2:19" ht="29.1" customHeight="1" thickTop="1" thickBot="1">
      <c r="B17" s="332" t="s">
        <v>20</v>
      </c>
      <c r="C17" s="333" t="s">
        <v>37</v>
      </c>
      <c r="D17" s="334"/>
      <c r="E17" s="58">
        <v>2511</v>
      </c>
      <c r="F17" s="59">
        <v>1582</v>
      </c>
      <c r="G17" s="59">
        <v>2193</v>
      </c>
      <c r="H17" s="59">
        <v>2426</v>
      </c>
      <c r="I17" s="59">
        <v>3974</v>
      </c>
      <c r="J17" s="59">
        <v>958</v>
      </c>
      <c r="K17" s="59">
        <v>2497</v>
      </c>
      <c r="L17" s="59">
        <v>828</v>
      </c>
      <c r="M17" s="60">
        <v>1450</v>
      </c>
      <c r="N17" s="60">
        <v>1213</v>
      </c>
      <c r="O17" s="60">
        <v>2340</v>
      </c>
      <c r="P17" s="60">
        <v>2545</v>
      </c>
      <c r="Q17" s="60">
        <v>3077</v>
      </c>
      <c r="R17" s="60">
        <v>2917</v>
      </c>
      <c r="S17" s="53">
        <f>SUM(E17:R17)</f>
        <v>30511</v>
      </c>
    </row>
    <row r="18" spans="2:19" ht="29.1" customHeight="1" thickTop="1" thickBot="1">
      <c r="B18" s="271"/>
      <c r="C18" s="299" t="s">
        <v>38</v>
      </c>
      <c r="D18" s="300"/>
      <c r="E18" s="61">
        <f t="shared" ref="E18:S18" si="3">E17/E6*100</f>
        <v>51.109301852228782</v>
      </c>
      <c r="F18" s="61">
        <f t="shared" si="3"/>
        <v>49.23747276688453</v>
      </c>
      <c r="G18" s="61">
        <f t="shared" si="3"/>
        <v>52.615163147792707</v>
      </c>
      <c r="H18" s="61">
        <f t="shared" si="3"/>
        <v>48.822700744616618</v>
      </c>
      <c r="I18" s="61">
        <f t="shared" si="3"/>
        <v>52.993732497666358</v>
      </c>
      <c r="J18" s="61">
        <f t="shared" si="3"/>
        <v>44.045977011494251</v>
      </c>
      <c r="K18" s="61">
        <f t="shared" si="3"/>
        <v>52.846560846560841</v>
      </c>
      <c r="L18" s="61">
        <f t="shared" si="3"/>
        <v>44.878048780487809</v>
      </c>
      <c r="M18" s="61">
        <f t="shared" si="3"/>
        <v>48.625083836351443</v>
      </c>
      <c r="N18" s="61">
        <f t="shared" si="3"/>
        <v>53.085339168490151</v>
      </c>
      <c r="O18" s="61">
        <f t="shared" si="3"/>
        <v>49.744897959183675</v>
      </c>
      <c r="P18" s="61">
        <f t="shared" si="3"/>
        <v>51.938775510204081</v>
      </c>
      <c r="Q18" s="61">
        <f t="shared" si="3"/>
        <v>52.751585804903137</v>
      </c>
      <c r="R18" s="62">
        <f t="shared" si="3"/>
        <v>52.710516805204186</v>
      </c>
      <c r="S18" s="63">
        <f t="shared" si="3"/>
        <v>51.068708678550514</v>
      </c>
    </row>
    <row r="19" spans="2:19" ht="29.1" customHeight="1" thickTop="1" thickBot="1">
      <c r="B19" s="303" t="s">
        <v>23</v>
      </c>
      <c r="C19" s="313" t="s">
        <v>39</v>
      </c>
      <c r="D19" s="314"/>
      <c r="E19" s="50">
        <v>0</v>
      </c>
      <c r="F19" s="51">
        <v>2201</v>
      </c>
      <c r="G19" s="51">
        <v>2043</v>
      </c>
      <c r="H19" s="51">
        <v>2694</v>
      </c>
      <c r="I19" s="51">
        <v>3033</v>
      </c>
      <c r="J19" s="51">
        <v>1063</v>
      </c>
      <c r="K19" s="51">
        <v>2667</v>
      </c>
      <c r="L19" s="51">
        <v>1078</v>
      </c>
      <c r="M19" s="52">
        <v>1704</v>
      </c>
      <c r="N19" s="52">
        <v>1074</v>
      </c>
      <c r="O19" s="52">
        <v>0</v>
      </c>
      <c r="P19" s="52">
        <v>3262</v>
      </c>
      <c r="Q19" s="52">
        <v>2585</v>
      </c>
      <c r="R19" s="52">
        <v>2499</v>
      </c>
      <c r="S19" s="64">
        <f>SUM(E19:R19)</f>
        <v>25903</v>
      </c>
    </row>
    <row r="20" spans="2:19" ht="29.1" customHeight="1" thickTop="1" thickBot="1">
      <c r="B20" s="271"/>
      <c r="C20" s="299" t="s">
        <v>38</v>
      </c>
      <c r="D20" s="300"/>
      <c r="E20" s="61">
        <f t="shared" ref="E20:S20" si="4">E19/E6*100</f>
        <v>0</v>
      </c>
      <c r="F20" s="61">
        <f t="shared" si="4"/>
        <v>68.502956738250859</v>
      </c>
      <c r="G20" s="61">
        <f t="shared" si="4"/>
        <v>49.01631477927063</v>
      </c>
      <c r="H20" s="61">
        <f t="shared" si="4"/>
        <v>54.216140068424238</v>
      </c>
      <c r="I20" s="61">
        <f t="shared" si="4"/>
        <v>40.445392719029208</v>
      </c>
      <c r="J20" s="61">
        <f t="shared" si="4"/>
        <v>48.8735632183908</v>
      </c>
      <c r="K20" s="61">
        <f t="shared" si="4"/>
        <v>56.444444444444443</v>
      </c>
      <c r="L20" s="61">
        <f t="shared" si="4"/>
        <v>58.428184281842817</v>
      </c>
      <c r="M20" s="61">
        <f t="shared" si="4"/>
        <v>57.142857142857139</v>
      </c>
      <c r="N20" s="61">
        <f t="shared" si="4"/>
        <v>47.002188183807441</v>
      </c>
      <c r="O20" s="61">
        <f t="shared" si="4"/>
        <v>0</v>
      </c>
      <c r="P20" s="61">
        <f t="shared" si="4"/>
        <v>66.571428571428569</v>
      </c>
      <c r="Q20" s="61">
        <f t="shared" si="4"/>
        <v>44.316818103891656</v>
      </c>
      <c r="R20" s="62">
        <f t="shared" si="4"/>
        <v>45.157209974701843</v>
      </c>
      <c r="S20" s="63">
        <f t="shared" si="4"/>
        <v>43.355929366474186</v>
      </c>
    </row>
    <row r="21" spans="2:19" s="4" customFormat="1" ht="29.1" customHeight="1" thickTop="1" thickBot="1">
      <c r="B21" s="295" t="s">
        <v>28</v>
      </c>
      <c r="C21" s="297" t="s">
        <v>40</v>
      </c>
      <c r="D21" s="298"/>
      <c r="E21" s="50">
        <v>852</v>
      </c>
      <c r="F21" s="51">
        <v>519</v>
      </c>
      <c r="G21" s="51">
        <v>690</v>
      </c>
      <c r="H21" s="51">
        <v>1013</v>
      </c>
      <c r="I21" s="51">
        <v>1286</v>
      </c>
      <c r="J21" s="51">
        <v>298</v>
      </c>
      <c r="K21" s="51">
        <v>792</v>
      </c>
      <c r="L21" s="51">
        <v>274</v>
      </c>
      <c r="M21" s="52">
        <v>453</v>
      </c>
      <c r="N21" s="52">
        <v>268</v>
      </c>
      <c r="O21" s="52">
        <v>762</v>
      </c>
      <c r="P21" s="52">
        <v>673</v>
      </c>
      <c r="Q21" s="52">
        <v>1016</v>
      </c>
      <c r="R21" s="52">
        <v>574</v>
      </c>
      <c r="S21" s="53">
        <f>SUM(E21:R21)</f>
        <v>9470</v>
      </c>
    </row>
    <row r="22" spans="2:19" ht="29.1" customHeight="1" thickTop="1" thickBot="1">
      <c r="B22" s="271"/>
      <c r="C22" s="299" t="s">
        <v>38</v>
      </c>
      <c r="D22" s="300"/>
      <c r="E22" s="61">
        <f t="shared" ref="E22:S22" si="5">E21/E6*100</f>
        <v>17.341746387136169</v>
      </c>
      <c r="F22" s="61">
        <f t="shared" si="5"/>
        <v>16.1531279178338</v>
      </c>
      <c r="G22" s="61">
        <f t="shared" si="5"/>
        <v>16.554702495201536</v>
      </c>
      <c r="H22" s="61">
        <f t="shared" si="5"/>
        <v>20.386395653048904</v>
      </c>
      <c r="I22" s="61">
        <f t="shared" si="5"/>
        <v>17.148953193759166</v>
      </c>
      <c r="J22" s="61">
        <f t="shared" si="5"/>
        <v>13.701149425287356</v>
      </c>
      <c r="K22" s="61">
        <f t="shared" si="5"/>
        <v>16.761904761904763</v>
      </c>
      <c r="L22" s="61">
        <f t="shared" si="5"/>
        <v>14.850948509485097</v>
      </c>
      <c r="M22" s="61">
        <f t="shared" si="5"/>
        <v>15.191146881287725</v>
      </c>
      <c r="N22" s="61">
        <f t="shared" si="5"/>
        <v>11.728665207877462</v>
      </c>
      <c r="O22" s="61">
        <f t="shared" si="5"/>
        <v>16.198979591836736</v>
      </c>
      <c r="P22" s="61">
        <f t="shared" si="5"/>
        <v>13.734693877551022</v>
      </c>
      <c r="Q22" s="61">
        <f t="shared" si="5"/>
        <v>17.418138179324533</v>
      </c>
      <c r="R22" s="62">
        <f t="shared" si="5"/>
        <v>10.372244307914709</v>
      </c>
      <c r="S22" s="63">
        <f t="shared" si="5"/>
        <v>15.850698803247134</v>
      </c>
    </row>
    <row r="23" spans="2:19" s="4" customFormat="1" ht="29.1" customHeight="1" thickTop="1" thickBot="1">
      <c r="B23" s="295" t="s">
        <v>31</v>
      </c>
      <c r="C23" s="315" t="s">
        <v>41</v>
      </c>
      <c r="D23" s="316"/>
      <c r="E23" s="50">
        <v>255</v>
      </c>
      <c r="F23" s="51">
        <v>236</v>
      </c>
      <c r="G23" s="51">
        <v>314</v>
      </c>
      <c r="H23" s="51">
        <v>463</v>
      </c>
      <c r="I23" s="51">
        <v>212</v>
      </c>
      <c r="J23" s="51">
        <v>89</v>
      </c>
      <c r="K23" s="51">
        <v>190</v>
      </c>
      <c r="L23" s="51">
        <v>65</v>
      </c>
      <c r="M23" s="52">
        <v>336</v>
      </c>
      <c r="N23" s="52">
        <v>166</v>
      </c>
      <c r="O23" s="52">
        <v>294</v>
      </c>
      <c r="P23" s="52">
        <v>295</v>
      </c>
      <c r="Q23" s="52">
        <v>381</v>
      </c>
      <c r="R23" s="52">
        <v>191</v>
      </c>
      <c r="S23" s="53">
        <f>SUM(E23:R23)</f>
        <v>3487</v>
      </c>
    </row>
    <row r="24" spans="2:19" ht="29.1" customHeight="1" thickTop="1" thickBot="1">
      <c r="B24" s="271"/>
      <c r="C24" s="299" t="s">
        <v>38</v>
      </c>
      <c r="D24" s="300"/>
      <c r="E24" s="61">
        <f t="shared" ref="E24:S24" si="6">E23/E6*100</f>
        <v>5.1903114186851207</v>
      </c>
      <c r="F24" s="61">
        <f t="shared" si="6"/>
        <v>7.345160286336756</v>
      </c>
      <c r="G24" s="61">
        <f t="shared" si="6"/>
        <v>7.5335892514395386</v>
      </c>
      <c r="H24" s="61">
        <f t="shared" si="6"/>
        <v>9.3177701750855295</v>
      </c>
      <c r="I24" s="61">
        <f t="shared" si="6"/>
        <v>2.8270436058141084</v>
      </c>
      <c r="J24" s="61">
        <f t="shared" si="6"/>
        <v>4.0919540229885056</v>
      </c>
      <c r="K24" s="61">
        <f t="shared" si="6"/>
        <v>4.0211640211640214</v>
      </c>
      <c r="L24" s="61">
        <f t="shared" si="6"/>
        <v>3.5230352303523031</v>
      </c>
      <c r="M24" s="61">
        <f t="shared" si="6"/>
        <v>11.267605633802818</v>
      </c>
      <c r="N24" s="61">
        <f t="shared" si="6"/>
        <v>7.2647702407002193</v>
      </c>
      <c r="O24" s="61">
        <f t="shared" si="6"/>
        <v>6.25</v>
      </c>
      <c r="P24" s="61">
        <f t="shared" si="6"/>
        <v>6.0204081632653059</v>
      </c>
      <c r="Q24" s="61">
        <f t="shared" si="6"/>
        <v>6.5318018172467003</v>
      </c>
      <c r="R24" s="62">
        <f t="shared" si="6"/>
        <v>3.4513913986266713</v>
      </c>
      <c r="S24" s="63">
        <f t="shared" si="6"/>
        <v>5.8364716712695621</v>
      </c>
    </row>
    <row r="25" spans="2:19" s="4" customFormat="1" ht="29.1" customHeight="1" thickTop="1" thickBot="1">
      <c r="B25" s="295" t="s">
        <v>42</v>
      </c>
      <c r="C25" s="297" t="s">
        <v>43</v>
      </c>
      <c r="D25" s="298"/>
      <c r="E25" s="65">
        <v>162</v>
      </c>
      <c r="F25" s="52">
        <v>149</v>
      </c>
      <c r="G25" s="52">
        <v>166</v>
      </c>
      <c r="H25" s="52">
        <v>169</v>
      </c>
      <c r="I25" s="52">
        <v>337</v>
      </c>
      <c r="J25" s="52">
        <v>78</v>
      </c>
      <c r="K25" s="52">
        <v>186</v>
      </c>
      <c r="L25" s="52">
        <v>83</v>
      </c>
      <c r="M25" s="52">
        <v>135</v>
      </c>
      <c r="N25" s="52">
        <v>131</v>
      </c>
      <c r="O25" s="52">
        <v>215</v>
      </c>
      <c r="P25" s="52">
        <v>242</v>
      </c>
      <c r="Q25" s="52">
        <v>231</v>
      </c>
      <c r="R25" s="52">
        <v>286</v>
      </c>
      <c r="S25" s="53">
        <f>SUM(E25:R25)</f>
        <v>2570</v>
      </c>
    </row>
    <row r="26" spans="2:19" ht="29.1" customHeight="1" thickTop="1" thickBot="1">
      <c r="B26" s="271"/>
      <c r="C26" s="299" t="s">
        <v>38</v>
      </c>
      <c r="D26" s="300"/>
      <c r="E26" s="61">
        <f t="shared" ref="E26:S26" si="7">E25/E6*100</f>
        <v>3.2973743130470181</v>
      </c>
      <c r="F26" s="61">
        <f t="shared" si="7"/>
        <v>4.6374105197634607</v>
      </c>
      <c r="G26" s="61">
        <f t="shared" si="7"/>
        <v>3.9827255278310942</v>
      </c>
      <c r="H26" s="61">
        <f t="shared" si="7"/>
        <v>3.4010867377741998</v>
      </c>
      <c r="I26" s="61">
        <f t="shared" si="7"/>
        <v>4.4939325243365777</v>
      </c>
      <c r="J26" s="61">
        <f t="shared" si="7"/>
        <v>3.5862068965517238</v>
      </c>
      <c r="K26" s="61">
        <f t="shared" si="7"/>
        <v>3.9365079365079367</v>
      </c>
      <c r="L26" s="61">
        <f t="shared" si="7"/>
        <v>4.4986449864498645</v>
      </c>
      <c r="M26" s="61">
        <f t="shared" si="7"/>
        <v>4.5271629778672029</v>
      </c>
      <c r="N26" s="61">
        <f t="shared" si="7"/>
        <v>5.7330415754923409</v>
      </c>
      <c r="O26" s="61">
        <f t="shared" si="7"/>
        <v>4.5705782312925169</v>
      </c>
      <c r="P26" s="61">
        <f t="shared" si="7"/>
        <v>4.9387755102040822</v>
      </c>
      <c r="Q26" s="61">
        <f t="shared" si="7"/>
        <v>3.9602262986456367</v>
      </c>
      <c r="R26" s="62">
        <f t="shared" si="7"/>
        <v>5.1680520419226594</v>
      </c>
      <c r="S26" s="63">
        <f t="shared" si="7"/>
        <v>4.3016151979245123</v>
      </c>
    </row>
    <row r="27" spans="2:19" ht="29.1" customHeight="1" thickTop="1" thickBot="1">
      <c r="B27" s="310" t="s">
        <v>44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2"/>
    </row>
    <row r="28" spans="2:19" ht="29.1" customHeight="1" thickTop="1" thickBot="1">
      <c r="B28" s="303" t="s">
        <v>20</v>
      </c>
      <c r="C28" s="313" t="s">
        <v>45</v>
      </c>
      <c r="D28" s="314"/>
      <c r="E28" s="50">
        <v>544</v>
      </c>
      <c r="F28" s="51">
        <v>539</v>
      </c>
      <c r="G28" s="51">
        <v>647</v>
      </c>
      <c r="H28" s="51">
        <v>765</v>
      </c>
      <c r="I28" s="51">
        <v>1208</v>
      </c>
      <c r="J28" s="51">
        <v>404</v>
      </c>
      <c r="K28" s="51">
        <v>763</v>
      </c>
      <c r="L28" s="51">
        <v>333</v>
      </c>
      <c r="M28" s="52">
        <v>552</v>
      </c>
      <c r="N28" s="52">
        <v>424</v>
      </c>
      <c r="O28" s="52">
        <v>449</v>
      </c>
      <c r="P28" s="52">
        <v>815</v>
      </c>
      <c r="Q28" s="52">
        <v>866</v>
      </c>
      <c r="R28" s="52">
        <v>927</v>
      </c>
      <c r="S28" s="53">
        <f>SUM(E28:R28)</f>
        <v>9236</v>
      </c>
    </row>
    <row r="29" spans="2:19" ht="29.1" customHeight="1" thickTop="1" thickBot="1">
      <c r="B29" s="271"/>
      <c r="C29" s="299" t="s">
        <v>38</v>
      </c>
      <c r="D29" s="300"/>
      <c r="E29" s="61">
        <f t="shared" ref="E29:S29" si="8">E28/E6*100</f>
        <v>11.072664359861593</v>
      </c>
      <c r="F29" s="61">
        <f t="shared" si="8"/>
        <v>16.775599128540307</v>
      </c>
      <c r="G29" s="61">
        <f t="shared" si="8"/>
        <v>15.523032629558543</v>
      </c>
      <c r="H29" s="61">
        <f t="shared" si="8"/>
        <v>15.395451801167237</v>
      </c>
      <c r="I29" s="61">
        <f t="shared" si="8"/>
        <v>16.108814508601146</v>
      </c>
      <c r="J29" s="61">
        <f t="shared" si="8"/>
        <v>18.574712643678161</v>
      </c>
      <c r="K29" s="61">
        <f t="shared" si="8"/>
        <v>16.148148148148149</v>
      </c>
      <c r="L29" s="61">
        <f t="shared" si="8"/>
        <v>18.048780487804876</v>
      </c>
      <c r="M29" s="61">
        <f t="shared" si="8"/>
        <v>18.511066398390341</v>
      </c>
      <c r="N29" s="61">
        <f t="shared" si="8"/>
        <v>18.555798687089716</v>
      </c>
      <c r="O29" s="61">
        <f t="shared" si="8"/>
        <v>9.5450680272108848</v>
      </c>
      <c r="P29" s="61">
        <f t="shared" si="8"/>
        <v>16.632653061224488</v>
      </c>
      <c r="Q29" s="61">
        <f t="shared" si="8"/>
        <v>14.846562660723469</v>
      </c>
      <c r="R29" s="62">
        <f t="shared" si="8"/>
        <v>16.750993856161909</v>
      </c>
      <c r="S29" s="63">
        <f t="shared" si="8"/>
        <v>15.459034228805757</v>
      </c>
    </row>
    <row r="30" spans="2:19" ht="29.1" customHeight="1" thickTop="1" thickBot="1">
      <c r="B30" s="295" t="s">
        <v>23</v>
      </c>
      <c r="C30" s="297" t="s">
        <v>46</v>
      </c>
      <c r="D30" s="298"/>
      <c r="E30" s="50">
        <v>1594</v>
      </c>
      <c r="F30" s="51">
        <v>948</v>
      </c>
      <c r="G30" s="51">
        <v>1145</v>
      </c>
      <c r="H30" s="51">
        <v>1368</v>
      </c>
      <c r="I30" s="51">
        <v>1845</v>
      </c>
      <c r="J30" s="51">
        <v>728</v>
      </c>
      <c r="K30" s="51">
        <v>1228</v>
      </c>
      <c r="L30" s="51">
        <v>507</v>
      </c>
      <c r="M30" s="52">
        <v>764</v>
      </c>
      <c r="N30" s="52">
        <v>556</v>
      </c>
      <c r="O30" s="52">
        <v>1349</v>
      </c>
      <c r="P30" s="52">
        <v>1190</v>
      </c>
      <c r="Q30" s="52">
        <v>1497</v>
      </c>
      <c r="R30" s="52">
        <v>1479</v>
      </c>
      <c r="S30" s="53">
        <f>SUM(E30:R30)</f>
        <v>16198</v>
      </c>
    </row>
    <row r="31" spans="2:19" ht="29.1" customHeight="1" thickTop="1" thickBot="1">
      <c r="B31" s="271"/>
      <c r="C31" s="299" t="s">
        <v>38</v>
      </c>
      <c r="D31" s="300"/>
      <c r="E31" s="61">
        <f t="shared" ref="E31:S31" si="9">E30/E6*100</f>
        <v>32.444534907388558</v>
      </c>
      <c r="F31" s="61">
        <f t="shared" si="9"/>
        <v>29.50513538748833</v>
      </c>
      <c r="G31" s="61">
        <f t="shared" si="9"/>
        <v>27.471209213051822</v>
      </c>
      <c r="H31" s="61">
        <f t="shared" si="9"/>
        <v>27.530690279734355</v>
      </c>
      <c r="I31" s="61">
        <f t="shared" si="9"/>
        <v>24.603280437391653</v>
      </c>
      <c r="J31" s="61">
        <f t="shared" si="9"/>
        <v>33.47126436781609</v>
      </c>
      <c r="K31" s="61">
        <f t="shared" si="9"/>
        <v>25.989417989417991</v>
      </c>
      <c r="L31" s="61">
        <f t="shared" si="9"/>
        <v>27.479674796747965</v>
      </c>
      <c r="M31" s="61">
        <f t="shared" si="9"/>
        <v>25.620389000670691</v>
      </c>
      <c r="N31" s="61">
        <f t="shared" si="9"/>
        <v>24.332603938730855</v>
      </c>
      <c r="O31" s="61">
        <f t="shared" si="9"/>
        <v>28.677721088435376</v>
      </c>
      <c r="P31" s="61">
        <f t="shared" si="9"/>
        <v>24.285714285714285</v>
      </c>
      <c r="Q31" s="61">
        <f t="shared" si="9"/>
        <v>25.664323675638606</v>
      </c>
      <c r="R31" s="62">
        <f t="shared" si="9"/>
        <v>26.725695699313334</v>
      </c>
      <c r="S31" s="63">
        <f t="shared" si="9"/>
        <v>27.111892208553019</v>
      </c>
    </row>
    <row r="32" spans="2:19" ht="29.1" customHeight="1" thickTop="1" thickBot="1">
      <c r="B32" s="295" t="s">
        <v>28</v>
      </c>
      <c r="C32" s="297" t="s">
        <v>47</v>
      </c>
      <c r="D32" s="298"/>
      <c r="E32" s="50">
        <v>2039</v>
      </c>
      <c r="F32" s="51">
        <v>1401</v>
      </c>
      <c r="G32" s="51">
        <v>2359</v>
      </c>
      <c r="H32" s="51">
        <v>2853</v>
      </c>
      <c r="I32" s="51">
        <v>4324</v>
      </c>
      <c r="J32" s="51">
        <v>1081</v>
      </c>
      <c r="K32" s="51">
        <v>2663</v>
      </c>
      <c r="L32" s="51">
        <v>768</v>
      </c>
      <c r="M32" s="52">
        <v>1418</v>
      </c>
      <c r="N32" s="52">
        <v>1170</v>
      </c>
      <c r="O32" s="52">
        <v>2024</v>
      </c>
      <c r="P32" s="52">
        <v>2248</v>
      </c>
      <c r="Q32" s="52">
        <v>2982</v>
      </c>
      <c r="R32" s="52">
        <v>2913</v>
      </c>
      <c r="S32" s="53">
        <f>SUM(E32:R32)</f>
        <v>30243</v>
      </c>
    </row>
    <row r="33" spans="2:22" ht="29.1" customHeight="1" thickTop="1" thickBot="1">
      <c r="B33" s="271"/>
      <c r="C33" s="299" t="s">
        <v>38</v>
      </c>
      <c r="D33" s="300"/>
      <c r="E33" s="61">
        <f t="shared" ref="E33:S33" si="10">E32/E6*100</f>
        <v>41.502137187054757</v>
      </c>
      <c r="F33" s="61">
        <f t="shared" si="10"/>
        <v>43.604108309990664</v>
      </c>
      <c r="G33" s="61">
        <f t="shared" si="10"/>
        <v>56.5978886756238</v>
      </c>
      <c r="H33" s="61">
        <f t="shared" si="10"/>
        <v>57.415979070235458</v>
      </c>
      <c r="I33" s="61">
        <f t="shared" si="10"/>
        <v>57.661021469529274</v>
      </c>
      <c r="J33" s="61">
        <f t="shared" si="10"/>
        <v>49.701149425287355</v>
      </c>
      <c r="K33" s="61">
        <f t="shared" si="10"/>
        <v>56.359788359788368</v>
      </c>
      <c r="L33" s="61">
        <f t="shared" si="10"/>
        <v>41.626016260162601</v>
      </c>
      <c r="M33" s="61">
        <f t="shared" si="10"/>
        <v>47.55197853789403</v>
      </c>
      <c r="N33" s="61">
        <f t="shared" si="10"/>
        <v>51.203501094091905</v>
      </c>
      <c r="O33" s="61">
        <f t="shared" si="10"/>
        <v>43.027210884353742</v>
      </c>
      <c r="P33" s="61">
        <f t="shared" si="10"/>
        <v>45.877551020408163</v>
      </c>
      <c r="Q33" s="61">
        <f t="shared" si="10"/>
        <v>51.122921309789128</v>
      </c>
      <c r="R33" s="62">
        <f t="shared" si="10"/>
        <v>52.638236357065416</v>
      </c>
      <c r="S33" s="63">
        <f t="shared" si="10"/>
        <v>50.620135576198841</v>
      </c>
    </row>
    <row r="34" spans="2:22" ht="29.1" customHeight="1" thickTop="1" thickBot="1">
      <c r="B34" s="295" t="s">
        <v>31</v>
      </c>
      <c r="C34" s="297" t="s">
        <v>48</v>
      </c>
      <c r="D34" s="298"/>
      <c r="E34" s="65">
        <v>1382</v>
      </c>
      <c r="F34" s="52">
        <v>1112</v>
      </c>
      <c r="G34" s="52">
        <v>1211</v>
      </c>
      <c r="H34" s="52">
        <v>1776</v>
      </c>
      <c r="I34" s="52">
        <v>2440</v>
      </c>
      <c r="J34" s="52">
        <v>641</v>
      </c>
      <c r="K34" s="52">
        <v>1839</v>
      </c>
      <c r="L34" s="52">
        <v>530</v>
      </c>
      <c r="M34" s="52">
        <v>1056</v>
      </c>
      <c r="N34" s="52">
        <v>646</v>
      </c>
      <c r="O34" s="52">
        <v>1160</v>
      </c>
      <c r="P34" s="52">
        <v>1507</v>
      </c>
      <c r="Q34" s="52">
        <v>1747</v>
      </c>
      <c r="R34" s="52">
        <v>1504</v>
      </c>
      <c r="S34" s="53">
        <f>SUM(E34:R34)</f>
        <v>18551</v>
      </c>
    </row>
    <row r="35" spans="2:22" ht="29.1" customHeight="1" thickTop="1" thickBot="1">
      <c r="B35" s="296"/>
      <c r="C35" s="299" t="s">
        <v>38</v>
      </c>
      <c r="D35" s="300"/>
      <c r="E35" s="61">
        <f t="shared" ref="E35:S35" si="11">E34/E6*100</f>
        <v>28.129452473030735</v>
      </c>
      <c r="F35" s="61">
        <f t="shared" si="11"/>
        <v>34.609399315281671</v>
      </c>
      <c r="G35" s="61">
        <f t="shared" si="11"/>
        <v>29.054702495201536</v>
      </c>
      <c r="H35" s="61">
        <f t="shared" si="11"/>
        <v>35.741597907023547</v>
      </c>
      <c r="I35" s="61">
        <f t="shared" si="11"/>
        <v>32.537671689558607</v>
      </c>
      <c r="J35" s="61">
        <f t="shared" si="11"/>
        <v>29.47126436781609</v>
      </c>
      <c r="K35" s="61">
        <f t="shared" si="11"/>
        <v>38.920634920634924</v>
      </c>
      <c r="L35" s="61">
        <f t="shared" si="11"/>
        <v>28.726287262872631</v>
      </c>
      <c r="M35" s="61">
        <f t="shared" si="11"/>
        <v>35.412474849094565</v>
      </c>
      <c r="N35" s="61">
        <f t="shared" si="11"/>
        <v>28.271334792122538</v>
      </c>
      <c r="O35" s="61">
        <f t="shared" si="11"/>
        <v>24.65986394557823</v>
      </c>
      <c r="P35" s="61">
        <f t="shared" si="11"/>
        <v>30.755102040816329</v>
      </c>
      <c r="Q35" s="61">
        <f t="shared" si="11"/>
        <v>29.950282873307042</v>
      </c>
      <c r="R35" s="62">
        <f t="shared" si="11"/>
        <v>27.177448500180702</v>
      </c>
      <c r="S35" s="63">
        <f t="shared" si="11"/>
        <v>31.050297095991297</v>
      </c>
    </row>
    <row r="36" spans="2:22" ht="29.1" customHeight="1" thickTop="1" thickBot="1">
      <c r="B36" s="295" t="s">
        <v>42</v>
      </c>
      <c r="C36" s="301" t="s">
        <v>49</v>
      </c>
      <c r="D36" s="302"/>
      <c r="E36" s="65">
        <v>775</v>
      </c>
      <c r="F36" s="52">
        <v>641</v>
      </c>
      <c r="G36" s="52">
        <v>889</v>
      </c>
      <c r="H36" s="52">
        <v>897</v>
      </c>
      <c r="I36" s="52">
        <v>1645</v>
      </c>
      <c r="J36" s="52">
        <v>471</v>
      </c>
      <c r="K36" s="52">
        <v>1036</v>
      </c>
      <c r="L36" s="52">
        <v>277</v>
      </c>
      <c r="M36" s="52">
        <v>807</v>
      </c>
      <c r="N36" s="52">
        <v>377</v>
      </c>
      <c r="O36" s="52">
        <v>944</v>
      </c>
      <c r="P36" s="52">
        <v>1210</v>
      </c>
      <c r="Q36" s="52">
        <v>1046</v>
      </c>
      <c r="R36" s="52">
        <v>1147</v>
      </c>
      <c r="S36" s="53">
        <f>SUM(E36:R36)</f>
        <v>12162</v>
      </c>
    </row>
    <row r="37" spans="2:22" ht="29.1" customHeight="1" thickTop="1" thickBot="1">
      <c r="B37" s="296"/>
      <c r="C37" s="299" t="s">
        <v>38</v>
      </c>
      <c r="D37" s="300"/>
      <c r="E37" s="61">
        <f t="shared" ref="E37:S37" si="12">E36/E6*100</f>
        <v>15.774475880317526</v>
      </c>
      <c r="F37" s="61">
        <f t="shared" si="12"/>
        <v>19.950202303143481</v>
      </c>
      <c r="G37" s="61">
        <f t="shared" si="12"/>
        <v>21.329174664107487</v>
      </c>
      <c r="H37" s="61">
        <f t="shared" si="12"/>
        <v>18.051921915878445</v>
      </c>
      <c r="I37" s="61">
        <f t="shared" si="12"/>
        <v>21.9362581677557</v>
      </c>
      <c r="J37" s="61">
        <f t="shared" si="12"/>
        <v>21.655172413793103</v>
      </c>
      <c r="K37" s="61">
        <f t="shared" si="12"/>
        <v>21.925925925925927</v>
      </c>
      <c r="L37" s="61">
        <f t="shared" si="12"/>
        <v>15.013550135501355</v>
      </c>
      <c r="M37" s="61">
        <f t="shared" si="12"/>
        <v>27.062374245472835</v>
      </c>
      <c r="N37" s="61">
        <f t="shared" si="12"/>
        <v>16.49890590809628</v>
      </c>
      <c r="O37" s="61">
        <f t="shared" si="12"/>
        <v>20.068027210884352</v>
      </c>
      <c r="P37" s="61">
        <f t="shared" si="12"/>
        <v>24.693877551020407</v>
      </c>
      <c r="Q37" s="61">
        <f t="shared" si="12"/>
        <v>17.932453283044744</v>
      </c>
      <c r="R37" s="62">
        <f t="shared" si="12"/>
        <v>20.726418503794726</v>
      </c>
      <c r="S37" s="63">
        <f t="shared" si="12"/>
        <v>20.356515189555608</v>
      </c>
    </row>
    <row r="38" spans="2:22" s="66" customFormat="1" ht="29.1" customHeight="1" thickTop="1" thickBot="1">
      <c r="B38" s="303" t="s">
        <v>50</v>
      </c>
      <c r="C38" s="305" t="s">
        <v>51</v>
      </c>
      <c r="D38" s="306"/>
      <c r="E38" s="65">
        <v>801</v>
      </c>
      <c r="F38" s="52">
        <v>354</v>
      </c>
      <c r="G38" s="52">
        <v>336</v>
      </c>
      <c r="H38" s="52">
        <v>223</v>
      </c>
      <c r="I38" s="52">
        <v>538</v>
      </c>
      <c r="J38" s="52">
        <v>132</v>
      </c>
      <c r="K38" s="52">
        <v>334</v>
      </c>
      <c r="L38" s="52">
        <v>169</v>
      </c>
      <c r="M38" s="52">
        <v>226</v>
      </c>
      <c r="N38" s="52">
        <v>151</v>
      </c>
      <c r="O38" s="52">
        <v>499</v>
      </c>
      <c r="P38" s="52">
        <v>366</v>
      </c>
      <c r="Q38" s="52">
        <v>417</v>
      </c>
      <c r="R38" s="52">
        <v>373</v>
      </c>
      <c r="S38" s="53">
        <f>SUM(E38:R38)</f>
        <v>4919</v>
      </c>
    </row>
    <row r="39" spans="2:22" s="4" customFormat="1" ht="29.1" customHeight="1" thickTop="1" thickBot="1">
      <c r="B39" s="304"/>
      <c r="C39" s="307" t="s">
        <v>38</v>
      </c>
      <c r="D39" s="308"/>
      <c r="E39" s="67">
        <f t="shared" ref="E39:S39" si="13">E38/E6*100</f>
        <v>16.303684103399146</v>
      </c>
      <c r="F39" s="68">
        <f t="shared" si="13"/>
        <v>11.017740429505135</v>
      </c>
      <c r="G39" s="68">
        <f t="shared" si="13"/>
        <v>8.0614203454894433</v>
      </c>
      <c r="H39" s="68">
        <f t="shared" si="13"/>
        <v>4.4878245119742397</v>
      </c>
      <c r="I39" s="68">
        <f t="shared" si="13"/>
        <v>7.174289905320709</v>
      </c>
      <c r="J39" s="68">
        <f t="shared" si="13"/>
        <v>6.068965517241379</v>
      </c>
      <c r="K39" s="68">
        <f t="shared" si="13"/>
        <v>7.0687830687830688</v>
      </c>
      <c r="L39" s="68">
        <f t="shared" si="13"/>
        <v>9.1598915989159888</v>
      </c>
      <c r="M39" s="68">
        <f t="shared" si="13"/>
        <v>7.5788061703554659</v>
      </c>
      <c r="N39" s="68">
        <f t="shared" si="13"/>
        <v>6.6083150984682719</v>
      </c>
      <c r="O39" s="67">
        <f t="shared" si="13"/>
        <v>10.607993197278912</v>
      </c>
      <c r="P39" s="68">
        <f t="shared" si="13"/>
        <v>7.4693877551020398</v>
      </c>
      <c r="Q39" s="68">
        <f t="shared" si="13"/>
        <v>7.1489799417109552</v>
      </c>
      <c r="R39" s="69">
        <f t="shared" si="13"/>
        <v>6.7401517889410911</v>
      </c>
      <c r="S39" s="63">
        <f t="shared" si="13"/>
        <v>8.2333249644321711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309" t="s">
        <v>52</v>
      </c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310" t="s">
        <v>55</v>
      </c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289"/>
    </row>
    <row r="44" spans="2:22" s="4" customFormat="1" ht="42" customHeight="1" thickTop="1" thickBot="1">
      <c r="B44" s="76" t="s">
        <v>20</v>
      </c>
      <c r="C44" s="293" t="s">
        <v>56</v>
      </c>
      <c r="D44" s="294"/>
      <c r="E44" s="58">
        <v>602</v>
      </c>
      <c r="F44" s="58">
        <v>171</v>
      </c>
      <c r="G44" s="58">
        <v>267</v>
      </c>
      <c r="H44" s="58">
        <v>212</v>
      </c>
      <c r="I44" s="58">
        <v>286</v>
      </c>
      <c r="J44" s="58">
        <v>214</v>
      </c>
      <c r="K44" s="58">
        <v>244</v>
      </c>
      <c r="L44" s="58">
        <v>176</v>
      </c>
      <c r="M44" s="58">
        <v>120</v>
      </c>
      <c r="N44" s="58">
        <v>215</v>
      </c>
      <c r="O44" s="58">
        <v>297</v>
      </c>
      <c r="P44" s="58">
        <v>239</v>
      </c>
      <c r="Q44" s="58">
        <v>203</v>
      </c>
      <c r="R44" s="77">
        <v>350</v>
      </c>
      <c r="S44" s="78">
        <f>SUM(E44:R44)</f>
        <v>3596</v>
      </c>
    </row>
    <row r="45" spans="2:22" s="4" customFormat="1" ht="42" customHeight="1" thickTop="1" thickBot="1">
      <c r="B45" s="79"/>
      <c r="C45" s="283" t="s">
        <v>57</v>
      </c>
      <c r="D45" s="284"/>
      <c r="E45" s="80">
        <v>99</v>
      </c>
      <c r="F45" s="51">
        <v>55</v>
      </c>
      <c r="G45" s="51">
        <v>90</v>
      </c>
      <c r="H45" s="51">
        <v>122</v>
      </c>
      <c r="I45" s="51">
        <v>149</v>
      </c>
      <c r="J45" s="51">
        <v>157</v>
      </c>
      <c r="K45" s="51">
        <v>205</v>
      </c>
      <c r="L45" s="51">
        <v>68</v>
      </c>
      <c r="M45" s="52">
        <v>72</v>
      </c>
      <c r="N45" s="52">
        <v>56</v>
      </c>
      <c r="O45" s="52">
        <v>168</v>
      </c>
      <c r="P45" s="52">
        <v>88</v>
      </c>
      <c r="Q45" s="52">
        <v>131</v>
      </c>
      <c r="R45" s="52">
        <v>223</v>
      </c>
      <c r="S45" s="78">
        <f>SUM(E45:R45)</f>
        <v>1683</v>
      </c>
    </row>
    <row r="46" spans="2:22" s="4" customFormat="1" ht="42" customHeight="1" thickTop="1" thickBot="1">
      <c r="B46" s="81" t="s">
        <v>23</v>
      </c>
      <c r="C46" s="285" t="s">
        <v>58</v>
      </c>
      <c r="D46" s="286"/>
      <c r="E46" s="82">
        <f>E44+'[1]Stan i struktura II 14'!E46</f>
        <v>1265</v>
      </c>
      <c r="F46" s="82">
        <f>F44+'[1]Stan i struktura II 14'!F46</f>
        <v>517</v>
      </c>
      <c r="G46" s="82">
        <f>G44+'[1]Stan i struktura II 14'!G46</f>
        <v>547</v>
      </c>
      <c r="H46" s="82">
        <f>H44+'[1]Stan i struktura II 14'!H46</f>
        <v>488</v>
      </c>
      <c r="I46" s="82">
        <f>I44+'[1]Stan i struktura II 14'!I46</f>
        <v>605</v>
      </c>
      <c r="J46" s="82">
        <f>J44+'[1]Stan i struktura II 14'!J46</f>
        <v>460</v>
      </c>
      <c r="K46" s="82">
        <f>K44+'[1]Stan i struktura II 14'!K46</f>
        <v>635</v>
      </c>
      <c r="L46" s="82">
        <f>L44+'[1]Stan i struktura II 14'!L46</f>
        <v>439</v>
      </c>
      <c r="M46" s="82">
        <f>M44+'[1]Stan i struktura II 14'!M46</f>
        <v>381</v>
      </c>
      <c r="N46" s="82">
        <f>N44+'[1]Stan i struktura II 14'!N46</f>
        <v>388</v>
      </c>
      <c r="O46" s="82">
        <f>O44+'[1]Stan i struktura II 14'!O46</f>
        <v>1258</v>
      </c>
      <c r="P46" s="82">
        <f>P44+'[1]Stan i struktura II 14'!P46</f>
        <v>619</v>
      </c>
      <c r="Q46" s="82">
        <f>Q44+'[1]Stan i struktura II 14'!Q46</f>
        <v>948</v>
      </c>
      <c r="R46" s="83">
        <f>R44+'[1]Stan i struktura II 14'!R46</f>
        <v>1025</v>
      </c>
      <c r="S46" s="84">
        <f>S44+'[1]Stan i struktura II 14'!S46</f>
        <v>9575</v>
      </c>
      <c r="U46" s="4">
        <f>SUM(E46:R46)</f>
        <v>9575</v>
      </c>
      <c r="V46" s="4">
        <f>SUM(E46:R46)</f>
        <v>9575</v>
      </c>
    </row>
    <row r="47" spans="2:22" s="4" customFormat="1" ht="42" customHeight="1" thickBot="1">
      <c r="B47" s="287" t="s">
        <v>59</v>
      </c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9"/>
    </row>
    <row r="48" spans="2:22" s="4" customFormat="1" ht="42" customHeight="1" thickTop="1" thickBot="1">
      <c r="B48" s="290" t="s">
        <v>20</v>
      </c>
      <c r="C48" s="291" t="s">
        <v>60</v>
      </c>
      <c r="D48" s="292"/>
      <c r="E48" s="59">
        <v>2</v>
      </c>
      <c r="F48" s="59">
        <v>3</v>
      </c>
      <c r="G48" s="59">
        <v>0</v>
      </c>
      <c r="H48" s="59">
        <v>0</v>
      </c>
      <c r="I48" s="59">
        <v>6</v>
      </c>
      <c r="J48" s="59">
        <v>10</v>
      </c>
      <c r="K48" s="59">
        <v>30</v>
      </c>
      <c r="L48" s="59">
        <v>0</v>
      </c>
      <c r="M48" s="59">
        <v>0</v>
      </c>
      <c r="N48" s="59">
        <v>0</v>
      </c>
      <c r="O48" s="59">
        <v>4</v>
      </c>
      <c r="P48" s="59">
        <v>1</v>
      </c>
      <c r="Q48" s="59">
        <v>92</v>
      </c>
      <c r="R48" s="60">
        <v>19</v>
      </c>
      <c r="S48" s="85">
        <f>SUM(E48:R48)</f>
        <v>167</v>
      </c>
    </row>
    <row r="49" spans="2:22" ht="42" customHeight="1" thickTop="1" thickBot="1">
      <c r="B49" s="271"/>
      <c r="C49" s="281" t="s">
        <v>61</v>
      </c>
      <c r="D49" s="282"/>
      <c r="E49" s="86">
        <f>E48+'[1]Stan i struktura II 14'!E49</f>
        <v>23</v>
      </c>
      <c r="F49" s="86">
        <f>F48+'[1]Stan i struktura II 14'!F49</f>
        <v>16</v>
      </c>
      <c r="G49" s="86">
        <f>G48+'[1]Stan i struktura II 14'!G49</f>
        <v>0</v>
      </c>
      <c r="H49" s="86">
        <f>H48+'[1]Stan i struktura II 14'!H49</f>
        <v>7</v>
      </c>
      <c r="I49" s="86">
        <f>I48+'[1]Stan i struktura II 14'!I49</f>
        <v>7</v>
      </c>
      <c r="J49" s="86">
        <f>J48+'[1]Stan i struktura II 14'!J49</f>
        <v>10</v>
      </c>
      <c r="K49" s="86">
        <f>K48+'[1]Stan i struktura II 14'!K49</f>
        <v>38</v>
      </c>
      <c r="L49" s="86">
        <f>L48+'[1]Stan i struktura II 14'!L49</f>
        <v>4</v>
      </c>
      <c r="M49" s="86">
        <f>M48+'[1]Stan i struktura II 14'!M49</f>
        <v>0</v>
      </c>
      <c r="N49" s="86">
        <f>N48+'[1]Stan i struktura II 14'!N49</f>
        <v>2</v>
      </c>
      <c r="O49" s="86">
        <f>O48+'[1]Stan i struktura II 14'!O49</f>
        <v>78</v>
      </c>
      <c r="P49" s="86">
        <f>P48+'[1]Stan i struktura II 14'!P49</f>
        <v>10</v>
      </c>
      <c r="Q49" s="86">
        <f>Q48+'[1]Stan i struktura II 14'!Q49</f>
        <v>218</v>
      </c>
      <c r="R49" s="87">
        <f>R48+'[1]Stan i struktura II 14'!R49</f>
        <v>55</v>
      </c>
      <c r="S49" s="84">
        <f>S48+'[1]Stan i struktura II 14'!S49</f>
        <v>468</v>
      </c>
      <c r="U49" s="1">
        <f>SUM(E49:R49)</f>
        <v>468</v>
      </c>
      <c r="V49" s="4">
        <f>SUM(E49:R49)</f>
        <v>468</v>
      </c>
    </row>
    <row r="50" spans="2:22" s="4" customFormat="1" ht="42" customHeight="1" thickTop="1" thickBot="1">
      <c r="B50" s="266" t="s">
        <v>23</v>
      </c>
      <c r="C50" s="279" t="s">
        <v>62</v>
      </c>
      <c r="D50" s="280"/>
      <c r="E50" s="88">
        <v>2</v>
      </c>
      <c r="F50" s="88">
        <v>2</v>
      </c>
      <c r="G50" s="88">
        <v>9</v>
      </c>
      <c r="H50" s="88">
        <v>10</v>
      </c>
      <c r="I50" s="88">
        <v>0</v>
      </c>
      <c r="J50" s="88">
        <v>0</v>
      </c>
      <c r="K50" s="88">
        <v>11</v>
      </c>
      <c r="L50" s="88">
        <v>6</v>
      </c>
      <c r="M50" s="88">
        <v>0</v>
      </c>
      <c r="N50" s="88">
        <v>0</v>
      </c>
      <c r="O50" s="88">
        <v>1</v>
      </c>
      <c r="P50" s="88">
        <v>11</v>
      </c>
      <c r="Q50" s="88">
        <v>0</v>
      </c>
      <c r="R50" s="89">
        <v>0</v>
      </c>
      <c r="S50" s="85">
        <f>SUM(E50:R50)</f>
        <v>52</v>
      </c>
    </row>
    <row r="51" spans="2:22" ht="42" customHeight="1" thickTop="1" thickBot="1">
      <c r="B51" s="271"/>
      <c r="C51" s="281" t="s">
        <v>63</v>
      </c>
      <c r="D51" s="282"/>
      <c r="E51" s="86">
        <f>E50+'[1]Stan i struktura II 14'!E51</f>
        <v>6</v>
      </c>
      <c r="F51" s="86">
        <f>F50+'[1]Stan i struktura II 14'!F51</f>
        <v>24</v>
      </c>
      <c r="G51" s="86">
        <f>G50+'[1]Stan i struktura II 14'!G51</f>
        <v>10</v>
      </c>
      <c r="H51" s="86">
        <f>H50+'[1]Stan i struktura II 14'!H51</f>
        <v>10</v>
      </c>
      <c r="I51" s="86">
        <f>I50+'[1]Stan i struktura II 14'!I51</f>
        <v>0</v>
      </c>
      <c r="J51" s="86">
        <f>J50+'[1]Stan i struktura II 14'!J51</f>
        <v>0</v>
      </c>
      <c r="K51" s="86">
        <f>K50+'[1]Stan i struktura II 14'!K51</f>
        <v>14</v>
      </c>
      <c r="L51" s="86">
        <f>L50+'[1]Stan i struktura II 14'!L51</f>
        <v>11</v>
      </c>
      <c r="M51" s="86">
        <f>M50+'[1]Stan i struktura II 14'!M51</f>
        <v>0</v>
      </c>
      <c r="N51" s="86">
        <f>N50+'[1]Stan i struktura II 14'!N51</f>
        <v>0</v>
      </c>
      <c r="O51" s="86">
        <f>O50+'[1]Stan i struktura II 14'!O51</f>
        <v>14</v>
      </c>
      <c r="P51" s="86">
        <f>P50+'[1]Stan i struktura II 14'!P51</f>
        <v>50</v>
      </c>
      <c r="Q51" s="86">
        <f>Q50+'[1]Stan i struktura II 14'!Q51</f>
        <v>2</v>
      </c>
      <c r="R51" s="87">
        <f>R50+'[1]Stan i struktura II 14'!R51</f>
        <v>0</v>
      </c>
      <c r="S51" s="84">
        <f>S50+'[1]Stan i struktura II 14'!S51</f>
        <v>141</v>
      </c>
      <c r="U51" s="1">
        <f>SUM(E51:R51)</f>
        <v>141</v>
      </c>
      <c r="V51" s="4">
        <f>SUM(E51:R51)</f>
        <v>141</v>
      </c>
    </row>
    <row r="52" spans="2:22" s="4" customFormat="1" ht="42" customHeight="1" thickTop="1" thickBot="1">
      <c r="B52" s="265" t="s">
        <v>28</v>
      </c>
      <c r="C52" s="272" t="s">
        <v>64</v>
      </c>
      <c r="D52" s="273"/>
      <c r="E52" s="50">
        <v>7</v>
      </c>
      <c r="F52" s="51">
        <v>6</v>
      </c>
      <c r="G52" s="51">
        <v>2</v>
      </c>
      <c r="H52" s="51">
        <v>29</v>
      </c>
      <c r="I52" s="52">
        <v>0</v>
      </c>
      <c r="J52" s="51">
        <v>9</v>
      </c>
      <c r="K52" s="52">
        <v>0</v>
      </c>
      <c r="L52" s="51">
        <v>5</v>
      </c>
      <c r="M52" s="52">
        <v>5</v>
      </c>
      <c r="N52" s="52">
        <v>6</v>
      </c>
      <c r="O52" s="52">
        <v>7</v>
      </c>
      <c r="P52" s="51">
        <v>1</v>
      </c>
      <c r="Q52" s="90">
        <v>0</v>
      </c>
      <c r="R52" s="52">
        <v>13</v>
      </c>
      <c r="S52" s="85">
        <f>SUM(E52:R52)</f>
        <v>90</v>
      </c>
    </row>
    <row r="53" spans="2:22" ht="42" customHeight="1" thickTop="1" thickBot="1">
      <c r="B53" s="271"/>
      <c r="C53" s="281" t="s">
        <v>65</v>
      </c>
      <c r="D53" s="282"/>
      <c r="E53" s="86">
        <f>E52+'[1]Stan i struktura II 14'!E53</f>
        <v>13</v>
      </c>
      <c r="F53" s="86">
        <f>F52+'[1]Stan i struktura II 14'!F53</f>
        <v>6</v>
      </c>
      <c r="G53" s="86">
        <f>G52+'[1]Stan i struktura II 14'!G53</f>
        <v>2</v>
      </c>
      <c r="H53" s="86">
        <f>H52+'[1]Stan i struktura II 14'!H53</f>
        <v>32</v>
      </c>
      <c r="I53" s="86">
        <f>I52+'[1]Stan i struktura II 14'!I53</f>
        <v>0</v>
      </c>
      <c r="J53" s="86">
        <f>J52+'[1]Stan i struktura II 14'!J53</f>
        <v>14</v>
      </c>
      <c r="K53" s="86">
        <f>K52+'[1]Stan i struktura II 14'!K53</f>
        <v>0</v>
      </c>
      <c r="L53" s="86">
        <f>L52+'[1]Stan i struktura II 14'!L53</f>
        <v>6</v>
      </c>
      <c r="M53" s="86">
        <f>M52+'[1]Stan i struktura II 14'!M53</f>
        <v>5</v>
      </c>
      <c r="N53" s="86">
        <f>N52+'[1]Stan i struktura II 14'!N53</f>
        <v>14</v>
      </c>
      <c r="O53" s="86">
        <f>O52+'[1]Stan i struktura II 14'!O53</f>
        <v>13</v>
      </c>
      <c r="P53" s="86">
        <f>P52+'[1]Stan i struktura II 14'!P53</f>
        <v>4</v>
      </c>
      <c r="Q53" s="86">
        <f>Q52+'[1]Stan i struktura II 14'!Q53</f>
        <v>0</v>
      </c>
      <c r="R53" s="87">
        <f>R52+'[1]Stan i struktura II 14'!R53</f>
        <v>23</v>
      </c>
      <c r="S53" s="84">
        <f>S52+'[1]Stan i struktura II 14'!S53</f>
        <v>132</v>
      </c>
      <c r="U53" s="1">
        <f>SUM(E53:R53)</f>
        <v>132</v>
      </c>
      <c r="V53" s="4">
        <f>SUM(E53:R53)</f>
        <v>132</v>
      </c>
    </row>
    <row r="54" spans="2:22" s="4" customFormat="1" ht="42" customHeight="1" thickTop="1" thickBot="1">
      <c r="B54" s="265" t="s">
        <v>31</v>
      </c>
      <c r="C54" s="272" t="s">
        <v>66</v>
      </c>
      <c r="D54" s="273"/>
      <c r="E54" s="50">
        <v>4</v>
      </c>
      <c r="F54" s="51">
        <v>4</v>
      </c>
      <c r="G54" s="51">
        <v>1</v>
      </c>
      <c r="H54" s="51">
        <v>1</v>
      </c>
      <c r="I54" s="52">
        <v>0</v>
      </c>
      <c r="J54" s="51">
        <v>12</v>
      </c>
      <c r="K54" s="52">
        <v>2</v>
      </c>
      <c r="L54" s="51">
        <v>2</v>
      </c>
      <c r="M54" s="52">
        <v>4</v>
      </c>
      <c r="N54" s="52">
        <v>5</v>
      </c>
      <c r="O54" s="52">
        <v>5</v>
      </c>
      <c r="P54" s="51">
        <v>1</v>
      </c>
      <c r="Q54" s="90">
        <v>8</v>
      </c>
      <c r="R54" s="52">
        <v>18</v>
      </c>
      <c r="S54" s="85">
        <f>SUM(E54:R54)</f>
        <v>67</v>
      </c>
    </row>
    <row r="55" spans="2:22" s="4" customFormat="1" ht="42" customHeight="1" thickTop="1" thickBot="1">
      <c r="B55" s="271"/>
      <c r="C55" s="274" t="s">
        <v>67</v>
      </c>
      <c r="D55" s="275"/>
      <c r="E55" s="86">
        <f>E54+'[1]Stan i struktura II 14'!E55</f>
        <v>19</v>
      </c>
      <c r="F55" s="86">
        <f>F54+'[1]Stan i struktura II 14'!F55</f>
        <v>11</v>
      </c>
      <c r="G55" s="86">
        <f>G54+'[1]Stan i struktura II 14'!G55</f>
        <v>1</v>
      </c>
      <c r="H55" s="86">
        <f>H54+'[1]Stan i struktura II 14'!H55</f>
        <v>1</v>
      </c>
      <c r="I55" s="86">
        <f>I54+'[1]Stan i struktura II 14'!I55</f>
        <v>0</v>
      </c>
      <c r="J55" s="86">
        <f>J54+'[1]Stan i struktura II 14'!J55</f>
        <v>16</v>
      </c>
      <c r="K55" s="86">
        <f>K54+'[1]Stan i struktura II 14'!K55</f>
        <v>7</v>
      </c>
      <c r="L55" s="86">
        <f>L54+'[1]Stan i struktura II 14'!L55</f>
        <v>10</v>
      </c>
      <c r="M55" s="86">
        <f>M54+'[1]Stan i struktura II 14'!M55</f>
        <v>8</v>
      </c>
      <c r="N55" s="86">
        <f>N54+'[1]Stan i struktura II 14'!N55</f>
        <v>9</v>
      </c>
      <c r="O55" s="86">
        <f>O54+'[1]Stan i struktura II 14'!O55</f>
        <v>11</v>
      </c>
      <c r="P55" s="86">
        <f>P54+'[1]Stan i struktura II 14'!P55</f>
        <v>5</v>
      </c>
      <c r="Q55" s="86">
        <f>Q54+'[1]Stan i struktura II 14'!Q55</f>
        <v>14</v>
      </c>
      <c r="R55" s="87">
        <f>R54+'[1]Stan i struktura II 14'!R55</f>
        <v>28</v>
      </c>
      <c r="S55" s="84">
        <f>S54+'[1]Stan i struktura II 14'!S55</f>
        <v>140</v>
      </c>
      <c r="U55" s="4">
        <f>SUM(E55:R55)</f>
        <v>140</v>
      </c>
      <c r="V55" s="4">
        <f>SUM(E55:R55)</f>
        <v>140</v>
      </c>
    </row>
    <row r="56" spans="2:22" s="4" customFormat="1" ht="42" customHeight="1" thickTop="1" thickBot="1">
      <c r="B56" s="265" t="s">
        <v>42</v>
      </c>
      <c r="C56" s="258" t="s">
        <v>68</v>
      </c>
      <c r="D56" s="259"/>
      <c r="E56" s="91">
        <v>12</v>
      </c>
      <c r="F56" s="91">
        <v>10</v>
      </c>
      <c r="G56" s="91">
        <v>0</v>
      </c>
      <c r="H56" s="91">
        <v>0</v>
      </c>
      <c r="I56" s="91">
        <v>0</v>
      </c>
      <c r="J56" s="91">
        <v>1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  <c r="P56" s="91">
        <v>0</v>
      </c>
      <c r="Q56" s="91">
        <v>1</v>
      </c>
      <c r="R56" s="92">
        <v>0</v>
      </c>
      <c r="S56" s="85">
        <f>SUM(E56:R56)</f>
        <v>24</v>
      </c>
    </row>
    <row r="57" spans="2:22" s="4" customFormat="1" ht="42" customHeight="1" thickTop="1" thickBot="1">
      <c r="B57" s="276"/>
      <c r="C57" s="277" t="s">
        <v>69</v>
      </c>
      <c r="D57" s="278"/>
      <c r="E57" s="86">
        <f>E56+'[1]Stan i struktura II 14'!E57</f>
        <v>19</v>
      </c>
      <c r="F57" s="86">
        <f>F56+'[1]Stan i struktura II 14'!F57</f>
        <v>22</v>
      </c>
      <c r="G57" s="86">
        <f>G56+'[1]Stan i struktura II 14'!G57</f>
        <v>0</v>
      </c>
      <c r="H57" s="86">
        <f>H56+'[1]Stan i struktura II 14'!H57</f>
        <v>0</v>
      </c>
      <c r="I57" s="86">
        <f>I56+'[1]Stan i struktura II 14'!I57</f>
        <v>0</v>
      </c>
      <c r="J57" s="86">
        <f>J56+'[1]Stan i struktura II 14'!J57</f>
        <v>2</v>
      </c>
      <c r="K57" s="86">
        <f>K56+'[1]Stan i struktura II 14'!K57</f>
        <v>0</v>
      </c>
      <c r="L57" s="86">
        <f>L56+'[1]Stan i struktura II 14'!L57</f>
        <v>0</v>
      </c>
      <c r="M57" s="86">
        <f>M56+'[1]Stan i struktura II 14'!M57</f>
        <v>0</v>
      </c>
      <c r="N57" s="86">
        <f>N56+'[1]Stan i struktura II 14'!N57</f>
        <v>0</v>
      </c>
      <c r="O57" s="86">
        <f>O56+'[1]Stan i struktura II 14'!O57</f>
        <v>1</v>
      </c>
      <c r="P57" s="86">
        <f>P56+'[1]Stan i struktura II 14'!P57</f>
        <v>0</v>
      </c>
      <c r="Q57" s="86">
        <f>Q56+'[1]Stan i struktura II 14'!Q57</f>
        <v>1</v>
      </c>
      <c r="R57" s="87">
        <f>R56+'[1]Stan i struktura II 14'!R57</f>
        <v>0</v>
      </c>
      <c r="S57" s="84">
        <f>S56+'[1]Stan i struktura II 14'!S57</f>
        <v>45</v>
      </c>
      <c r="U57" s="4">
        <f>SUM(E57:R57)</f>
        <v>45</v>
      </c>
      <c r="V57" s="4">
        <f>SUM(E57:R57)</f>
        <v>45</v>
      </c>
    </row>
    <row r="58" spans="2:22" s="4" customFormat="1" ht="42" customHeight="1" thickTop="1" thickBot="1">
      <c r="B58" s="265" t="s">
        <v>50</v>
      </c>
      <c r="C58" s="258" t="s">
        <v>70</v>
      </c>
      <c r="D58" s="259"/>
      <c r="E58" s="91">
        <v>1</v>
      </c>
      <c r="F58" s="91">
        <v>3</v>
      </c>
      <c r="G58" s="91">
        <v>18</v>
      </c>
      <c r="H58" s="91">
        <v>44</v>
      </c>
      <c r="I58" s="91">
        <v>24</v>
      </c>
      <c r="J58" s="91">
        <v>2</v>
      </c>
      <c r="K58" s="91">
        <v>12</v>
      </c>
      <c r="L58" s="91">
        <v>13</v>
      </c>
      <c r="M58" s="91">
        <v>24</v>
      </c>
      <c r="N58" s="91">
        <v>24</v>
      </c>
      <c r="O58" s="91">
        <v>7</v>
      </c>
      <c r="P58" s="91">
        <v>18</v>
      </c>
      <c r="Q58" s="91">
        <v>0</v>
      </c>
      <c r="R58" s="92">
        <v>14</v>
      </c>
      <c r="S58" s="85">
        <f>SUM(E58:R58)</f>
        <v>204</v>
      </c>
    </row>
    <row r="59" spans="2:22" s="4" customFormat="1" ht="42" customHeight="1" thickTop="1" thickBot="1">
      <c r="B59" s="266"/>
      <c r="C59" s="267" t="s">
        <v>71</v>
      </c>
      <c r="D59" s="268"/>
      <c r="E59" s="86">
        <f>E58+'[1]Stan i struktura II 14'!E59</f>
        <v>7</v>
      </c>
      <c r="F59" s="86">
        <f>F58+'[1]Stan i struktura II 14'!F59</f>
        <v>3</v>
      </c>
      <c r="G59" s="86">
        <f>G58+'[1]Stan i struktura II 14'!G59</f>
        <v>18</v>
      </c>
      <c r="H59" s="86">
        <f>H58+'[1]Stan i struktura II 14'!H59</f>
        <v>76</v>
      </c>
      <c r="I59" s="86">
        <f>I58+'[1]Stan i struktura II 14'!I59</f>
        <v>39</v>
      </c>
      <c r="J59" s="86">
        <f>J58+'[1]Stan i struktura II 14'!J59</f>
        <v>2</v>
      </c>
      <c r="K59" s="86">
        <f>K58+'[1]Stan i struktura II 14'!K59</f>
        <v>18</v>
      </c>
      <c r="L59" s="86">
        <f>L58+'[1]Stan i struktura II 14'!L59</f>
        <v>21</v>
      </c>
      <c r="M59" s="86">
        <f>M58+'[1]Stan i struktura II 14'!M59</f>
        <v>31</v>
      </c>
      <c r="N59" s="86">
        <f>N58+'[1]Stan i struktura II 14'!N59</f>
        <v>46</v>
      </c>
      <c r="O59" s="86">
        <f>O58+'[1]Stan i struktura II 14'!O59</f>
        <v>8</v>
      </c>
      <c r="P59" s="86">
        <f>P58+'[1]Stan i struktura II 14'!P59</f>
        <v>20</v>
      </c>
      <c r="Q59" s="86">
        <f>Q58+'[1]Stan i struktura II 14'!Q59</f>
        <v>0</v>
      </c>
      <c r="R59" s="87">
        <f>R58+'[1]Stan i struktura II 14'!R59</f>
        <v>20</v>
      </c>
      <c r="S59" s="84">
        <f>S58+'[1]Stan i struktura II 14'!S59</f>
        <v>309</v>
      </c>
      <c r="U59" s="4">
        <f>SUM(E59:R59)</f>
        <v>309</v>
      </c>
      <c r="V59" s="4">
        <f>SUM(E59:R59)</f>
        <v>309</v>
      </c>
    </row>
    <row r="60" spans="2:22" s="4" customFormat="1" ht="42" customHeight="1" thickTop="1" thickBot="1">
      <c r="B60" s="257" t="s">
        <v>72</v>
      </c>
      <c r="C60" s="258" t="s">
        <v>73</v>
      </c>
      <c r="D60" s="259"/>
      <c r="E60" s="91">
        <v>86</v>
      </c>
      <c r="F60" s="91">
        <v>49</v>
      </c>
      <c r="G60" s="91">
        <v>127</v>
      </c>
      <c r="H60" s="91">
        <v>111</v>
      </c>
      <c r="I60" s="91">
        <v>76</v>
      </c>
      <c r="J60" s="91">
        <v>40</v>
      </c>
      <c r="K60" s="91">
        <v>168</v>
      </c>
      <c r="L60" s="91">
        <v>63</v>
      </c>
      <c r="M60" s="91">
        <v>107</v>
      </c>
      <c r="N60" s="91">
        <v>18</v>
      </c>
      <c r="O60" s="91">
        <v>120</v>
      </c>
      <c r="P60" s="91">
        <v>81</v>
      </c>
      <c r="Q60" s="91">
        <v>74</v>
      </c>
      <c r="R60" s="92">
        <v>107</v>
      </c>
      <c r="S60" s="85">
        <f>SUM(E60:R60)</f>
        <v>1227</v>
      </c>
    </row>
    <row r="61" spans="2:22" s="4" customFormat="1" ht="42" customHeight="1" thickTop="1" thickBot="1">
      <c r="B61" s="257"/>
      <c r="C61" s="269" t="s">
        <v>74</v>
      </c>
      <c r="D61" s="270"/>
      <c r="E61" s="93">
        <f>E60+'[1]Stan i struktura II 14'!E61</f>
        <v>185</v>
      </c>
      <c r="F61" s="93">
        <f>F60+'[1]Stan i struktura II 14'!F61</f>
        <v>115</v>
      </c>
      <c r="G61" s="93">
        <f>G60+'[1]Stan i struktura II 14'!G61</f>
        <v>147</v>
      </c>
      <c r="H61" s="93">
        <f>H60+'[1]Stan i struktura II 14'!H61</f>
        <v>240</v>
      </c>
      <c r="I61" s="93">
        <f>I60+'[1]Stan i struktura II 14'!I61</f>
        <v>89</v>
      </c>
      <c r="J61" s="93">
        <f>J60+'[1]Stan i struktura II 14'!J61</f>
        <v>113</v>
      </c>
      <c r="K61" s="93">
        <f>K60+'[1]Stan i struktura II 14'!K61</f>
        <v>177</v>
      </c>
      <c r="L61" s="93">
        <f>L60+'[1]Stan i struktura II 14'!L61</f>
        <v>152</v>
      </c>
      <c r="M61" s="93">
        <f>M60+'[1]Stan i struktura II 14'!M61</f>
        <v>119</v>
      </c>
      <c r="N61" s="93">
        <f>N60+'[1]Stan i struktura II 14'!N61</f>
        <v>63</v>
      </c>
      <c r="O61" s="93">
        <f>O60+'[1]Stan i struktura II 14'!O61</f>
        <v>277</v>
      </c>
      <c r="P61" s="93">
        <f>P60+'[1]Stan i struktura II 14'!P61</f>
        <v>208</v>
      </c>
      <c r="Q61" s="93">
        <f>Q60+'[1]Stan i struktura II 14'!Q61</f>
        <v>167</v>
      </c>
      <c r="R61" s="94">
        <f>R60+'[1]Stan i struktura II 14'!R61</f>
        <v>195</v>
      </c>
      <c r="S61" s="84">
        <f>S60+'[1]Stan i struktura II 14'!S61</f>
        <v>2247</v>
      </c>
      <c r="U61" s="4">
        <f>SUM(E61:R61)</f>
        <v>2247</v>
      </c>
      <c r="V61" s="4">
        <f>SUM(E61:R61)</f>
        <v>2247</v>
      </c>
    </row>
    <row r="62" spans="2:22" s="4" customFormat="1" ht="42" customHeight="1" thickTop="1" thickBot="1">
      <c r="B62" s="257" t="s">
        <v>75</v>
      </c>
      <c r="C62" s="258" t="s">
        <v>76</v>
      </c>
      <c r="D62" s="259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0</v>
      </c>
      <c r="S62" s="85">
        <f>SUM(E62:R62)</f>
        <v>0</v>
      </c>
    </row>
    <row r="63" spans="2:22" s="4" customFormat="1" ht="42" customHeight="1" thickTop="1" thickBot="1">
      <c r="B63" s="257"/>
      <c r="C63" s="260" t="s">
        <v>77</v>
      </c>
      <c r="D63" s="261"/>
      <c r="E63" s="86">
        <f>E62+'[1]Stan i struktura II 14'!E63</f>
        <v>0</v>
      </c>
      <c r="F63" s="86">
        <f>F62+'[1]Stan i struktura II 14'!F63</f>
        <v>0</v>
      </c>
      <c r="G63" s="86">
        <f>G62+'[1]Stan i struktura II 14'!G63</f>
        <v>0</v>
      </c>
      <c r="H63" s="86">
        <f>H62+'[1]Stan i struktura II 14'!H63</f>
        <v>0</v>
      </c>
      <c r="I63" s="86">
        <f>I62+'[1]Stan i struktura II 14'!I63</f>
        <v>0</v>
      </c>
      <c r="J63" s="86">
        <f>J62+'[1]Stan i struktura II 14'!J63</f>
        <v>0</v>
      </c>
      <c r="K63" s="86">
        <f>K62+'[1]Stan i struktura II 14'!K63</f>
        <v>0</v>
      </c>
      <c r="L63" s="86">
        <f>L62+'[1]Stan i struktura II 14'!L63</f>
        <v>0</v>
      </c>
      <c r="M63" s="86">
        <f>M62+'[1]Stan i struktura II 14'!M63</f>
        <v>0</v>
      </c>
      <c r="N63" s="86">
        <f>N62+'[1]Stan i struktura II 14'!N63</f>
        <v>0</v>
      </c>
      <c r="O63" s="86">
        <f>O62+'[1]Stan i struktura II 14'!O63</f>
        <v>0</v>
      </c>
      <c r="P63" s="86">
        <f>P62+'[1]Stan i struktura II 14'!P63</f>
        <v>0</v>
      </c>
      <c r="Q63" s="86">
        <f>Q62+'[1]Stan i struktura II 14'!Q63</f>
        <v>0</v>
      </c>
      <c r="R63" s="87">
        <f>R62+'[1]Stan i struktura II 14'!R63</f>
        <v>0</v>
      </c>
      <c r="S63" s="84">
        <f>S62+'[1]Stan i struktura II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257" t="s">
        <v>78</v>
      </c>
      <c r="C64" s="258" t="s">
        <v>79</v>
      </c>
      <c r="D64" s="259"/>
      <c r="E64" s="91">
        <v>0</v>
      </c>
      <c r="F64" s="91">
        <v>78</v>
      </c>
      <c r="G64" s="91">
        <v>0</v>
      </c>
      <c r="H64" s="91">
        <v>0</v>
      </c>
      <c r="I64" s="91">
        <v>98</v>
      </c>
      <c r="J64" s="91">
        <v>0</v>
      </c>
      <c r="K64" s="91">
        <v>21</v>
      </c>
      <c r="L64" s="91">
        <v>0</v>
      </c>
      <c r="M64" s="91">
        <v>60</v>
      </c>
      <c r="N64" s="91">
        <v>25</v>
      </c>
      <c r="O64" s="91">
        <v>6</v>
      </c>
      <c r="P64" s="91">
        <v>18</v>
      </c>
      <c r="Q64" s="91">
        <v>19</v>
      </c>
      <c r="R64" s="92">
        <v>73</v>
      </c>
      <c r="S64" s="85">
        <f>SUM(E64:R64)</f>
        <v>398</v>
      </c>
    </row>
    <row r="65" spans="2:22" ht="42" customHeight="1" thickTop="1" thickBot="1">
      <c r="B65" s="262"/>
      <c r="C65" s="263" t="s">
        <v>80</v>
      </c>
      <c r="D65" s="264"/>
      <c r="E65" s="86">
        <f>E64+'[1]Stan i struktura II 14'!E65</f>
        <v>0</v>
      </c>
      <c r="F65" s="86">
        <f>F64+'[1]Stan i struktura II 14'!F65</f>
        <v>78</v>
      </c>
      <c r="G65" s="86">
        <f>G64+'[1]Stan i struktura II 14'!G65</f>
        <v>0</v>
      </c>
      <c r="H65" s="86">
        <f>H64+'[1]Stan i struktura II 14'!H65</f>
        <v>0</v>
      </c>
      <c r="I65" s="86">
        <f>I64+'[1]Stan i struktura II 14'!I65</f>
        <v>98</v>
      </c>
      <c r="J65" s="86">
        <f>J64+'[1]Stan i struktura II 14'!J65</f>
        <v>49</v>
      </c>
      <c r="K65" s="86">
        <f>K64+'[1]Stan i struktura II 14'!K65</f>
        <v>40</v>
      </c>
      <c r="L65" s="86">
        <f>L64+'[1]Stan i struktura II 14'!L65</f>
        <v>0</v>
      </c>
      <c r="M65" s="86">
        <f>M64+'[1]Stan i struktura II 14'!M65</f>
        <v>60</v>
      </c>
      <c r="N65" s="86">
        <f>N64+'[1]Stan i struktura II 14'!N65</f>
        <v>41</v>
      </c>
      <c r="O65" s="86">
        <f>O64+'[1]Stan i struktura II 14'!O65</f>
        <v>63</v>
      </c>
      <c r="P65" s="86">
        <f>P64+'[1]Stan i struktura II 14'!P65</f>
        <v>18</v>
      </c>
      <c r="Q65" s="86">
        <f>Q64+'[1]Stan i struktura II 14'!Q65</f>
        <v>165</v>
      </c>
      <c r="R65" s="87">
        <f>R64+'[1]Stan i struktura II 14'!R65</f>
        <v>252</v>
      </c>
      <c r="S65" s="84">
        <f>S64+'[1]Stan i struktura II 14'!S65</f>
        <v>864</v>
      </c>
      <c r="U65" s="1">
        <f>SUM(E65:R65)</f>
        <v>864</v>
      </c>
      <c r="V65" s="4">
        <f>SUM(E65:R65)</f>
        <v>864</v>
      </c>
    </row>
    <row r="66" spans="2:22" ht="45" customHeight="1" thickTop="1" thickBot="1">
      <c r="B66" s="250" t="s">
        <v>81</v>
      </c>
      <c r="C66" s="252" t="s">
        <v>82</v>
      </c>
      <c r="D66" s="253"/>
      <c r="E66" s="95">
        <f t="shared" ref="E66:R67" si="14">E48+E50+E52+E54+E56+E58+E60+E62+E64</f>
        <v>114</v>
      </c>
      <c r="F66" s="95">
        <f t="shared" si="14"/>
        <v>155</v>
      </c>
      <c r="G66" s="95">
        <f t="shared" si="14"/>
        <v>157</v>
      </c>
      <c r="H66" s="95">
        <f t="shared" si="14"/>
        <v>195</v>
      </c>
      <c r="I66" s="95">
        <f t="shared" si="14"/>
        <v>204</v>
      </c>
      <c r="J66" s="95">
        <f t="shared" si="14"/>
        <v>74</v>
      </c>
      <c r="K66" s="95">
        <f t="shared" si="14"/>
        <v>244</v>
      </c>
      <c r="L66" s="95">
        <f t="shared" si="14"/>
        <v>89</v>
      </c>
      <c r="M66" s="95">
        <f t="shared" si="14"/>
        <v>200</v>
      </c>
      <c r="N66" s="95">
        <f t="shared" si="14"/>
        <v>78</v>
      </c>
      <c r="O66" s="95">
        <f t="shared" si="14"/>
        <v>150</v>
      </c>
      <c r="P66" s="95">
        <f t="shared" si="14"/>
        <v>131</v>
      </c>
      <c r="Q66" s="95">
        <f t="shared" si="14"/>
        <v>194</v>
      </c>
      <c r="R66" s="96">
        <f t="shared" si="14"/>
        <v>244</v>
      </c>
      <c r="S66" s="97">
        <f>SUM(E66:R66)</f>
        <v>2229</v>
      </c>
      <c r="V66" s="4"/>
    </row>
    <row r="67" spans="2:22" ht="45" customHeight="1" thickTop="1" thickBot="1">
      <c r="B67" s="251"/>
      <c r="C67" s="252" t="s">
        <v>83</v>
      </c>
      <c r="D67" s="253"/>
      <c r="E67" s="98">
        <f t="shared" si="14"/>
        <v>272</v>
      </c>
      <c r="F67" s="98">
        <f>F49+F51+F53+F55+F57+F59+F61+F63+F65</f>
        <v>275</v>
      </c>
      <c r="G67" s="98">
        <f t="shared" si="14"/>
        <v>178</v>
      </c>
      <c r="H67" s="98">
        <f t="shared" si="14"/>
        <v>366</v>
      </c>
      <c r="I67" s="98">
        <f t="shared" si="14"/>
        <v>233</v>
      </c>
      <c r="J67" s="98">
        <f t="shared" si="14"/>
        <v>206</v>
      </c>
      <c r="K67" s="98">
        <f t="shared" si="14"/>
        <v>294</v>
      </c>
      <c r="L67" s="98">
        <f t="shared" si="14"/>
        <v>204</v>
      </c>
      <c r="M67" s="98">
        <f t="shared" si="14"/>
        <v>223</v>
      </c>
      <c r="N67" s="98">
        <f t="shared" si="14"/>
        <v>175</v>
      </c>
      <c r="O67" s="98">
        <f t="shared" si="14"/>
        <v>465</v>
      </c>
      <c r="P67" s="98">
        <f t="shared" si="14"/>
        <v>315</v>
      </c>
      <c r="Q67" s="98">
        <f t="shared" si="14"/>
        <v>567</v>
      </c>
      <c r="R67" s="99">
        <f t="shared" si="14"/>
        <v>573</v>
      </c>
      <c r="S67" s="97">
        <f>SUM(E67:R67)</f>
        <v>4346</v>
      </c>
      <c r="V67" s="4"/>
    </row>
    <row r="68" spans="2:22" ht="14.25" customHeight="1">
      <c r="B68" s="254" t="s">
        <v>84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</row>
    <row r="69" spans="2:22" ht="14.25" customHeight="1">
      <c r="B69" s="255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</row>
    <row r="75" spans="2:22" ht="13.5" thickBot="1"/>
    <row r="76" spans="2:22" ht="26.25" customHeight="1" thickTop="1" thickBot="1">
      <c r="E76" s="100">
        <v>112</v>
      </c>
      <c r="F76" s="100">
        <v>68</v>
      </c>
      <c r="G76" s="100">
        <v>44</v>
      </c>
      <c r="H76" s="100">
        <v>60</v>
      </c>
      <c r="I76" s="100">
        <v>66</v>
      </c>
      <c r="J76" s="100">
        <v>52</v>
      </c>
      <c r="K76" s="100">
        <v>29</v>
      </c>
      <c r="L76" s="100">
        <v>38</v>
      </c>
      <c r="M76" s="100">
        <v>57</v>
      </c>
      <c r="N76" s="100">
        <v>47</v>
      </c>
      <c r="O76" s="100">
        <v>119</v>
      </c>
      <c r="P76" s="100">
        <v>86</v>
      </c>
      <c r="Q76" s="100">
        <v>81</v>
      </c>
      <c r="R76" s="100">
        <v>78</v>
      </c>
      <c r="S76" s="78">
        <f>SUM(E76:R76)</f>
        <v>937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S27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orientation="landscape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345" t="s">
        <v>167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</row>
    <row r="2" spans="2:15" ht="24.75" customHeight="1">
      <c r="B2" s="345" t="s">
        <v>168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2:15" ht="18.75" thickBot="1">
      <c r="B3" s="1"/>
      <c r="C3" s="190"/>
      <c r="D3" s="190"/>
      <c r="E3" s="190"/>
      <c r="F3" s="190"/>
      <c r="G3" s="190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348" t="s">
        <v>169</v>
      </c>
      <c r="C4" s="350" t="s">
        <v>170</v>
      </c>
      <c r="D4" s="352" t="s">
        <v>171</v>
      </c>
      <c r="E4" s="354" t="s">
        <v>172</v>
      </c>
      <c r="F4" s="190"/>
      <c r="G4" s="348" t="s">
        <v>169</v>
      </c>
      <c r="H4" s="356" t="s">
        <v>173</v>
      </c>
      <c r="I4" s="352" t="s">
        <v>171</v>
      </c>
      <c r="J4" s="354" t="s">
        <v>172</v>
      </c>
      <c r="K4" s="34"/>
      <c r="L4" s="348" t="s">
        <v>169</v>
      </c>
      <c r="M4" s="358" t="s">
        <v>170</v>
      </c>
      <c r="N4" s="352" t="s">
        <v>171</v>
      </c>
      <c r="O4" s="360" t="s">
        <v>172</v>
      </c>
    </row>
    <row r="5" spans="2:15" ht="18.75" customHeight="1" thickTop="1" thickBot="1">
      <c r="B5" s="349"/>
      <c r="C5" s="351"/>
      <c r="D5" s="353"/>
      <c r="E5" s="355"/>
      <c r="F5" s="190"/>
      <c r="G5" s="349"/>
      <c r="H5" s="357"/>
      <c r="I5" s="353"/>
      <c r="J5" s="355"/>
      <c r="K5" s="34"/>
      <c r="L5" s="349"/>
      <c r="M5" s="359"/>
      <c r="N5" s="353"/>
      <c r="O5" s="361"/>
    </row>
    <row r="6" spans="2:15" ht="17.100000000000001" customHeight="1" thickTop="1">
      <c r="B6" s="362" t="s">
        <v>174</v>
      </c>
      <c r="C6" s="363"/>
      <c r="D6" s="363"/>
      <c r="E6" s="366">
        <f>SUM(E8+E19+E27+E34+E41)</f>
        <v>21840</v>
      </c>
      <c r="F6" s="190"/>
      <c r="G6" s="191">
        <v>4</v>
      </c>
      <c r="H6" s="192" t="s">
        <v>175</v>
      </c>
      <c r="I6" s="193" t="s">
        <v>176</v>
      </c>
      <c r="J6" s="194">
        <v>832</v>
      </c>
      <c r="K6" s="34"/>
      <c r="L6" s="195" t="s">
        <v>177</v>
      </c>
      <c r="M6" s="196" t="s">
        <v>178</v>
      </c>
      <c r="N6" s="196" t="s">
        <v>179</v>
      </c>
      <c r="O6" s="197">
        <f>SUM(O7:O18)</f>
        <v>9604</v>
      </c>
    </row>
    <row r="7" spans="2:15" ht="17.100000000000001" customHeight="1" thickBot="1">
      <c r="B7" s="364"/>
      <c r="C7" s="365"/>
      <c r="D7" s="365"/>
      <c r="E7" s="367"/>
      <c r="F7" s="1"/>
      <c r="G7" s="198">
        <v>5</v>
      </c>
      <c r="H7" s="199" t="s">
        <v>180</v>
      </c>
      <c r="I7" s="194" t="s">
        <v>176</v>
      </c>
      <c r="J7" s="194">
        <v>380</v>
      </c>
      <c r="K7" s="1"/>
      <c r="L7" s="198">
        <v>1</v>
      </c>
      <c r="M7" s="199" t="s">
        <v>181</v>
      </c>
      <c r="N7" s="194" t="s">
        <v>176</v>
      </c>
      <c r="O7" s="200">
        <v>222</v>
      </c>
    </row>
    <row r="8" spans="2:15" ht="17.100000000000001" customHeight="1" thickTop="1" thickBot="1">
      <c r="B8" s="195" t="s">
        <v>182</v>
      </c>
      <c r="C8" s="196" t="s">
        <v>183</v>
      </c>
      <c r="D8" s="201" t="s">
        <v>179</v>
      </c>
      <c r="E8" s="197">
        <f>SUM(E9:E17)</f>
        <v>8126</v>
      </c>
      <c r="F8" s="1"/>
      <c r="G8" s="202"/>
      <c r="H8" s="203"/>
      <c r="I8" s="204"/>
      <c r="J8" s="205"/>
      <c r="K8" s="1"/>
      <c r="L8" s="198">
        <v>2</v>
      </c>
      <c r="M8" s="199" t="s">
        <v>184</v>
      </c>
      <c r="N8" s="194" t="s">
        <v>185</v>
      </c>
      <c r="O8" s="194">
        <v>238</v>
      </c>
    </row>
    <row r="9" spans="2:15" ht="17.100000000000001" customHeight="1" thickBot="1">
      <c r="B9" s="198">
        <v>1</v>
      </c>
      <c r="C9" s="199" t="s">
        <v>186</v>
      </c>
      <c r="D9" s="194" t="s">
        <v>185</v>
      </c>
      <c r="E9" s="206">
        <v>328</v>
      </c>
      <c r="F9" s="1"/>
      <c r="G9" s="207"/>
      <c r="H9" s="208"/>
      <c r="I9" s="209"/>
      <c r="J9" s="209"/>
      <c r="K9" s="1"/>
      <c r="L9" s="198">
        <v>3</v>
      </c>
      <c r="M9" s="199" t="s">
        <v>187</v>
      </c>
      <c r="N9" s="194" t="s">
        <v>176</v>
      </c>
      <c r="O9" s="194">
        <v>528</v>
      </c>
    </row>
    <row r="10" spans="2:15" ht="17.100000000000001" customHeight="1">
      <c r="B10" s="198">
        <v>2</v>
      </c>
      <c r="C10" s="199" t="s">
        <v>188</v>
      </c>
      <c r="D10" s="194" t="s">
        <v>185</v>
      </c>
      <c r="E10" s="206">
        <v>386</v>
      </c>
      <c r="F10" s="1"/>
      <c r="G10" s="348" t="s">
        <v>169</v>
      </c>
      <c r="H10" s="356" t="s">
        <v>173</v>
      </c>
      <c r="I10" s="352" t="s">
        <v>171</v>
      </c>
      <c r="J10" s="354" t="s">
        <v>172</v>
      </c>
      <c r="K10" s="1"/>
      <c r="L10" s="198">
        <v>4</v>
      </c>
      <c r="M10" s="199" t="s">
        <v>189</v>
      </c>
      <c r="N10" s="194" t="s">
        <v>176</v>
      </c>
      <c r="O10" s="194">
        <v>282</v>
      </c>
    </row>
    <row r="11" spans="2:15" ht="17.100000000000001" customHeight="1" thickBot="1">
      <c r="B11" s="198">
        <v>3</v>
      </c>
      <c r="C11" s="199" t="s">
        <v>190</v>
      </c>
      <c r="D11" s="194" t="s">
        <v>185</v>
      </c>
      <c r="E11" s="206">
        <v>320</v>
      </c>
      <c r="F11" s="1"/>
      <c r="G11" s="376"/>
      <c r="H11" s="377"/>
      <c r="I11" s="378"/>
      <c r="J11" s="379"/>
      <c r="K11" s="1"/>
      <c r="L11" s="198">
        <v>5</v>
      </c>
      <c r="M11" s="199" t="s">
        <v>191</v>
      </c>
      <c r="N11" s="194" t="s">
        <v>176</v>
      </c>
      <c r="O11" s="194">
        <v>556</v>
      </c>
    </row>
    <row r="12" spans="2:15" ht="17.100000000000001" customHeight="1">
      <c r="B12" s="198">
        <v>4</v>
      </c>
      <c r="C12" s="199" t="s">
        <v>192</v>
      </c>
      <c r="D12" s="194" t="s">
        <v>193</v>
      </c>
      <c r="E12" s="206">
        <v>464</v>
      </c>
      <c r="F12" s="1"/>
      <c r="G12" s="380" t="s">
        <v>194</v>
      </c>
      <c r="H12" s="381"/>
      <c r="I12" s="381"/>
      <c r="J12" s="382">
        <f>SUM(J14+J23+J33+J41+O6+O20+O31)</f>
        <v>37905</v>
      </c>
      <c r="K12" s="1"/>
      <c r="L12" s="198" t="s">
        <v>50</v>
      </c>
      <c r="M12" s="199" t="s">
        <v>195</v>
      </c>
      <c r="N12" s="194" t="s">
        <v>176</v>
      </c>
      <c r="O12" s="194">
        <v>1518</v>
      </c>
    </row>
    <row r="13" spans="2:15" ht="17.100000000000001" customHeight="1" thickBot="1">
      <c r="B13" s="198">
        <v>5</v>
      </c>
      <c r="C13" s="199" t="s">
        <v>196</v>
      </c>
      <c r="D13" s="194" t="s">
        <v>185</v>
      </c>
      <c r="E13" s="206">
        <v>297</v>
      </c>
      <c r="F13" s="210"/>
      <c r="G13" s="364"/>
      <c r="H13" s="365"/>
      <c r="I13" s="365"/>
      <c r="J13" s="383"/>
      <c r="K13" s="210"/>
      <c r="L13" s="198">
        <v>7</v>
      </c>
      <c r="M13" s="199" t="s">
        <v>197</v>
      </c>
      <c r="N13" s="194" t="s">
        <v>185</v>
      </c>
      <c r="O13" s="194">
        <v>276</v>
      </c>
    </row>
    <row r="14" spans="2:15" ht="17.100000000000001" customHeight="1" thickTop="1">
      <c r="B14" s="198">
        <v>6</v>
      </c>
      <c r="C14" s="199" t="s">
        <v>198</v>
      </c>
      <c r="D14" s="194" t="s">
        <v>185</v>
      </c>
      <c r="E14" s="206">
        <v>408</v>
      </c>
      <c r="F14" s="211"/>
      <c r="G14" s="195" t="s">
        <v>182</v>
      </c>
      <c r="H14" s="196" t="s">
        <v>199</v>
      </c>
      <c r="I14" s="212" t="s">
        <v>179</v>
      </c>
      <c r="J14" s="213">
        <f>SUM(J15:J21)</f>
        <v>4168</v>
      </c>
      <c r="K14" s="1"/>
      <c r="L14" s="198">
        <v>8</v>
      </c>
      <c r="M14" s="199" t="s">
        <v>200</v>
      </c>
      <c r="N14" s="194" t="s">
        <v>185</v>
      </c>
      <c r="O14" s="194">
        <v>206</v>
      </c>
    </row>
    <row r="15" spans="2:15" ht="17.100000000000001" customHeight="1">
      <c r="B15" s="198">
        <v>7</v>
      </c>
      <c r="C15" s="199" t="s">
        <v>201</v>
      </c>
      <c r="D15" s="194" t="s">
        <v>176</v>
      </c>
      <c r="E15" s="206">
        <v>1010</v>
      </c>
      <c r="F15" s="211"/>
      <c r="G15" s="198">
        <v>1</v>
      </c>
      <c r="H15" s="199" t="s">
        <v>202</v>
      </c>
      <c r="I15" s="194" t="s">
        <v>185</v>
      </c>
      <c r="J15" s="206">
        <v>176</v>
      </c>
      <c r="K15" s="1"/>
      <c r="L15" s="198">
        <v>9</v>
      </c>
      <c r="M15" s="199" t="s">
        <v>203</v>
      </c>
      <c r="N15" s="194" t="s">
        <v>185</v>
      </c>
      <c r="O15" s="194">
        <v>251</v>
      </c>
    </row>
    <row r="16" spans="2:15" ht="17.100000000000001" customHeight="1" thickBot="1">
      <c r="B16" s="214"/>
      <c r="C16" s="215"/>
      <c r="D16" s="216"/>
      <c r="E16" s="217"/>
      <c r="F16" s="211"/>
      <c r="G16" s="198">
        <v>2</v>
      </c>
      <c r="H16" s="199" t="s">
        <v>204</v>
      </c>
      <c r="I16" s="194" t="s">
        <v>185</v>
      </c>
      <c r="J16" s="206">
        <v>134</v>
      </c>
      <c r="K16" s="1"/>
      <c r="L16" s="198">
        <v>10</v>
      </c>
      <c r="M16" s="199" t="s">
        <v>205</v>
      </c>
      <c r="N16" s="194" t="s">
        <v>185</v>
      </c>
      <c r="O16" s="194">
        <v>823</v>
      </c>
    </row>
    <row r="17" spans="2:15" ht="17.100000000000001" customHeight="1" thickTop="1" thickBot="1">
      <c r="B17" s="218">
        <v>8</v>
      </c>
      <c r="C17" s="219" t="s">
        <v>206</v>
      </c>
      <c r="D17" s="220" t="s">
        <v>207</v>
      </c>
      <c r="E17" s="221">
        <v>4913</v>
      </c>
      <c r="F17" s="211"/>
      <c r="G17" s="198">
        <v>3</v>
      </c>
      <c r="H17" s="199" t="s">
        <v>208</v>
      </c>
      <c r="I17" s="194" t="s">
        <v>185</v>
      </c>
      <c r="J17" s="206">
        <v>343</v>
      </c>
      <c r="K17" s="1"/>
      <c r="L17" s="214"/>
      <c r="M17" s="215"/>
      <c r="N17" s="216"/>
      <c r="O17" s="217"/>
    </row>
    <row r="18" spans="2:15" ht="17.100000000000001" customHeight="1" thickTop="1" thickBot="1">
      <c r="B18" s="191"/>
      <c r="C18" s="192"/>
      <c r="D18" s="193"/>
      <c r="E18" s="222" t="s">
        <v>22</v>
      </c>
      <c r="F18" s="223"/>
      <c r="G18" s="198">
        <v>4</v>
      </c>
      <c r="H18" s="199" t="s">
        <v>209</v>
      </c>
      <c r="I18" s="194" t="s">
        <v>185</v>
      </c>
      <c r="J18" s="206">
        <v>758</v>
      </c>
      <c r="K18" s="1"/>
      <c r="L18" s="218">
        <v>11</v>
      </c>
      <c r="M18" s="219" t="s">
        <v>205</v>
      </c>
      <c r="N18" s="220" t="s">
        <v>207</v>
      </c>
      <c r="O18" s="224">
        <v>4704</v>
      </c>
    </row>
    <row r="19" spans="2:15" ht="17.100000000000001" customHeight="1" thickTop="1">
      <c r="B19" s="225" t="s">
        <v>210</v>
      </c>
      <c r="C19" s="226" t="s">
        <v>7</v>
      </c>
      <c r="D19" s="227" t="s">
        <v>179</v>
      </c>
      <c r="E19" s="228">
        <f>SUM(E20:E25)</f>
        <v>4969</v>
      </c>
      <c r="F19" s="211"/>
      <c r="G19" s="198">
        <v>5</v>
      </c>
      <c r="H19" s="199" t="s">
        <v>209</v>
      </c>
      <c r="I19" s="194" t="s">
        <v>193</v>
      </c>
      <c r="J19" s="206">
        <v>1591</v>
      </c>
      <c r="K19" s="1"/>
      <c r="L19" s="191"/>
      <c r="M19" s="192"/>
      <c r="N19" s="193"/>
      <c r="O19" s="222" t="s">
        <v>22</v>
      </c>
    </row>
    <row r="20" spans="2:15" ht="17.100000000000001" customHeight="1">
      <c r="B20" s="198">
        <v>1</v>
      </c>
      <c r="C20" s="199" t="s">
        <v>211</v>
      </c>
      <c r="D20" s="229" t="s">
        <v>185</v>
      </c>
      <c r="E20" s="206">
        <v>504</v>
      </c>
      <c r="F20" s="211"/>
      <c r="G20" s="198">
        <v>6</v>
      </c>
      <c r="H20" s="199" t="s">
        <v>212</v>
      </c>
      <c r="I20" s="194" t="s">
        <v>176</v>
      </c>
      <c r="J20" s="206">
        <v>926</v>
      </c>
      <c r="K20" s="1"/>
      <c r="L20" s="225" t="s">
        <v>213</v>
      </c>
      <c r="M20" s="226" t="s">
        <v>16</v>
      </c>
      <c r="N20" s="227" t="s">
        <v>179</v>
      </c>
      <c r="O20" s="230">
        <f>SUM(O21:O29)</f>
        <v>5833</v>
      </c>
    </row>
    <row r="21" spans="2:15" ht="17.100000000000001" customHeight="1">
      <c r="B21" s="198">
        <v>2</v>
      </c>
      <c r="C21" s="199" t="s">
        <v>214</v>
      </c>
      <c r="D21" s="229" t="s">
        <v>176</v>
      </c>
      <c r="E21" s="206">
        <v>1896</v>
      </c>
      <c r="F21" s="211"/>
      <c r="G21" s="198">
        <v>7</v>
      </c>
      <c r="H21" s="199" t="s">
        <v>215</v>
      </c>
      <c r="I21" s="194" t="s">
        <v>185</v>
      </c>
      <c r="J21" s="206">
        <v>240</v>
      </c>
      <c r="K21" s="1"/>
      <c r="L21" s="198">
        <v>1</v>
      </c>
      <c r="M21" s="199" t="s">
        <v>216</v>
      </c>
      <c r="N21" s="194" t="s">
        <v>185</v>
      </c>
      <c r="O21" s="194">
        <v>297</v>
      </c>
    </row>
    <row r="22" spans="2:15" ht="17.100000000000001" customHeight="1">
      <c r="B22" s="198">
        <v>3</v>
      </c>
      <c r="C22" s="199" t="s">
        <v>217</v>
      </c>
      <c r="D22" s="229" t="s">
        <v>185</v>
      </c>
      <c r="E22" s="206">
        <v>542</v>
      </c>
      <c r="F22" s="211"/>
      <c r="G22" s="198"/>
      <c r="H22" s="199"/>
      <c r="I22" s="194"/>
      <c r="J22" s="206" t="s">
        <v>218</v>
      </c>
      <c r="K22" s="1"/>
      <c r="L22" s="198">
        <v>2</v>
      </c>
      <c r="M22" s="199" t="s">
        <v>219</v>
      </c>
      <c r="N22" s="194" t="s">
        <v>193</v>
      </c>
      <c r="O22" s="194">
        <v>284</v>
      </c>
    </row>
    <row r="23" spans="2:15" ht="17.100000000000001" customHeight="1">
      <c r="B23" s="198">
        <v>4</v>
      </c>
      <c r="C23" s="199" t="s">
        <v>220</v>
      </c>
      <c r="D23" s="229" t="s">
        <v>185</v>
      </c>
      <c r="E23" s="206">
        <v>411</v>
      </c>
      <c r="F23" s="211"/>
      <c r="G23" s="225" t="s">
        <v>210</v>
      </c>
      <c r="H23" s="226" t="s">
        <v>221</v>
      </c>
      <c r="I23" s="227" t="s">
        <v>179</v>
      </c>
      <c r="J23" s="230">
        <f>SUM(J24:J31)</f>
        <v>7499</v>
      </c>
      <c r="K23" s="1"/>
      <c r="L23" s="198">
        <v>3</v>
      </c>
      <c r="M23" s="199" t="s">
        <v>222</v>
      </c>
      <c r="N23" s="194" t="s">
        <v>176</v>
      </c>
      <c r="O23" s="194">
        <v>495</v>
      </c>
    </row>
    <row r="24" spans="2:15" ht="17.100000000000001" customHeight="1">
      <c r="B24" s="198">
        <v>5</v>
      </c>
      <c r="C24" s="199" t="s">
        <v>223</v>
      </c>
      <c r="D24" s="229" t="s">
        <v>176</v>
      </c>
      <c r="E24" s="206">
        <v>1114</v>
      </c>
      <c r="F24" s="211"/>
      <c r="G24" s="198">
        <v>1</v>
      </c>
      <c r="H24" s="199" t="s">
        <v>224</v>
      </c>
      <c r="I24" s="194" t="s">
        <v>176</v>
      </c>
      <c r="J24" s="206">
        <v>370</v>
      </c>
      <c r="K24" s="1"/>
      <c r="L24" s="198">
        <v>4</v>
      </c>
      <c r="M24" s="199" t="s">
        <v>225</v>
      </c>
      <c r="N24" s="194" t="s">
        <v>176</v>
      </c>
      <c r="O24" s="194">
        <v>388</v>
      </c>
    </row>
    <row r="25" spans="2:15" ht="17.100000000000001" customHeight="1">
      <c r="B25" s="198">
        <v>6</v>
      </c>
      <c r="C25" s="199" t="s">
        <v>226</v>
      </c>
      <c r="D25" s="229" t="s">
        <v>176</v>
      </c>
      <c r="E25" s="206">
        <v>502</v>
      </c>
      <c r="F25" s="211"/>
      <c r="G25" s="198">
        <v>2</v>
      </c>
      <c r="H25" s="199" t="s">
        <v>227</v>
      </c>
      <c r="I25" s="194" t="s">
        <v>185</v>
      </c>
      <c r="J25" s="206">
        <v>282</v>
      </c>
      <c r="K25" s="1"/>
      <c r="L25" s="198">
        <v>5</v>
      </c>
      <c r="M25" s="199" t="s">
        <v>228</v>
      </c>
      <c r="N25" s="194" t="s">
        <v>185</v>
      </c>
      <c r="O25" s="194">
        <v>451</v>
      </c>
    </row>
    <row r="26" spans="2:15" ht="17.100000000000001" customHeight="1">
      <c r="B26" s="198"/>
      <c r="C26" s="199"/>
      <c r="D26" s="194"/>
      <c r="E26" s="222"/>
      <c r="F26" s="223"/>
      <c r="G26" s="198">
        <v>3</v>
      </c>
      <c r="H26" s="199" t="s">
        <v>229</v>
      </c>
      <c r="I26" s="194" t="s">
        <v>176</v>
      </c>
      <c r="J26" s="206">
        <v>1839</v>
      </c>
      <c r="K26" s="1"/>
      <c r="L26" s="198">
        <v>6</v>
      </c>
      <c r="M26" s="199" t="s">
        <v>230</v>
      </c>
      <c r="N26" s="194" t="s">
        <v>176</v>
      </c>
      <c r="O26" s="194">
        <v>1647</v>
      </c>
    </row>
    <row r="27" spans="2:15" ht="17.100000000000001" customHeight="1">
      <c r="B27" s="225" t="s">
        <v>231</v>
      </c>
      <c r="C27" s="226" t="s">
        <v>9</v>
      </c>
      <c r="D27" s="227" t="s">
        <v>179</v>
      </c>
      <c r="E27" s="230">
        <f>SUM(E28:E32)</f>
        <v>2175</v>
      </c>
      <c r="F27" s="211"/>
      <c r="G27" s="198">
        <v>4</v>
      </c>
      <c r="H27" s="199" t="s">
        <v>232</v>
      </c>
      <c r="I27" s="194" t="s">
        <v>185</v>
      </c>
      <c r="J27" s="206">
        <v>651</v>
      </c>
      <c r="K27" s="1"/>
      <c r="L27" s="198">
        <v>7</v>
      </c>
      <c r="M27" s="199" t="s">
        <v>233</v>
      </c>
      <c r="N27" s="194" t="s">
        <v>185</v>
      </c>
      <c r="O27" s="194">
        <v>268</v>
      </c>
    </row>
    <row r="28" spans="2:15" ht="17.100000000000001" customHeight="1">
      <c r="B28" s="198">
        <v>1</v>
      </c>
      <c r="C28" s="199" t="s">
        <v>234</v>
      </c>
      <c r="D28" s="194" t="s">
        <v>176</v>
      </c>
      <c r="E28" s="206">
        <v>347</v>
      </c>
      <c r="F28" s="211"/>
      <c r="G28" s="198">
        <v>5</v>
      </c>
      <c r="H28" s="199" t="s">
        <v>232</v>
      </c>
      <c r="I28" s="194" t="s">
        <v>193</v>
      </c>
      <c r="J28" s="206">
        <v>2945</v>
      </c>
      <c r="K28" s="1"/>
      <c r="L28" s="198">
        <v>8</v>
      </c>
      <c r="M28" s="199" t="s">
        <v>235</v>
      </c>
      <c r="N28" s="194" t="s">
        <v>185</v>
      </c>
      <c r="O28" s="194">
        <v>445</v>
      </c>
    </row>
    <row r="29" spans="2:15" ht="17.100000000000001" customHeight="1">
      <c r="B29" s="198">
        <v>2</v>
      </c>
      <c r="C29" s="199" t="s">
        <v>236</v>
      </c>
      <c r="D29" s="194" t="s">
        <v>185</v>
      </c>
      <c r="E29" s="206">
        <v>195</v>
      </c>
      <c r="F29" s="211"/>
      <c r="G29" s="198">
        <v>6</v>
      </c>
      <c r="H29" s="199" t="s">
        <v>237</v>
      </c>
      <c r="I29" s="194" t="s">
        <v>176</v>
      </c>
      <c r="J29" s="206">
        <v>486</v>
      </c>
      <c r="K29" s="1"/>
      <c r="L29" s="198">
        <v>9</v>
      </c>
      <c r="M29" s="199" t="s">
        <v>235</v>
      </c>
      <c r="N29" s="194" t="s">
        <v>193</v>
      </c>
      <c r="O29" s="194">
        <v>1558</v>
      </c>
    </row>
    <row r="30" spans="2:15" ht="17.100000000000001" customHeight="1">
      <c r="B30" s="198">
        <v>3</v>
      </c>
      <c r="C30" s="199" t="s">
        <v>238</v>
      </c>
      <c r="D30" s="194" t="s">
        <v>176</v>
      </c>
      <c r="E30" s="206">
        <v>309</v>
      </c>
      <c r="F30" s="211"/>
      <c r="G30" s="198">
        <v>7</v>
      </c>
      <c r="H30" s="199" t="s">
        <v>239</v>
      </c>
      <c r="I30" s="194" t="s">
        <v>185</v>
      </c>
      <c r="J30" s="206">
        <v>565</v>
      </c>
      <c r="K30" s="1"/>
      <c r="L30" s="198"/>
      <c r="M30" s="199"/>
      <c r="N30" s="194"/>
      <c r="O30" s="206"/>
    </row>
    <row r="31" spans="2:15" ht="17.100000000000001" customHeight="1">
      <c r="B31" s="198">
        <v>4</v>
      </c>
      <c r="C31" s="199" t="s">
        <v>240</v>
      </c>
      <c r="D31" s="194" t="s">
        <v>176</v>
      </c>
      <c r="E31" s="206">
        <v>434</v>
      </c>
      <c r="F31" s="211"/>
      <c r="G31" s="198">
        <v>8</v>
      </c>
      <c r="H31" s="199" t="s">
        <v>241</v>
      </c>
      <c r="I31" s="194" t="s">
        <v>185</v>
      </c>
      <c r="J31" s="206">
        <v>361</v>
      </c>
      <c r="K31" s="1"/>
      <c r="L31" s="225" t="s">
        <v>242</v>
      </c>
      <c r="M31" s="226" t="s">
        <v>17</v>
      </c>
      <c r="N31" s="227" t="s">
        <v>179</v>
      </c>
      <c r="O31" s="230">
        <f>SUM(O32:O41)</f>
        <v>5534</v>
      </c>
    </row>
    <row r="32" spans="2:15" ht="17.100000000000001" customHeight="1">
      <c r="B32" s="198">
        <v>5</v>
      </c>
      <c r="C32" s="199" t="s">
        <v>243</v>
      </c>
      <c r="D32" s="194" t="s">
        <v>176</v>
      </c>
      <c r="E32" s="206">
        <v>890</v>
      </c>
      <c r="F32" s="223"/>
      <c r="G32" s="198"/>
      <c r="H32" s="199"/>
      <c r="I32" s="194"/>
      <c r="J32" s="206"/>
      <c r="K32" s="1"/>
      <c r="L32" s="198">
        <v>1</v>
      </c>
      <c r="M32" s="199" t="s">
        <v>244</v>
      </c>
      <c r="N32" s="194" t="s">
        <v>185</v>
      </c>
      <c r="O32" s="194">
        <v>301</v>
      </c>
    </row>
    <row r="33" spans="2:15" ht="17.100000000000001" customHeight="1">
      <c r="B33" s="198"/>
      <c r="C33" s="199"/>
      <c r="D33" s="194"/>
      <c r="E33" s="206"/>
      <c r="F33" s="211"/>
      <c r="G33" s="225" t="s">
        <v>231</v>
      </c>
      <c r="H33" s="226" t="s">
        <v>12</v>
      </c>
      <c r="I33" s="227" t="s">
        <v>179</v>
      </c>
      <c r="J33" s="230">
        <f>SUM(J34:J39)</f>
        <v>2982</v>
      </c>
      <c r="K33" s="1"/>
      <c r="L33" s="198">
        <v>2</v>
      </c>
      <c r="M33" s="199" t="s">
        <v>245</v>
      </c>
      <c r="N33" s="194" t="s">
        <v>176</v>
      </c>
      <c r="O33" s="194">
        <v>548</v>
      </c>
    </row>
    <row r="34" spans="2:15" ht="17.100000000000001" customHeight="1">
      <c r="B34" s="225" t="s">
        <v>246</v>
      </c>
      <c r="C34" s="226" t="s">
        <v>247</v>
      </c>
      <c r="D34" s="227" t="s">
        <v>179</v>
      </c>
      <c r="E34" s="230">
        <f>SUM(E35:E39)</f>
        <v>4725</v>
      </c>
      <c r="F34" s="211"/>
      <c r="G34" s="198">
        <v>1</v>
      </c>
      <c r="H34" s="199" t="s">
        <v>248</v>
      </c>
      <c r="I34" s="194" t="s">
        <v>185</v>
      </c>
      <c r="J34" s="206">
        <v>224</v>
      </c>
      <c r="K34" s="1"/>
      <c r="L34" s="198">
        <v>3</v>
      </c>
      <c r="M34" s="199" t="s">
        <v>249</v>
      </c>
      <c r="N34" s="194" t="s">
        <v>185</v>
      </c>
      <c r="O34" s="194">
        <v>183</v>
      </c>
    </row>
    <row r="35" spans="2:15" ht="17.100000000000001" customHeight="1">
      <c r="B35" s="198">
        <v>1</v>
      </c>
      <c r="C35" s="199" t="s">
        <v>250</v>
      </c>
      <c r="D35" s="194" t="s">
        <v>176</v>
      </c>
      <c r="E35" s="206">
        <v>806</v>
      </c>
      <c r="F35" s="211"/>
      <c r="G35" s="198">
        <v>2</v>
      </c>
      <c r="H35" s="199" t="s">
        <v>251</v>
      </c>
      <c r="I35" s="194" t="s">
        <v>185</v>
      </c>
      <c r="J35" s="206">
        <v>352</v>
      </c>
      <c r="K35" s="1"/>
      <c r="L35" s="198">
        <v>4</v>
      </c>
      <c r="M35" s="199" t="s">
        <v>252</v>
      </c>
      <c r="N35" s="194" t="s">
        <v>176</v>
      </c>
      <c r="O35" s="194">
        <v>1566</v>
      </c>
    </row>
    <row r="36" spans="2:15" ht="17.100000000000001" customHeight="1">
      <c r="B36" s="198">
        <v>2</v>
      </c>
      <c r="C36" s="199" t="s">
        <v>253</v>
      </c>
      <c r="D36" s="194" t="s">
        <v>176</v>
      </c>
      <c r="E36" s="206">
        <v>1591</v>
      </c>
      <c r="F36" s="211"/>
      <c r="G36" s="198">
        <v>3</v>
      </c>
      <c r="H36" s="199" t="s">
        <v>254</v>
      </c>
      <c r="I36" s="194" t="s">
        <v>185</v>
      </c>
      <c r="J36" s="206">
        <v>298</v>
      </c>
      <c r="K36" s="1"/>
      <c r="L36" s="198">
        <v>5</v>
      </c>
      <c r="M36" s="199" t="s">
        <v>255</v>
      </c>
      <c r="N36" s="194" t="s">
        <v>193</v>
      </c>
      <c r="O36" s="194">
        <v>93</v>
      </c>
    </row>
    <row r="37" spans="2:15" ht="17.100000000000001" customHeight="1">
      <c r="B37" s="198">
        <v>3</v>
      </c>
      <c r="C37" s="199" t="s">
        <v>256</v>
      </c>
      <c r="D37" s="194" t="s">
        <v>185</v>
      </c>
      <c r="E37" s="206">
        <v>350</v>
      </c>
      <c r="F37" s="211"/>
      <c r="G37" s="198">
        <v>4</v>
      </c>
      <c r="H37" s="199" t="s">
        <v>257</v>
      </c>
      <c r="I37" s="194" t="s">
        <v>185</v>
      </c>
      <c r="J37" s="206">
        <v>203</v>
      </c>
      <c r="K37" s="1"/>
      <c r="L37" s="198">
        <v>6</v>
      </c>
      <c r="M37" s="199" t="s">
        <v>258</v>
      </c>
      <c r="N37" s="194" t="s">
        <v>185</v>
      </c>
      <c r="O37" s="194">
        <v>195</v>
      </c>
    </row>
    <row r="38" spans="2:15" ht="17.100000000000001" customHeight="1">
      <c r="B38" s="198">
        <v>4</v>
      </c>
      <c r="C38" s="199" t="s">
        <v>259</v>
      </c>
      <c r="D38" s="194" t="s">
        <v>176</v>
      </c>
      <c r="E38" s="206">
        <v>1578</v>
      </c>
      <c r="F38" s="211"/>
      <c r="G38" s="198">
        <v>5</v>
      </c>
      <c r="H38" s="199" t="s">
        <v>260</v>
      </c>
      <c r="I38" s="194" t="s">
        <v>176</v>
      </c>
      <c r="J38" s="206">
        <v>1611</v>
      </c>
      <c r="K38" s="1"/>
      <c r="L38" s="198">
        <v>7</v>
      </c>
      <c r="M38" s="199" t="s">
        <v>261</v>
      </c>
      <c r="N38" s="194" t="s">
        <v>185</v>
      </c>
      <c r="O38" s="194">
        <v>307</v>
      </c>
    </row>
    <row r="39" spans="2:15" ht="17.100000000000001" customHeight="1">
      <c r="B39" s="198">
        <v>5</v>
      </c>
      <c r="C39" s="199" t="s">
        <v>262</v>
      </c>
      <c r="D39" s="194" t="s">
        <v>185</v>
      </c>
      <c r="E39" s="206">
        <v>400</v>
      </c>
      <c r="F39" s="211"/>
      <c r="G39" s="198">
        <v>6</v>
      </c>
      <c r="H39" s="199" t="s">
        <v>263</v>
      </c>
      <c r="I39" s="194" t="s">
        <v>176</v>
      </c>
      <c r="J39" s="206">
        <v>294</v>
      </c>
      <c r="K39" s="1"/>
      <c r="L39" s="198">
        <v>8</v>
      </c>
      <c r="M39" s="199" t="s">
        <v>264</v>
      </c>
      <c r="N39" s="194" t="s">
        <v>185</v>
      </c>
      <c r="O39" s="194">
        <v>279</v>
      </c>
    </row>
    <row r="40" spans="2:15" ht="17.100000000000001" customHeight="1">
      <c r="B40" s="198"/>
      <c r="C40" s="199"/>
      <c r="D40" s="194"/>
      <c r="E40" s="206"/>
      <c r="F40" s="211"/>
      <c r="G40" s="198"/>
      <c r="H40" s="199"/>
      <c r="I40" s="194"/>
      <c r="J40" s="206"/>
      <c r="K40" s="1"/>
      <c r="L40" s="198">
        <v>9</v>
      </c>
      <c r="M40" s="199" t="s">
        <v>265</v>
      </c>
      <c r="N40" s="194" t="s">
        <v>185</v>
      </c>
      <c r="O40" s="194">
        <v>552</v>
      </c>
    </row>
    <row r="41" spans="2:15" ht="17.100000000000001" customHeight="1">
      <c r="B41" s="225" t="s">
        <v>177</v>
      </c>
      <c r="C41" s="226" t="s">
        <v>11</v>
      </c>
      <c r="D41" s="227" t="s">
        <v>179</v>
      </c>
      <c r="E41" s="230">
        <f>SUM(E42+E43+E44+J6+J7)</f>
        <v>1845</v>
      </c>
      <c r="F41" s="211"/>
      <c r="G41" s="195" t="s">
        <v>246</v>
      </c>
      <c r="H41" s="196" t="s">
        <v>13</v>
      </c>
      <c r="I41" s="212" t="s">
        <v>179</v>
      </c>
      <c r="J41" s="230">
        <f>SUM(J42:J44)</f>
        <v>2285</v>
      </c>
      <c r="K41" s="1"/>
      <c r="L41" s="231">
        <v>10</v>
      </c>
      <c r="M41" s="216" t="s">
        <v>265</v>
      </c>
      <c r="N41" s="232" t="s">
        <v>193</v>
      </c>
      <c r="O41" s="194">
        <v>1510</v>
      </c>
    </row>
    <row r="42" spans="2:15" ht="17.100000000000001" customHeight="1" thickBot="1">
      <c r="B42" s="198">
        <v>1</v>
      </c>
      <c r="C42" s="199" t="s">
        <v>266</v>
      </c>
      <c r="D42" s="194" t="s">
        <v>185</v>
      </c>
      <c r="E42" s="206">
        <v>231</v>
      </c>
      <c r="F42" s="211"/>
      <c r="G42" s="198">
        <v>1</v>
      </c>
      <c r="H42" s="199" t="s">
        <v>267</v>
      </c>
      <c r="I42" s="194" t="s">
        <v>176</v>
      </c>
      <c r="J42" s="206">
        <v>579</v>
      </c>
      <c r="K42" s="1"/>
      <c r="L42" s="233"/>
      <c r="M42" s="234"/>
      <c r="N42" s="235"/>
      <c r="O42" s="236"/>
    </row>
    <row r="43" spans="2:15" ht="17.100000000000001" customHeight="1" thickTop="1" thickBot="1">
      <c r="B43" s="198">
        <v>2</v>
      </c>
      <c r="C43" s="199" t="s">
        <v>268</v>
      </c>
      <c r="D43" s="194" t="s">
        <v>176</v>
      </c>
      <c r="E43" s="206">
        <v>201</v>
      </c>
      <c r="F43" s="211"/>
      <c r="G43" s="198">
        <v>2</v>
      </c>
      <c r="H43" s="199" t="s">
        <v>269</v>
      </c>
      <c r="I43" s="194" t="s">
        <v>176</v>
      </c>
      <c r="J43" s="206">
        <v>356</v>
      </c>
      <c r="K43" s="1"/>
      <c r="L43" s="368" t="s">
        <v>270</v>
      </c>
      <c r="M43" s="369"/>
      <c r="N43" s="372" t="s">
        <v>271</v>
      </c>
      <c r="O43" s="374">
        <f>SUM(E8+E19+E27+E34+E41+J14+J23+J33+J41+O6+O20+O31)</f>
        <v>59745</v>
      </c>
    </row>
    <row r="44" spans="2:15" ht="17.100000000000001" customHeight="1" thickTop="1" thickBot="1">
      <c r="B44" s="202">
        <v>3</v>
      </c>
      <c r="C44" s="203" t="s">
        <v>272</v>
      </c>
      <c r="D44" s="204" t="s">
        <v>185</v>
      </c>
      <c r="E44" s="205">
        <v>201</v>
      </c>
      <c r="F44" s="211"/>
      <c r="G44" s="237">
        <v>3</v>
      </c>
      <c r="H44" s="238" t="s">
        <v>273</v>
      </c>
      <c r="I44" s="239" t="s">
        <v>176</v>
      </c>
      <c r="J44" s="205">
        <v>1350</v>
      </c>
      <c r="K44" s="1"/>
      <c r="L44" s="370"/>
      <c r="M44" s="371"/>
      <c r="N44" s="373"/>
      <c r="O44" s="375"/>
    </row>
    <row r="45" spans="2:15" ht="15" customHeight="1">
      <c r="B45" s="211"/>
      <c r="C45" s="240"/>
      <c r="D45" s="241"/>
      <c r="E45" s="242"/>
      <c r="F45" s="243"/>
      <c r="G45" s="240"/>
      <c r="H45" s="243"/>
      <c r="I45" s="244"/>
      <c r="J45" s="1"/>
      <c r="K45" s="1"/>
      <c r="L45" s="245"/>
      <c r="M45" s="245"/>
      <c r="N45" s="245"/>
      <c r="O45" s="245"/>
    </row>
    <row r="46" spans="2:15" ht="15" customHeight="1">
      <c r="B46" s="211"/>
      <c r="C46" s="240" t="s">
        <v>274</v>
      </c>
      <c r="D46" s="241"/>
      <c r="E46" s="242"/>
      <c r="F46" s="243"/>
      <c r="G46" s="240"/>
      <c r="H46" s="243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7"/>
      <c r="M50" s="248"/>
      <c r="N50" s="249"/>
      <c r="O50" s="249"/>
    </row>
    <row r="51" spans="2:15" ht="15" customHeight="1"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7"/>
      <c r="M51" s="248"/>
      <c r="N51" s="249"/>
      <c r="O51" s="249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E1" workbookViewId="0">
      <selection activeCell="T1" sqref="T1"/>
    </sheetView>
  </sheetViews>
  <sheetFormatPr defaultRowHeight="14.25"/>
  <cols>
    <col min="1" max="8" width="9.140625" style="101" customWidth="1"/>
    <col min="9" max="9" width="13.85546875" style="101" customWidth="1"/>
    <col min="10" max="10" width="12.5703125" style="101" customWidth="1"/>
    <col min="11" max="11" width="10.85546875" style="101" customWidth="1"/>
    <col min="12" max="27" width="9.140625" style="101" customWidth="1"/>
    <col min="28" max="16384" width="9.140625" style="109"/>
  </cols>
  <sheetData>
    <row r="1" spans="1:28" s="103" customFormat="1" ht="12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8" s="103" customFormat="1" ht="12.75">
      <c r="A2" s="101"/>
      <c r="B2" s="101" t="s">
        <v>85</v>
      </c>
      <c r="C2" s="101" t="s">
        <v>86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8" s="103" customFormat="1" ht="12.75">
      <c r="A3" s="101"/>
      <c r="B3" s="101" t="s">
        <v>87</v>
      </c>
      <c r="C3" s="101">
        <v>65305</v>
      </c>
      <c r="D3" s="101"/>
      <c r="F3" s="101"/>
      <c r="G3" s="101"/>
      <c r="H3" s="101"/>
      <c r="I3" s="101"/>
      <c r="J3" s="101" t="s">
        <v>88</v>
      </c>
      <c r="K3" s="101" t="s">
        <v>89</v>
      </c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1:28" s="103" customFormat="1" ht="12.75">
      <c r="A4" s="101"/>
      <c r="B4" s="101" t="s">
        <v>90</v>
      </c>
      <c r="C4" s="101">
        <v>62916</v>
      </c>
      <c r="D4" s="101"/>
      <c r="I4" s="101" t="s">
        <v>91</v>
      </c>
      <c r="J4" s="101">
        <v>9066</v>
      </c>
      <c r="K4" s="101">
        <v>6206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1:28" s="103" customFormat="1" ht="12.75">
      <c r="A5" s="101"/>
      <c r="B5" s="101" t="s">
        <v>92</v>
      </c>
      <c r="C5" s="101">
        <v>60157</v>
      </c>
      <c r="D5" s="101"/>
      <c r="F5" s="101"/>
      <c r="G5" s="101" t="s">
        <v>93</v>
      </c>
      <c r="I5" s="101" t="s">
        <v>94</v>
      </c>
      <c r="J5" s="101">
        <v>7377</v>
      </c>
      <c r="K5" s="101">
        <v>6471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28" s="103" customFormat="1" ht="12.75">
      <c r="A6" s="101"/>
      <c r="B6" s="101" t="s">
        <v>95</v>
      </c>
      <c r="C6" s="101">
        <v>58477</v>
      </c>
      <c r="D6" s="101"/>
      <c r="F6" s="101" t="s">
        <v>96</v>
      </c>
      <c r="G6" s="101">
        <v>2852</v>
      </c>
      <c r="I6" s="101" t="s">
        <v>97</v>
      </c>
      <c r="J6" s="101">
        <v>5598</v>
      </c>
      <c r="K6" s="101">
        <v>9304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28" s="103" customFormat="1" ht="12.75">
      <c r="A7" s="101"/>
      <c r="B7" s="101" t="s">
        <v>98</v>
      </c>
      <c r="C7" s="101">
        <v>57902</v>
      </c>
      <c r="D7" s="101"/>
      <c r="F7" s="101" t="s">
        <v>99</v>
      </c>
      <c r="G7" s="101">
        <v>1660</v>
      </c>
      <c r="I7" s="101" t="s">
        <v>100</v>
      </c>
      <c r="J7" s="101">
        <v>6178</v>
      </c>
      <c r="K7" s="101">
        <v>7766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</row>
    <row r="8" spans="1:28" s="103" customFormat="1" ht="12.75">
      <c r="A8" s="101"/>
      <c r="B8" s="101" t="s">
        <v>101</v>
      </c>
      <c r="C8" s="101">
        <v>58337</v>
      </c>
      <c r="D8" s="101"/>
      <c r="F8" s="101" t="s">
        <v>102</v>
      </c>
      <c r="G8" s="101">
        <v>1243</v>
      </c>
      <c r="I8" s="101" t="s">
        <v>103</v>
      </c>
      <c r="J8" s="101">
        <v>6467</v>
      </c>
      <c r="K8" s="101">
        <v>7660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</row>
    <row r="9" spans="1:28" s="103" customFormat="1" ht="12.75">
      <c r="A9" s="101"/>
      <c r="B9" s="101" t="s">
        <v>104</v>
      </c>
      <c r="C9" s="101">
        <v>58001</v>
      </c>
      <c r="D9" s="101"/>
      <c r="F9" s="101" t="s">
        <v>105</v>
      </c>
      <c r="G9" s="101">
        <v>2452</v>
      </c>
      <c r="I9" s="101" t="s">
        <v>106</v>
      </c>
      <c r="J9" s="101">
        <v>9174</v>
      </c>
      <c r="K9" s="101">
        <v>8197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</row>
    <row r="10" spans="1:28" s="103" customFormat="1" ht="12.75">
      <c r="A10" s="101"/>
      <c r="B10" s="101" t="s">
        <v>107</v>
      </c>
      <c r="C10" s="101">
        <v>57024</v>
      </c>
      <c r="D10" s="101"/>
      <c r="F10" s="101" t="s">
        <v>108</v>
      </c>
      <c r="G10" s="101">
        <v>2949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</row>
    <row r="11" spans="1:28" s="103" customFormat="1" ht="12.75">
      <c r="A11" s="101"/>
      <c r="B11" s="101" t="s">
        <v>109</v>
      </c>
      <c r="C11" s="101">
        <v>58217</v>
      </c>
      <c r="D11" s="101"/>
      <c r="F11" s="101" t="s">
        <v>87</v>
      </c>
      <c r="G11" s="101">
        <v>3163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</row>
    <row r="12" spans="1:28" s="103" customFormat="1" ht="12.75">
      <c r="A12" s="101"/>
      <c r="B12" s="101" t="s">
        <v>110</v>
      </c>
      <c r="C12" s="101">
        <v>59805</v>
      </c>
      <c r="D12" s="101"/>
      <c r="F12" s="101"/>
      <c r="G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</row>
    <row r="13" spans="1:28" s="103" customFormat="1" ht="12.75">
      <c r="A13" s="101"/>
      <c r="B13" s="101" t="s">
        <v>111</v>
      </c>
      <c r="C13" s="101">
        <v>63511</v>
      </c>
      <c r="D13" s="101"/>
      <c r="F13" s="101" t="s">
        <v>107</v>
      </c>
      <c r="G13" s="101">
        <v>2593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</row>
    <row r="14" spans="1:28" s="103" customFormat="1" ht="12.75">
      <c r="A14" s="101"/>
      <c r="B14" s="101" t="s">
        <v>112</v>
      </c>
      <c r="C14" s="101">
        <v>62605</v>
      </c>
      <c r="D14" s="101"/>
      <c r="F14" s="101" t="s">
        <v>109</v>
      </c>
      <c r="G14" s="101">
        <v>1808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</row>
    <row r="15" spans="1:28" s="103" customFormat="1" ht="12.75">
      <c r="A15" s="101"/>
      <c r="B15" s="101" t="s">
        <v>113</v>
      </c>
      <c r="C15" s="101">
        <v>59745</v>
      </c>
      <c r="D15" s="101"/>
      <c r="F15" s="101" t="s">
        <v>110</v>
      </c>
      <c r="G15" s="101">
        <v>1613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</row>
    <row r="16" spans="1:28" s="103" customFormat="1" ht="12.75">
      <c r="A16" s="101"/>
      <c r="B16" s="101"/>
      <c r="F16" s="101" t="s">
        <v>111</v>
      </c>
      <c r="G16" s="101">
        <v>2806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s="103" customFormat="1" ht="12.75">
      <c r="A17" s="101"/>
      <c r="B17" s="101"/>
      <c r="C17" s="101"/>
      <c r="D17" s="101"/>
      <c r="F17" s="101" t="s">
        <v>112</v>
      </c>
      <c r="G17" s="101">
        <v>3173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</row>
    <row r="18" spans="1:27" s="103" customFormat="1" ht="12.75">
      <c r="A18" s="101"/>
      <c r="B18" s="101"/>
      <c r="C18" s="101"/>
      <c r="D18" s="101"/>
      <c r="F18" s="101" t="s">
        <v>113</v>
      </c>
      <c r="G18" s="101">
        <v>3596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</row>
    <row r="19" spans="1:27" s="103" customFormat="1" ht="12.75">
      <c r="A19" s="101"/>
      <c r="B19" s="101"/>
      <c r="C19" s="101"/>
      <c r="D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</row>
    <row r="20" spans="1:27" s="103" customFormat="1" ht="12.75">
      <c r="A20" s="101"/>
      <c r="B20" s="101"/>
      <c r="C20" s="101"/>
      <c r="D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s="103" customFormat="1" ht="12.75">
      <c r="A21" s="101"/>
      <c r="B21" s="101"/>
      <c r="C21" s="101"/>
      <c r="D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</row>
    <row r="22" spans="1:27" s="103" customFormat="1" ht="12.75">
      <c r="A22" s="101"/>
      <c r="B22" s="101">
        <v>3460</v>
      </c>
      <c r="C22" s="101"/>
      <c r="D22" s="101"/>
      <c r="E22" s="101"/>
      <c r="F22" s="101"/>
      <c r="G22" s="101"/>
      <c r="H22" s="101"/>
      <c r="I22" s="101"/>
      <c r="J22" s="104" t="s">
        <v>114</v>
      </c>
      <c r="K22" s="105">
        <f t="shared" ref="K22:K34" si="0">B22/B$35</f>
        <v>0.38164570924332669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</row>
    <row r="23" spans="1:27" s="103" customFormat="1" ht="12.75">
      <c r="A23" s="101"/>
      <c r="B23" s="101">
        <v>114</v>
      </c>
      <c r="C23" s="101"/>
      <c r="D23" s="101"/>
      <c r="E23" s="101"/>
      <c r="F23" s="101"/>
      <c r="G23" s="101"/>
      <c r="H23" s="101"/>
      <c r="I23" s="101"/>
      <c r="J23" s="104" t="s">
        <v>115</v>
      </c>
      <c r="K23" s="105">
        <f t="shared" si="0"/>
        <v>1.257445400397088E-2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</row>
    <row r="24" spans="1:27" s="103" customFormat="1" ht="12.75">
      <c r="A24" s="101"/>
      <c r="B24" s="101">
        <v>67</v>
      </c>
      <c r="C24" s="101"/>
      <c r="D24" s="101"/>
      <c r="E24" s="101"/>
      <c r="F24" s="101"/>
      <c r="G24" s="101"/>
      <c r="H24" s="101"/>
      <c r="I24" s="101"/>
      <c r="J24" s="104" t="s">
        <v>116</v>
      </c>
      <c r="K24" s="105">
        <f t="shared" si="0"/>
        <v>7.3902492830355175E-3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s="103" customFormat="1" ht="12" customHeight="1">
      <c r="A25" s="101"/>
      <c r="B25" s="101">
        <v>167</v>
      </c>
      <c r="C25" s="101"/>
      <c r="D25" s="101"/>
      <c r="E25" s="101"/>
      <c r="F25" s="101"/>
      <c r="G25" s="101"/>
      <c r="H25" s="101"/>
      <c r="I25" s="101"/>
      <c r="J25" s="106" t="s">
        <v>117</v>
      </c>
      <c r="K25" s="105">
        <f t="shared" si="0"/>
        <v>1.842047209353629E-2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s="103" customFormat="1" ht="12.75">
      <c r="A26" s="101"/>
      <c r="B26" s="101">
        <v>52</v>
      </c>
      <c r="C26" s="101"/>
      <c r="D26" s="101"/>
      <c r="E26" s="101"/>
      <c r="F26" s="101"/>
      <c r="G26" s="101"/>
      <c r="H26" s="101"/>
      <c r="I26" s="101"/>
      <c r="J26" s="104" t="s">
        <v>118</v>
      </c>
      <c r="K26" s="105">
        <f t="shared" si="0"/>
        <v>5.7357158614604019E-3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</row>
    <row r="27" spans="1:27" s="103" customFormat="1" ht="12.75">
      <c r="A27" s="101"/>
      <c r="B27" s="101">
        <v>204</v>
      </c>
      <c r="C27" s="101"/>
      <c r="D27" s="101"/>
      <c r="E27" s="101"/>
      <c r="F27" s="101"/>
      <c r="G27" s="101"/>
      <c r="H27" s="101"/>
      <c r="I27" s="101"/>
      <c r="J27" s="107" t="s">
        <v>119</v>
      </c>
      <c r="K27" s="105">
        <f t="shared" si="0"/>
        <v>2.2501654533421574E-2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103" customFormat="1" ht="12.75">
      <c r="A28" s="101"/>
      <c r="B28" s="101">
        <v>1227</v>
      </c>
      <c r="C28" s="101"/>
      <c r="D28" s="101"/>
      <c r="E28" s="101"/>
      <c r="F28" s="101"/>
      <c r="G28" s="101"/>
      <c r="H28" s="101"/>
      <c r="I28" s="101"/>
      <c r="J28" s="107" t="s">
        <v>120</v>
      </c>
      <c r="K28" s="105">
        <f t="shared" si="0"/>
        <v>0.13534083388484447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</row>
    <row r="29" spans="1:27" s="103" customFormat="1" ht="12.75">
      <c r="A29" s="101"/>
      <c r="B29" s="101">
        <v>398</v>
      </c>
      <c r="C29" s="101"/>
      <c r="D29" s="101"/>
      <c r="E29" s="101"/>
      <c r="F29" s="101"/>
      <c r="G29" s="101"/>
      <c r="H29" s="101"/>
      <c r="I29" s="101"/>
      <c r="J29" s="107" t="s">
        <v>121</v>
      </c>
      <c r="K29" s="105">
        <f t="shared" si="0"/>
        <v>4.3900286785793073E-2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</row>
    <row r="30" spans="1:27" s="103" customFormat="1" ht="12.75">
      <c r="A30" s="101"/>
      <c r="B30" s="101">
        <v>182</v>
      </c>
      <c r="C30" s="101"/>
      <c r="D30" s="101"/>
      <c r="E30" s="101"/>
      <c r="F30" s="101"/>
      <c r="G30" s="101"/>
      <c r="H30" s="101"/>
      <c r="I30" s="101"/>
      <c r="J30" s="107" t="s">
        <v>122</v>
      </c>
      <c r="K30" s="105">
        <f t="shared" si="0"/>
        <v>2.0075005515111405E-2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</row>
    <row r="31" spans="1:27" s="103" customFormat="1" ht="12.75">
      <c r="A31" s="101"/>
      <c r="B31" s="101">
        <v>2209</v>
      </c>
      <c r="C31" s="101"/>
      <c r="D31" s="101"/>
      <c r="E31" s="101"/>
      <c r="F31" s="101"/>
      <c r="G31" s="101"/>
      <c r="H31" s="101"/>
      <c r="I31" s="101"/>
      <c r="J31" s="107" t="s">
        <v>123</v>
      </c>
      <c r="K31" s="105">
        <f t="shared" si="0"/>
        <v>0.24365762188396206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</row>
    <row r="32" spans="1:27" s="103" customFormat="1" ht="12.75">
      <c r="A32" s="101"/>
      <c r="B32" s="101">
        <v>615</v>
      </c>
      <c r="C32" s="101"/>
      <c r="D32" s="101"/>
      <c r="E32" s="101"/>
      <c r="F32" s="101"/>
      <c r="G32" s="101"/>
      <c r="H32" s="101"/>
      <c r="I32" s="101"/>
      <c r="J32" s="107" t="s">
        <v>124</v>
      </c>
      <c r="K32" s="105">
        <f t="shared" si="0"/>
        <v>6.7835870284579755E-2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</row>
    <row r="33" spans="1:27" s="103" customFormat="1" ht="12.75">
      <c r="A33" s="101">
        <f>B22+B23+B24+B25+B26+B27+B28+B29+B30+B31+B32+B33</f>
        <v>8762</v>
      </c>
      <c r="B33" s="101">
        <v>67</v>
      </c>
      <c r="C33" s="101"/>
      <c r="D33" s="101"/>
      <c r="E33" s="101"/>
      <c r="F33" s="101"/>
      <c r="G33" s="101"/>
      <c r="H33" s="101"/>
      <c r="I33" s="101"/>
      <c r="J33" s="107" t="s">
        <v>125</v>
      </c>
      <c r="K33" s="105">
        <f t="shared" si="0"/>
        <v>7.3902492830355175E-3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</row>
    <row r="34" spans="1:27" s="103" customFormat="1" ht="12.75">
      <c r="A34" s="101"/>
      <c r="B34" s="101">
        <v>304</v>
      </c>
      <c r="C34" s="101"/>
      <c r="D34" s="101"/>
      <c r="E34" s="101"/>
      <c r="F34" s="101"/>
      <c r="G34" s="101"/>
      <c r="H34" s="101"/>
      <c r="I34" s="101"/>
      <c r="J34" s="107" t="s">
        <v>126</v>
      </c>
      <c r="K34" s="105">
        <f t="shared" si="0"/>
        <v>3.3531877343922351E-2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</row>
    <row r="35" spans="1:27" s="103" customFormat="1" ht="12.75">
      <c r="A35" s="101"/>
      <c r="B35" s="101">
        <v>9066</v>
      </c>
      <c r="C35" s="101"/>
      <c r="D35" s="101"/>
      <c r="E35" s="101"/>
      <c r="F35" s="101"/>
      <c r="G35" s="101"/>
      <c r="H35" s="101"/>
      <c r="I35" s="101"/>
      <c r="J35" s="107"/>
      <c r="K35" s="105">
        <f>SUM(K22:K34)</f>
        <v>1</v>
      </c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 s="103" customFormat="1" ht="12.75">
      <c r="A36" s="101"/>
      <c r="B36" s="101"/>
      <c r="C36" s="101"/>
      <c r="D36" s="101"/>
      <c r="E36" s="101"/>
      <c r="F36" s="101"/>
      <c r="G36" s="101"/>
      <c r="H36" s="101"/>
      <c r="I36" s="101"/>
      <c r="J36" s="107"/>
      <c r="K36" s="105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 s="103" customFormat="1" ht="12.75">
      <c r="A37" s="101"/>
      <c r="B37" s="101">
        <f>SUM(B22:B34)</f>
        <v>9066</v>
      </c>
      <c r="C37" s="101"/>
      <c r="D37" s="101"/>
      <c r="E37" s="101"/>
      <c r="F37" s="101"/>
      <c r="G37" s="101"/>
      <c r="H37" s="101"/>
      <c r="I37" s="101"/>
      <c r="J37" s="101"/>
      <c r="K37" s="108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 s="103" customFormat="1" ht="12.7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5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</row>
    <row r="39" spans="1:27" s="103" customFormat="1" ht="12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5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1:27" s="103" customFormat="1" ht="12.75" customHeight="1">
      <c r="A40" s="101"/>
      <c r="B40" s="101">
        <v>7852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5"/>
      <c r="M40" s="384" t="s">
        <v>127</v>
      </c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/>
      <c r="AA40" s="385"/>
    </row>
    <row r="41" spans="1:27" s="103" customFormat="1" ht="12.75" customHeight="1">
      <c r="L41" s="105"/>
      <c r="M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</row>
    <row r="42" spans="1:27" s="103" customFormat="1" ht="12.75">
      <c r="L42" s="105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27" s="103" customFormat="1" ht="12.75">
      <c r="L43" s="105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</row>
    <row r="44" spans="1:27" s="103" customFormat="1" ht="12.75">
      <c r="L44" s="105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1:27" s="103" customFormat="1" ht="12.75">
      <c r="L45" s="105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 s="103" customFormat="1" ht="12.75">
      <c r="L46" s="105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 s="103" customFormat="1" ht="12.75">
      <c r="L47" s="105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s="103" customFormat="1" ht="12.75">
      <c r="L48" s="105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</row>
    <row r="49" spans="1:27" s="103" customFormat="1" ht="12.75">
      <c r="L49" s="105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</row>
    <row r="50" spans="1:27" s="103" customFormat="1" ht="12.75">
      <c r="L50" s="105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</row>
    <row r="51" spans="1:27" s="103" customFormat="1" ht="12.75">
      <c r="L51" s="105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</row>
    <row r="52" spans="1:27" s="103" customFormat="1" ht="12.75">
      <c r="L52" s="105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</row>
    <row r="53" spans="1:27" s="103" customFormat="1" ht="12.75">
      <c r="L53" s="108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</row>
    <row r="54" spans="1:27" s="103" customFormat="1" ht="12.75"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</row>
    <row r="55" spans="1:27" s="103" customFormat="1" ht="12.75"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</row>
    <row r="56" spans="1:27" s="103" customFormat="1" ht="12.75"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</row>
    <row r="57" spans="1:27" s="103" customFormat="1" ht="12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s="103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  <row r="59" spans="1:27" s="103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</row>
    <row r="60" spans="1:27" s="103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</row>
    <row r="61" spans="1:27" s="103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customWidth="1"/>
    <col min="2" max="2" width="4.7109375" customWidth="1"/>
    <col min="3" max="3" width="25" customWidth="1"/>
    <col min="4" max="4" width="26.28515625" customWidth="1"/>
    <col min="5" max="5" width="13.28515625" style="144" customWidth="1"/>
    <col min="6" max="8" width="12.28515625" style="144" customWidth="1"/>
    <col min="9" max="9" width="13" style="144" customWidth="1"/>
    <col min="10" max="10" width="12.42578125" style="144" customWidth="1"/>
    <col min="11" max="11" width="12.5703125" style="186" customWidth="1"/>
    <col min="12" max="12" width="12.28515625" style="144" customWidth="1"/>
    <col min="13" max="13" width="12.140625" style="186" customWidth="1"/>
    <col min="14" max="15" width="12.28515625" style="144" customWidth="1"/>
    <col min="16" max="16" width="12.28515625" style="186" customWidth="1"/>
    <col min="17" max="17" width="12.85546875" style="144" customWidth="1"/>
    <col min="18" max="18" width="13.42578125" style="144" customWidth="1"/>
    <col min="19" max="19" width="15.85546875" style="144" customWidth="1"/>
    <col min="20" max="20" width="10.7109375" bestFit="1" customWidth="1"/>
  </cols>
  <sheetData>
    <row r="2" spans="2:20" ht="42" customHeight="1">
      <c r="B2" s="110"/>
      <c r="C2" s="111"/>
      <c r="D2" s="112"/>
      <c r="E2" s="421" t="s">
        <v>128</v>
      </c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110"/>
      <c r="Q2" s="110"/>
      <c r="R2" s="113"/>
      <c r="S2" s="114"/>
    </row>
    <row r="3" spans="2:20" ht="48.75" customHeight="1">
      <c r="B3" s="423" t="s">
        <v>129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</row>
    <row r="4" spans="2:20" ht="42" customHeight="1" thickBot="1">
      <c r="B4" s="424" t="s">
        <v>130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</row>
    <row r="5" spans="2:20" ht="40.5" customHeight="1" thickBot="1">
      <c r="B5" s="115" t="s">
        <v>1</v>
      </c>
      <c r="C5" s="116" t="s">
        <v>2</v>
      </c>
      <c r="D5" s="117" t="s">
        <v>3</v>
      </c>
      <c r="E5" s="118" t="s">
        <v>131</v>
      </c>
      <c r="F5" s="119" t="s">
        <v>132</v>
      </c>
      <c r="G5" s="120" t="s">
        <v>6</v>
      </c>
      <c r="H5" s="120" t="s">
        <v>7</v>
      </c>
      <c r="I5" s="120" t="s">
        <v>8</v>
      </c>
      <c r="J5" s="120" t="s">
        <v>9</v>
      </c>
      <c r="K5" s="120" t="s">
        <v>10</v>
      </c>
      <c r="L5" s="120" t="s">
        <v>11</v>
      </c>
      <c r="M5" s="120" t="s">
        <v>12</v>
      </c>
      <c r="N5" s="120" t="s">
        <v>13</v>
      </c>
      <c r="O5" s="120" t="s">
        <v>133</v>
      </c>
      <c r="P5" s="120" t="s">
        <v>134</v>
      </c>
      <c r="Q5" s="120" t="s">
        <v>16</v>
      </c>
      <c r="R5" s="120" t="s">
        <v>17</v>
      </c>
      <c r="S5" s="121" t="s">
        <v>18</v>
      </c>
    </row>
    <row r="6" spans="2:20" ht="24" customHeight="1" thickBot="1">
      <c r="B6" s="122"/>
      <c r="C6" s="426" t="s">
        <v>135</v>
      </c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</row>
    <row r="7" spans="2:20" ht="24" customHeight="1" thickBot="1">
      <c r="B7" s="123" t="s">
        <v>20</v>
      </c>
      <c r="C7" s="418" t="s">
        <v>136</v>
      </c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20"/>
    </row>
    <row r="8" spans="2:20" ht="24" customHeight="1" thickBot="1">
      <c r="B8" s="124"/>
      <c r="C8" s="398" t="s">
        <v>137</v>
      </c>
      <c r="D8" s="427"/>
      <c r="E8" s="125">
        <v>544</v>
      </c>
      <c r="F8" s="125">
        <v>539</v>
      </c>
      <c r="G8" s="126">
        <v>647</v>
      </c>
      <c r="H8" s="126">
        <v>765</v>
      </c>
      <c r="I8" s="126">
        <v>1208</v>
      </c>
      <c r="J8" s="126">
        <v>404</v>
      </c>
      <c r="K8" s="126">
        <v>763</v>
      </c>
      <c r="L8" s="126">
        <v>333</v>
      </c>
      <c r="M8" s="126">
        <v>552</v>
      </c>
      <c r="N8" s="126">
        <v>424</v>
      </c>
      <c r="O8" s="126">
        <v>449</v>
      </c>
      <c r="P8" s="126">
        <v>815</v>
      </c>
      <c r="Q8" s="126">
        <v>866</v>
      </c>
      <c r="R8" s="127">
        <v>927</v>
      </c>
      <c r="S8" s="128">
        <f>SUM(E8:R8)</f>
        <v>9236</v>
      </c>
    </row>
    <row r="9" spans="2:20" ht="24" customHeight="1" thickBot="1">
      <c r="B9" s="124"/>
      <c r="C9" s="428" t="s">
        <v>138</v>
      </c>
      <c r="D9" s="429"/>
      <c r="E9" s="129">
        <v>1351</v>
      </c>
      <c r="F9" s="129">
        <v>846</v>
      </c>
      <c r="G9" s="129">
        <v>1143</v>
      </c>
      <c r="H9" s="129">
        <v>1375</v>
      </c>
      <c r="I9" s="129">
        <v>2155</v>
      </c>
      <c r="J9" s="129">
        <v>514</v>
      </c>
      <c r="K9" s="129">
        <v>1301</v>
      </c>
      <c r="L9" s="129">
        <v>508</v>
      </c>
      <c r="M9" s="129">
        <v>841</v>
      </c>
      <c r="N9" s="129">
        <v>666</v>
      </c>
      <c r="O9" s="129">
        <v>1477</v>
      </c>
      <c r="P9" s="129">
        <v>1454</v>
      </c>
      <c r="Q9" s="129">
        <v>1683</v>
      </c>
      <c r="R9" s="130">
        <v>1582</v>
      </c>
      <c r="S9" s="128">
        <f>SUM(E9:R9)</f>
        <v>16896</v>
      </c>
      <c r="T9" s="131"/>
    </row>
    <row r="10" spans="2:20" ht="24" customHeight="1" thickBot="1">
      <c r="B10" s="124"/>
      <c r="C10" s="397" t="s">
        <v>139</v>
      </c>
      <c r="D10" s="398"/>
      <c r="E10" s="132">
        <v>994</v>
      </c>
      <c r="F10" s="132">
        <v>615</v>
      </c>
      <c r="G10" s="132">
        <v>883</v>
      </c>
      <c r="H10" s="132">
        <v>1027</v>
      </c>
      <c r="I10" s="132">
        <v>1615</v>
      </c>
      <c r="J10" s="132">
        <v>425</v>
      </c>
      <c r="K10" s="132">
        <v>972</v>
      </c>
      <c r="L10" s="132">
        <v>334</v>
      </c>
      <c r="M10" s="132">
        <v>583</v>
      </c>
      <c r="N10" s="132">
        <v>470</v>
      </c>
      <c r="O10" s="132">
        <v>1009</v>
      </c>
      <c r="P10" s="132">
        <v>1001</v>
      </c>
      <c r="Q10" s="129">
        <v>1285</v>
      </c>
      <c r="R10" s="133">
        <v>1093</v>
      </c>
      <c r="S10" s="128">
        <f>SUM(E10:R10)</f>
        <v>12306</v>
      </c>
      <c r="T10" s="131"/>
    </row>
    <row r="11" spans="2:20" ht="24" customHeight="1" thickBot="1">
      <c r="B11" s="124"/>
      <c r="C11" s="397" t="s">
        <v>140</v>
      </c>
      <c r="D11" s="398"/>
      <c r="E11" s="134">
        <v>952</v>
      </c>
      <c r="F11" s="134">
        <v>632</v>
      </c>
      <c r="G11" s="134">
        <v>829</v>
      </c>
      <c r="H11" s="134">
        <v>985</v>
      </c>
      <c r="I11" s="134">
        <v>1435</v>
      </c>
      <c r="J11" s="134">
        <v>441</v>
      </c>
      <c r="K11" s="134">
        <v>948</v>
      </c>
      <c r="L11" s="134">
        <v>346</v>
      </c>
      <c r="M11" s="134">
        <v>565</v>
      </c>
      <c r="N11" s="134">
        <v>407</v>
      </c>
      <c r="O11" s="134">
        <v>939</v>
      </c>
      <c r="P11" s="134">
        <v>888</v>
      </c>
      <c r="Q11" s="132">
        <v>1113</v>
      </c>
      <c r="R11" s="135">
        <v>1031</v>
      </c>
      <c r="S11" s="128">
        <f>SUM(E11:R11)</f>
        <v>11511</v>
      </c>
      <c r="T11" s="131"/>
    </row>
    <row r="12" spans="2:20" ht="24" customHeight="1" thickBot="1">
      <c r="B12" s="136"/>
      <c r="C12" s="399" t="s">
        <v>141</v>
      </c>
      <c r="D12" s="400"/>
      <c r="E12" s="137">
        <v>1072</v>
      </c>
      <c r="F12" s="137">
        <v>581</v>
      </c>
      <c r="G12" s="138">
        <v>666</v>
      </c>
      <c r="H12" s="138">
        <v>817</v>
      </c>
      <c r="I12" s="138">
        <v>1086</v>
      </c>
      <c r="J12" s="138">
        <v>391</v>
      </c>
      <c r="K12" s="138">
        <v>741</v>
      </c>
      <c r="L12" s="138">
        <v>324</v>
      </c>
      <c r="M12" s="139">
        <v>441</v>
      </c>
      <c r="N12" s="139">
        <v>318</v>
      </c>
      <c r="O12" s="139">
        <v>830</v>
      </c>
      <c r="P12" s="139">
        <v>742</v>
      </c>
      <c r="Q12" s="134">
        <v>886</v>
      </c>
      <c r="R12" s="139">
        <v>901</v>
      </c>
      <c r="S12" s="128">
        <f>SUM(E12:R12)</f>
        <v>9796</v>
      </c>
      <c r="T12" s="131"/>
    </row>
    <row r="13" spans="2:20" ht="24" customHeight="1" thickBot="1">
      <c r="B13" s="392" t="s">
        <v>142</v>
      </c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3"/>
      <c r="T13" s="131"/>
    </row>
    <row r="14" spans="2:20" ht="24" customHeight="1" thickBot="1">
      <c r="B14" s="123">
        <v>2</v>
      </c>
      <c r="C14" s="418" t="s">
        <v>143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20"/>
      <c r="T14" s="131"/>
    </row>
    <row r="15" spans="2:20" ht="24" customHeight="1" thickBot="1">
      <c r="B15" s="136"/>
      <c r="C15" s="397" t="s">
        <v>144</v>
      </c>
      <c r="D15" s="398"/>
      <c r="E15" s="132">
        <v>778</v>
      </c>
      <c r="F15" s="132">
        <v>287</v>
      </c>
      <c r="G15" s="140">
        <v>232</v>
      </c>
      <c r="H15" s="140">
        <v>339</v>
      </c>
      <c r="I15" s="140">
        <v>490</v>
      </c>
      <c r="J15" s="140">
        <v>157</v>
      </c>
      <c r="K15" s="140">
        <v>293</v>
      </c>
      <c r="L15" s="140">
        <v>126</v>
      </c>
      <c r="M15" s="141">
        <v>235</v>
      </c>
      <c r="N15" s="141">
        <v>171</v>
      </c>
      <c r="O15" s="141">
        <v>914</v>
      </c>
      <c r="P15" s="141">
        <v>454</v>
      </c>
      <c r="Q15" s="141">
        <v>411</v>
      </c>
      <c r="R15" s="141">
        <v>396</v>
      </c>
      <c r="S15" s="128">
        <f>SUM(E15:R15)</f>
        <v>5283</v>
      </c>
      <c r="T15" s="131"/>
    </row>
    <row r="16" spans="2:20" ht="24" customHeight="1" thickBot="1">
      <c r="B16" s="136" t="s">
        <v>22</v>
      </c>
      <c r="C16" s="397" t="s">
        <v>145</v>
      </c>
      <c r="D16" s="398"/>
      <c r="E16" s="132">
        <v>999</v>
      </c>
      <c r="F16" s="132">
        <v>525</v>
      </c>
      <c r="G16" s="140">
        <v>844</v>
      </c>
      <c r="H16" s="140">
        <v>1025</v>
      </c>
      <c r="I16" s="140">
        <v>1585</v>
      </c>
      <c r="J16" s="140">
        <v>452</v>
      </c>
      <c r="K16" s="140">
        <v>843</v>
      </c>
      <c r="L16" s="140">
        <v>382</v>
      </c>
      <c r="M16" s="141">
        <v>571</v>
      </c>
      <c r="N16" s="141">
        <v>426</v>
      </c>
      <c r="O16" s="141">
        <v>1167</v>
      </c>
      <c r="P16" s="141">
        <v>976</v>
      </c>
      <c r="Q16" s="141">
        <v>1330</v>
      </c>
      <c r="R16" s="141">
        <v>1218</v>
      </c>
      <c r="S16" s="128">
        <f>SUM(E16:R16)</f>
        <v>12343</v>
      </c>
      <c r="T16" s="131"/>
    </row>
    <row r="17" spans="2:20" s="144" customFormat="1" ht="24" customHeight="1" thickBot="1">
      <c r="B17" s="142" t="s">
        <v>22</v>
      </c>
      <c r="C17" s="407" t="s">
        <v>146</v>
      </c>
      <c r="D17" s="408"/>
      <c r="E17" s="132">
        <v>561</v>
      </c>
      <c r="F17" s="132">
        <v>286</v>
      </c>
      <c r="G17" s="140">
        <v>469</v>
      </c>
      <c r="H17" s="140">
        <v>347</v>
      </c>
      <c r="I17" s="140">
        <v>692</v>
      </c>
      <c r="J17" s="140">
        <v>205</v>
      </c>
      <c r="K17" s="140">
        <v>369</v>
      </c>
      <c r="L17" s="140">
        <v>135</v>
      </c>
      <c r="M17" s="141">
        <v>260</v>
      </c>
      <c r="N17" s="141">
        <v>178</v>
      </c>
      <c r="O17" s="141">
        <v>534</v>
      </c>
      <c r="P17" s="141">
        <v>432</v>
      </c>
      <c r="Q17" s="141">
        <v>472</v>
      </c>
      <c r="R17" s="141">
        <v>505</v>
      </c>
      <c r="S17" s="128">
        <f>SUM(E17:R17)</f>
        <v>5445</v>
      </c>
      <c r="T17" s="143"/>
    </row>
    <row r="18" spans="2:20" s="144" customFormat="1" ht="24" customHeight="1" thickBot="1">
      <c r="B18" s="142"/>
      <c r="C18" s="409" t="s">
        <v>147</v>
      </c>
      <c r="D18" s="410"/>
      <c r="E18" s="137">
        <v>1237</v>
      </c>
      <c r="F18" s="137">
        <v>923</v>
      </c>
      <c r="G18" s="138">
        <v>1422</v>
      </c>
      <c r="H18" s="138">
        <v>1716</v>
      </c>
      <c r="I18" s="138">
        <v>2309</v>
      </c>
      <c r="J18" s="138">
        <v>672</v>
      </c>
      <c r="K18" s="138">
        <v>1645</v>
      </c>
      <c r="L18" s="138">
        <v>639</v>
      </c>
      <c r="M18" s="139">
        <v>1030</v>
      </c>
      <c r="N18" s="139">
        <v>816</v>
      </c>
      <c r="O18" s="139">
        <v>1110</v>
      </c>
      <c r="P18" s="139">
        <v>1551</v>
      </c>
      <c r="Q18" s="139">
        <v>1916</v>
      </c>
      <c r="R18" s="139">
        <v>1650</v>
      </c>
      <c r="S18" s="128">
        <f>SUM(E18:R18)</f>
        <v>18636</v>
      </c>
      <c r="T18" s="143"/>
    </row>
    <row r="19" spans="2:20" s="144" customFormat="1" ht="24" customHeight="1" thickBot="1">
      <c r="B19" s="145"/>
      <c r="C19" s="411" t="s">
        <v>148</v>
      </c>
      <c r="D19" s="412"/>
      <c r="E19" s="146">
        <v>1338</v>
      </c>
      <c r="F19" s="146">
        <v>1192</v>
      </c>
      <c r="G19" s="147">
        <v>1201</v>
      </c>
      <c r="H19" s="147">
        <v>1542</v>
      </c>
      <c r="I19" s="147">
        <v>2423</v>
      </c>
      <c r="J19" s="147">
        <v>689</v>
      </c>
      <c r="K19" s="147">
        <v>1575</v>
      </c>
      <c r="L19" s="147">
        <v>563</v>
      </c>
      <c r="M19" s="148">
        <v>886</v>
      </c>
      <c r="N19" s="148">
        <v>694</v>
      </c>
      <c r="O19" s="148">
        <v>979</v>
      </c>
      <c r="P19" s="148">
        <v>1487</v>
      </c>
      <c r="Q19" s="148">
        <v>1704</v>
      </c>
      <c r="R19" s="148">
        <v>1765</v>
      </c>
      <c r="S19" s="128">
        <f>SUM(E19:R19)</f>
        <v>18038</v>
      </c>
      <c r="T19" s="143"/>
    </row>
    <row r="20" spans="2:20" ht="24" customHeight="1" thickBot="1">
      <c r="B20" s="413" t="s">
        <v>149</v>
      </c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  <c r="R20" s="414"/>
      <c r="S20" s="414"/>
    </row>
    <row r="21" spans="2:20" ht="24" customHeight="1" thickBot="1">
      <c r="B21" s="123">
        <v>3</v>
      </c>
      <c r="C21" s="415" t="s">
        <v>150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7"/>
    </row>
    <row r="22" spans="2:20" ht="24" customHeight="1" thickBot="1">
      <c r="B22" s="149"/>
      <c r="C22" s="397" t="s">
        <v>151</v>
      </c>
      <c r="D22" s="398"/>
      <c r="E22" s="134">
        <v>610</v>
      </c>
      <c r="F22" s="134">
        <v>422</v>
      </c>
      <c r="G22" s="134">
        <v>603</v>
      </c>
      <c r="H22" s="134">
        <v>535</v>
      </c>
      <c r="I22" s="134">
        <v>1297</v>
      </c>
      <c r="J22" s="134">
        <v>336</v>
      </c>
      <c r="K22" s="134">
        <v>632</v>
      </c>
      <c r="L22" s="134">
        <v>250</v>
      </c>
      <c r="M22" s="134">
        <v>411</v>
      </c>
      <c r="N22" s="134">
        <v>310</v>
      </c>
      <c r="O22" s="134">
        <v>631</v>
      </c>
      <c r="P22" s="134">
        <v>598</v>
      </c>
      <c r="Q22" s="134">
        <v>907</v>
      </c>
      <c r="R22" s="135">
        <v>794</v>
      </c>
      <c r="S22" s="150">
        <f t="shared" ref="S22:S28" si="0">SUM(E22:R22)</f>
        <v>8336</v>
      </c>
    </row>
    <row r="23" spans="2:20" ht="24" customHeight="1" thickBot="1">
      <c r="B23" s="151"/>
      <c r="C23" s="397" t="s">
        <v>152</v>
      </c>
      <c r="D23" s="398"/>
      <c r="E23" s="132">
        <v>1009</v>
      </c>
      <c r="F23" s="132">
        <v>748</v>
      </c>
      <c r="G23" s="140">
        <v>880</v>
      </c>
      <c r="H23" s="140">
        <v>1152</v>
      </c>
      <c r="I23" s="140">
        <v>1566</v>
      </c>
      <c r="J23" s="140">
        <v>460</v>
      </c>
      <c r="K23" s="140">
        <v>1146</v>
      </c>
      <c r="L23" s="140">
        <v>453</v>
      </c>
      <c r="M23" s="141">
        <v>592</v>
      </c>
      <c r="N23" s="141">
        <v>595</v>
      </c>
      <c r="O23" s="141">
        <v>873</v>
      </c>
      <c r="P23" s="141">
        <v>986</v>
      </c>
      <c r="Q23" s="141">
        <v>1362</v>
      </c>
      <c r="R23" s="141">
        <v>1280</v>
      </c>
      <c r="S23" s="150">
        <f t="shared" si="0"/>
        <v>13102</v>
      </c>
    </row>
    <row r="24" spans="2:20" ht="24" customHeight="1" thickBot="1">
      <c r="B24" s="151"/>
      <c r="C24" s="397" t="s">
        <v>153</v>
      </c>
      <c r="D24" s="398"/>
      <c r="E24" s="134">
        <v>776</v>
      </c>
      <c r="F24" s="134">
        <v>458</v>
      </c>
      <c r="G24" s="134">
        <v>627</v>
      </c>
      <c r="H24" s="134">
        <v>841</v>
      </c>
      <c r="I24" s="134">
        <v>1102</v>
      </c>
      <c r="J24" s="134">
        <v>252</v>
      </c>
      <c r="K24" s="134">
        <v>680</v>
      </c>
      <c r="L24" s="134">
        <v>322</v>
      </c>
      <c r="M24" s="134">
        <v>419</v>
      </c>
      <c r="N24" s="134">
        <v>367</v>
      </c>
      <c r="O24" s="134">
        <v>712</v>
      </c>
      <c r="P24" s="134">
        <v>721</v>
      </c>
      <c r="Q24" s="134">
        <v>897</v>
      </c>
      <c r="R24" s="135">
        <v>790</v>
      </c>
      <c r="S24" s="150">
        <f t="shared" si="0"/>
        <v>8964</v>
      </c>
    </row>
    <row r="25" spans="2:20" s="144" customFormat="1" ht="24" customHeight="1" thickBot="1">
      <c r="B25" s="152"/>
      <c r="C25" s="388" t="s">
        <v>154</v>
      </c>
      <c r="D25" s="389"/>
      <c r="E25" s="132">
        <v>890</v>
      </c>
      <c r="F25" s="132">
        <v>549</v>
      </c>
      <c r="G25" s="140">
        <v>746</v>
      </c>
      <c r="H25" s="140">
        <v>902</v>
      </c>
      <c r="I25" s="140">
        <v>1159</v>
      </c>
      <c r="J25" s="140">
        <v>347</v>
      </c>
      <c r="K25" s="140">
        <v>822</v>
      </c>
      <c r="L25" s="140">
        <v>287</v>
      </c>
      <c r="M25" s="141">
        <v>376</v>
      </c>
      <c r="N25" s="141">
        <v>417</v>
      </c>
      <c r="O25" s="141">
        <v>811</v>
      </c>
      <c r="P25" s="141">
        <v>821</v>
      </c>
      <c r="Q25" s="141">
        <v>979</v>
      </c>
      <c r="R25" s="141">
        <v>964</v>
      </c>
      <c r="S25" s="150">
        <f t="shared" si="0"/>
        <v>10070</v>
      </c>
    </row>
    <row r="26" spans="2:20" ht="24" customHeight="1" thickBot="1">
      <c r="B26" s="151"/>
      <c r="C26" s="397" t="s">
        <v>155</v>
      </c>
      <c r="D26" s="398"/>
      <c r="E26" s="134">
        <v>729</v>
      </c>
      <c r="F26" s="134">
        <v>429</v>
      </c>
      <c r="G26" s="134">
        <v>524</v>
      </c>
      <c r="H26" s="134">
        <v>649</v>
      </c>
      <c r="I26" s="134">
        <v>814</v>
      </c>
      <c r="J26" s="134">
        <v>295</v>
      </c>
      <c r="K26" s="134">
        <v>537</v>
      </c>
      <c r="L26" s="134">
        <v>247</v>
      </c>
      <c r="M26" s="134">
        <v>361</v>
      </c>
      <c r="N26" s="134">
        <v>224</v>
      </c>
      <c r="O26" s="134">
        <v>638</v>
      </c>
      <c r="P26" s="134">
        <v>596</v>
      </c>
      <c r="Q26" s="134">
        <v>677</v>
      </c>
      <c r="R26" s="135">
        <v>658</v>
      </c>
      <c r="S26" s="150">
        <f t="shared" si="0"/>
        <v>7378</v>
      </c>
    </row>
    <row r="27" spans="2:20" s="144" customFormat="1" ht="24" customHeight="1" thickBot="1">
      <c r="B27" s="152"/>
      <c r="C27" s="388" t="s">
        <v>156</v>
      </c>
      <c r="D27" s="389"/>
      <c r="E27" s="132">
        <v>341</v>
      </c>
      <c r="F27" s="132">
        <v>158</v>
      </c>
      <c r="G27" s="140">
        <v>161</v>
      </c>
      <c r="H27" s="140">
        <v>263</v>
      </c>
      <c r="I27" s="140">
        <v>307</v>
      </c>
      <c r="J27" s="140">
        <v>152</v>
      </c>
      <c r="K27" s="140">
        <v>167</v>
      </c>
      <c r="L27" s="140">
        <v>106</v>
      </c>
      <c r="M27" s="141">
        <v>186</v>
      </c>
      <c r="N27" s="141">
        <v>98</v>
      </c>
      <c r="O27" s="141">
        <v>327</v>
      </c>
      <c r="P27" s="141">
        <v>243</v>
      </c>
      <c r="Q27" s="141">
        <v>262</v>
      </c>
      <c r="R27" s="141">
        <v>220</v>
      </c>
      <c r="S27" s="150">
        <f t="shared" si="0"/>
        <v>2991</v>
      </c>
    </row>
    <row r="28" spans="2:20" ht="24" customHeight="1" thickBot="1">
      <c r="B28" s="153"/>
      <c r="C28" s="390" t="s">
        <v>157</v>
      </c>
      <c r="D28" s="391"/>
      <c r="E28" s="154">
        <v>558</v>
      </c>
      <c r="F28" s="154">
        <v>449</v>
      </c>
      <c r="G28" s="154">
        <v>627</v>
      </c>
      <c r="H28" s="154">
        <v>627</v>
      </c>
      <c r="I28" s="154">
        <v>1254</v>
      </c>
      <c r="J28" s="154">
        <v>333</v>
      </c>
      <c r="K28" s="154">
        <v>741</v>
      </c>
      <c r="L28" s="154">
        <v>180</v>
      </c>
      <c r="M28" s="154">
        <v>637</v>
      </c>
      <c r="N28" s="154">
        <v>274</v>
      </c>
      <c r="O28" s="154">
        <v>712</v>
      </c>
      <c r="P28" s="154">
        <v>935</v>
      </c>
      <c r="Q28" s="154">
        <v>749</v>
      </c>
      <c r="R28" s="155">
        <v>828</v>
      </c>
      <c r="S28" s="150">
        <f t="shared" si="0"/>
        <v>8904</v>
      </c>
    </row>
    <row r="29" spans="2:20" s="144" customFormat="1" ht="24" customHeight="1" thickBot="1">
      <c r="B29" s="392" t="s">
        <v>158</v>
      </c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3"/>
    </row>
    <row r="30" spans="2:20" s="144" customFormat="1" ht="24" customHeight="1" thickBot="1">
      <c r="B30" s="156" t="s">
        <v>31</v>
      </c>
      <c r="C30" s="394" t="s">
        <v>159</v>
      </c>
      <c r="D30" s="395"/>
      <c r="E30" s="395"/>
      <c r="F30" s="395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6"/>
    </row>
    <row r="31" spans="2:20" ht="24" customHeight="1" thickBot="1">
      <c r="B31" s="151"/>
      <c r="C31" s="397" t="s">
        <v>160</v>
      </c>
      <c r="D31" s="398"/>
      <c r="E31" s="157">
        <v>583</v>
      </c>
      <c r="F31" s="157">
        <v>314</v>
      </c>
      <c r="G31" s="157">
        <v>350</v>
      </c>
      <c r="H31" s="157">
        <v>408</v>
      </c>
      <c r="I31" s="157">
        <v>469</v>
      </c>
      <c r="J31" s="157">
        <v>282</v>
      </c>
      <c r="K31" s="157">
        <v>384</v>
      </c>
      <c r="L31" s="157">
        <v>231</v>
      </c>
      <c r="M31" s="157">
        <v>293</v>
      </c>
      <c r="N31" s="157">
        <v>224</v>
      </c>
      <c r="O31" s="157">
        <v>544</v>
      </c>
      <c r="P31" s="157">
        <v>509</v>
      </c>
      <c r="Q31" s="157">
        <v>472</v>
      </c>
      <c r="R31" s="158">
        <v>631</v>
      </c>
      <c r="S31" s="150">
        <f t="shared" ref="S31:S36" si="1">SUM(E31:R31)</f>
        <v>5694</v>
      </c>
    </row>
    <row r="32" spans="2:20" s="144" customFormat="1" ht="24" customHeight="1" thickBot="1">
      <c r="B32" s="152"/>
      <c r="C32" s="388" t="s">
        <v>161</v>
      </c>
      <c r="D32" s="389"/>
      <c r="E32" s="157">
        <v>1128</v>
      </c>
      <c r="F32" s="133">
        <v>702</v>
      </c>
      <c r="G32" s="141">
        <v>665</v>
      </c>
      <c r="H32" s="141">
        <v>697</v>
      </c>
      <c r="I32" s="141">
        <v>1117</v>
      </c>
      <c r="J32" s="141">
        <v>429</v>
      </c>
      <c r="K32" s="141">
        <v>786</v>
      </c>
      <c r="L32" s="141">
        <v>426</v>
      </c>
      <c r="M32" s="141">
        <v>537</v>
      </c>
      <c r="N32" s="141">
        <v>413</v>
      </c>
      <c r="O32" s="141">
        <v>1049</v>
      </c>
      <c r="P32" s="141">
        <v>1031</v>
      </c>
      <c r="Q32" s="141">
        <v>1042</v>
      </c>
      <c r="R32" s="141">
        <v>1044</v>
      </c>
      <c r="S32" s="150">
        <f t="shared" si="1"/>
        <v>11066</v>
      </c>
    </row>
    <row r="33" spans="1:19" ht="24" customHeight="1" thickBot="1">
      <c r="B33" s="151"/>
      <c r="C33" s="399" t="s">
        <v>162</v>
      </c>
      <c r="D33" s="400"/>
      <c r="E33" s="125">
        <v>936</v>
      </c>
      <c r="F33" s="137">
        <v>669</v>
      </c>
      <c r="G33" s="159">
        <v>748</v>
      </c>
      <c r="H33" s="159">
        <v>758</v>
      </c>
      <c r="I33" s="159">
        <v>1444</v>
      </c>
      <c r="J33" s="159">
        <v>355</v>
      </c>
      <c r="K33" s="159">
        <v>786</v>
      </c>
      <c r="L33" s="159">
        <v>388</v>
      </c>
      <c r="M33" s="159">
        <v>565</v>
      </c>
      <c r="N33" s="159">
        <v>447</v>
      </c>
      <c r="O33" s="137">
        <v>956</v>
      </c>
      <c r="P33" s="159">
        <v>1037</v>
      </c>
      <c r="Q33" s="159">
        <v>1194</v>
      </c>
      <c r="R33" s="160">
        <v>957</v>
      </c>
      <c r="S33" s="150">
        <f t="shared" si="1"/>
        <v>11240</v>
      </c>
    </row>
    <row r="34" spans="1:19" ht="24" customHeight="1" thickBot="1">
      <c r="B34" s="151"/>
      <c r="C34" s="388" t="s">
        <v>163</v>
      </c>
      <c r="D34" s="389"/>
      <c r="E34" s="137">
        <v>955</v>
      </c>
      <c r="F34" s="125">
        <v>606</v>
      </c>
      <c r="G34" s="161">
        <v>851</v>
      </c>
      <c r="H34" s="161">
        <v>1052</v>
      </c>
      <c r="I34" s="161">
        <v>1484</v>
      </c>
      <c r="J34" s="161">
        <v>428</v>
      </c>
      <c r="K34" s="161">
        <v>1079</v>
      </c>
      <c r="L34" s="161">
        <v>372</v>
      </c>
      <c r="M34" s="161">
        <v>630</v>
      </c>
      <c r="N34" s="161">
        <v>436</v>
      </c>
      <c r="O34" s="125">
        <v>1006</v>
      </c>
      <c r="P34" s="161">
        <v>962</v>
      </c>
      <c r="Q34" s="161">
        <v>1469</v>
      </c>
      <c r="R34" s="162">
        <v>1056</v>
      </c>
      <c r="S34" s="150">
        <f t="shared" si="1"/>
        <v>12386</v>
      </c>
    </row>
    <row r="35" spans="1:19" ht="24" customHeight="1" thickBot="1">
      <c r="B35" s="151"/>
      <c r="C35" s="401" t="s">
        <v>164</v>
      </c>
      <c r="D35" s="402"/>
      <c r="E35" s="125">
        <v>806</v>
      </c>
      <c r="F35" s="163">
        <v>571</v>
      </c>
      <c r="G35" s="164">
        <v>771</v>
      </c>
      <c r="H35" s="164">
        <v>990</v>
      </c>
      <c r="I35" s="164">
        <v>1485</v>
      </c>
      <c r="J35" s="164">
        <v>403</v>
      </c>
      <c r="K35" s="164">
        <v>876</v>
      </c>
      <c r="L35" s="164">
        <v>276</v>
      </c>
      <c r="M35" s="164">
        <v>653</v>
      </c>
      <c r="N35" s="164">
        <v>402</v>
      </c>
      <c r="O35" s="163">
        <v>725</v>
      </c>
      <c r="P35" s="164">
        <v>836</v>
      </c>
      <c r="Q35" s="164">
        <v>1078</v>
      </c>
      <c r="R35" s="165">
        <v>977</v>
      </c>
      <c r="S35" s="150">
        <f t="shared" si="1"/>
        <v>10849</v>
      </c>
    </row>
    <row r="36" spans="1:19" ht="24" customHeight="1" thickBot="1">
      <c r="B36" s="166"/>
      <c r="C36" s="403" t="s">
        <v>165</v>
      </c>
      <c r="D36" s="404"/>
      <c r="E36" s="167">
        <v>505</v>
      </c>
      <c r="F36" s="167">
        <v>351</v>
      </c>
      <c r="G36" s="168">
        <v>783</v>
      </c>
      <c r="H36" s="168">
        <v>1064</v>
      </c>
      <c r="I36" s="168">
        <v>1500</v>
      </c>
      <c r="J36" s="168">
        <v>278</v>
      </c>
      <c r="K36" s="168">
        <v>814</v>
      </c>
      <c r="L36" s="168">
        <v>152</v>
      </c>
      <c r="M36" s="168">
        <v>304</v>
      </c>
      <c r="N36" s="168">
        <v>363</v>
      </c>
      <c r="O36" s="167">
        <v>424</v>
      </c>
      <c r="P36" s="168">
        <v>525</v>
      </c>
      <c r="Q36" s="168">
        <v>578</v>
      </c>
      <c r="R36" s="169">
        <v>869</v>
      </c>
      <c r="S36" s="150">
        <f t="shared" si="1"/>
        <v>8510</v>
      </c>
    </row>
    <row r="37" spans="1:19" ht="24" customHeight="1" thickBot="1">
      <c r="B37" s="405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406"/>
    </row>
    <row r="38" spans="1:19" ht="39" customHeight="1" thickBot="1">
      <c r="B38" s="170" t="s">
        <v>42</v>
      </c>
      <c r="C38" s="386" t="s">
        <v>166</v>
      </c>
      <c r="D38" s="387"/>
      <c r="E38" s="171">
        <v>4913</v>
      </c>
      <c r="F38" s="171">
        <v>3213</v>
      </c>
      <c r="G38" s="171">
        <v>4168</v>
      </c>
      <c r="H38" s="171">
        <v>4969</v>
      </c>
      <c r="I38" s="171">
        <v>7499</v>
      </c>
      <c r="J38" s="171">
        <v>2175</v>
      </c>
      <c r="K38" s="171">
        <v>4725</v>
      </c>
      <c r="L38" s="171">
        <v>1845</v>
      </c>
      <c r="M38" s="171">
        <v>2982</v>
      </c>
      <c r="N38" s="171">
        <v>2285</v>
      </c>
      <c r="O38" s="171">
        <v>4704</v>
      </c>
      <c r="P38" s="171">
        <v>4900</v>
      </c>
      <c r="Q38" s="171">
        <v>5833</v>
      </c>
      <c r="R38" s="172">
        <v>5534</v>
      </c>
      <c r="S38" s="173">
        <f>SUM(E38:R38)</f>
        <v>59745</v>
      </c>
    </row>
    <row r="39" spans="1:19" ht="15" customHeight="1">
      <c r="B39" s="174"/>
      <c r="C39" s="175"/>
      <c r="D39" s="175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</row>
    <row r="40" spans="1:19" ht="14.25" customHeight="1">
      <c r="B40" s="176"/>
      <c r="E40" s="177">
        <f t="shared" ref="E40:R40" si="2">E8+E9+E10+E11+E12</f>
        <v>4913</v>
      </c>
      <c r="F40" s="177">
        <f t="shared" si="2"/>
        <v>3213</v>
      </c>
      <c r="G40" s="177">
        <f t="shared" si="2"/>
        <v>4168</v>
      </c>
      <c r="H40" s="177">
        <f t="shared" si="2"/>
        <v>4969</v>
      </c>
      <c r="I40" s="177">
        <f t="shared" si="2"/>
        <v>7499</v>
      </c>
      <c r="J40" s="177">
        <f t="shared" si="2"/>
        <v>2175</v>
      </c>
      <c r="K40" s="177">
        <f t="shared" si="2"/>
        <v>4725</v>
      </c>
      <c r="L40" s="177">
        <f t="shared" si="2"/>
        <v>1845</v>
      </c>
      <c r="M40" s="177">
        <f t="shared" si="2"/>
        <v>2982</v>
      </c>
      <c r="N40" s="177">
        <f t="shared" si="2"/>
        <v>2285</v>
      </c>
      <c r="O40" s="177">
        <f t="shared" si="2"/>
        <v>4704</v>
      </c>
      <c r="P40" s="177">
        <f t="shared" si="2"/>
        <v>4900</v>
      </c>
      <c r="Q40" s="177">
        <f t="shared" si="2"/>
        <v>5833</v>
      </c>
      <c r="R40" s="177">
        <f t="shared" si="2"/>
        <v>5534</v>
      </c>
      <c r="S40" s="177">
        <f>SUM(E40:R40)</f>
        <v>59745</v>
      </c>
    </row>
    <row r="41" spans="1:19" ht="14.25" customHeight="1">
      <c r="B41" s="176"/>
      <c r="E41" s="177">
        <f t="shared" ref="E41:R41" si="3">E15+E16+E17+E18+E19</f>
        <v>4913</v>
      </c>
      <c r="F41" s="177">
        <f t="shared" si="3"/>
        <v>3213</v>
      </c>
      <c r="G41" s="177">
        <f t="shared" si="3"/>
        <v>4168</v>
      </c>
      <c r="H41" s="177">
        <f t="shared" si="3"/>
        <v>4969</v>
      </c>
      <c r="I41" s="177">
        <f t="shared" si="3"/>
        <v>7499</v>
      </c>
      <c r="J41" s="177">
        <f t="shared" si="3"/>
        <v>2175</v>
      </c>
      <c r="K41" s="177">
        <f t="shared" si="3"/>
        <v>4725</v>
      </c>
      <c r="L41" s="177">
        <f t="shared" si="3"/>
        <v>1845</v>
      </c>
      <c r="M41" s="177">
        <f t="shared" si="3"/>
        <v>2982</v>
      </c>
      <c r="N41" s="177">
        <f t="shared" si="3"/>
        <v>2285</v>
      </c>
      <c r="O41" s="177">
        <f t="shared" si="3"/>
        <v>4704</v>
      </c>
      <c r="P41" s="177">
        <f t="shared" si="3"/>
        <v>4900</v>
      </c>
      <c r="Q41" s="177">
        <f t="shared" si="3"/>
        <v>5833</v>
      </c>
      <c r="R41" s="177">
        <f t="shared" si="3"/>
        <v>5534</v>
      </c>
      <c r="S41" s="177">
        <f>SUM(E41:R41)</f>
        <v>59745</v>
      </c>
    </row>
    <row r="42" spans="1:19" ht="15.75">
      <c r="A42" t="s">
        <v>22</v>
      </c>
      <c r="B42" s="178"/>
      <c r="C42" s="179"/>
      <c r="D42" s="180"/>
      <c r="E42" s="181">
        <f t="shared" ref="E42:R42" si="4">E22+E23+E24+E25+E26+E27+E28</f>
        <v>4913</v>
      </c>
      <c r="F42" s="181">
        <f t="shared" si="4"/>
        <v>3213</v>
      </c>
      <c r="G42" s="181">
        <f t="shared" si="4"/>
        <v>4168</v>
      </c>
      <c r="H42" s="181">
        <f t="shared" si="4"/>
        <v>4969</v>
      </c>
      <c r="I42" s="181">
        <f t="shared" si="4"/>
        <v>7499</v>
      </c>
      <c r="J42" s="181">
        <f t="shared" si="4"/>
        <v>2175</v>
      </c>
      <c r="K42" s="181">
        <f t="shared" si="4"/>
        <v>4725</v>
      </c>
      <c r="L42" s="181">
        <f t="shared" si="4"/>
        <v>1845</v>
      </c>
      <c r="M42" s="181">
        <f t="shared" si="4"/>
        <v>2982</v>
      </c>
      <c r="N42" s="181">
        <f t="shared" si="4"/>
        <v>2285</v>
      </c>
      <c r="O42" s="181">
        <f t="shared" si="4"/>
        <v>4704</v>
      </c>
      <c r="P42" s="181">
        <f t="shared" si="4"/>
        <v>4900</v>
      </c>
      <c r="Q42" s="181">
        <f t="shared" si="4"/>
        <v>5833</v>
      </c>
      <c r="R42" s="181">
        <f t="shared" si="4"/>
        <v>5534</v>
      </c>
      <c r="S42" s="177">
        <f>SUM(E42:R42)</f>
        <v>59745</v>
      </c>
    </row>
    <row r="43" spans="1:19" ht="15.75">
      <c r="B43" s="178"/>
      <c r="C43" s="182"/>
      <c r="D43" s="183"/>
      <c r="E43" s="184">
        <f t="shared" ref="E43:R43" si="5">E31+E32+E33+E34+E35+E36</f>
        <v>4913</v>
      </c>
      <c r="F43" s="184">
        <f t="shared" si="5"/>
        <v>3213</v>
      </c>
      <c r="G43" s="184">
        <f t="shared" si="5"/>
        <v>4168</v>
      </c>
      <c r="H43" s="184">
        <f t="shared" si="5"/>
        <v>4969</v>
      </c>
      <c r="I43" s="184">
        <f t="shared" si="5"/>
        <v>7499</v>
      </c>
      <c r="J43" s="184">
        <f t="shared" si="5"/>
        <v>2175</v>
      </c>
      <c r="K43" s="184">
        <f t="shared" si="5"/>
        <v>4725</v>
      </c>
      <c r="L43" s="184">
        <f t="shared" si="5"/>
        <v>1845</v>
      </c>
      <c r="M43" s="184">
        <f t="shared" si="5"/>
        <v>2982</v>
      </c>
      <c r="N43" s="184">
        <f t="shared" si="5"/>
        <v>2285</v>
      </c>
      <c r="O43" s="184">
        <f t="shared" si="5"/>
        <v>4704</v>
      </c>
      <c r="P43" s="184">
        <f t="shared" si="5"/>
        <v>4900</v>
      </c>
      <c r="Q43" s="184">
        <f t="shared" si="5"/>
        <v>5833</v>
      </c>
      <c r="R43" s="184">
        <f t="shared" si="5"/>
        <v>5534</v>
      </c>
      <c r="S43" s="177">
        <f>SUM(E43:R43)</f>
        <v>59745</v>
      </c>
    </row>
    <row r="44" spans="1:19">
      <c r="B44" s="185"/>
    </row>
    <row r="45" spans="1:19">
      <c r="S45" s="187">
        <f>S8+S9+S10+S11+S12</f>
        <v>59745</v>
      </c>
    </row>
    <row r="46" spans="1:19">
      <c r="S46" s="187">
        <f>S15+S16+S17+S18+S19</f>
        <v>59745</v>
      </c>
    </row>
    <row r="47" spans="1:19">
      <c r="S47" s="188">
        <f>S22+S23+S24+S25+S26+S27+S28</f>
        <v>59745</v>
      </c>
    </row>
    <row r="48" spans="1:19">
      <c r="S48" s="189">
        <f>S31+S32+S33+S34+S35+S36</f>
        <v>59745</v>
      </c>
    </row>
  </sheetData>
  <mergeCells count="36"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III 14</vt:lpstr>
      <vt:lpstr>Gminy III.14</vt:lpstr>
      <vt:lpstr>Wykresy III 14</vt:lpstr>
      <vt:lpstr>Zał. I kw. 14</vt:lpstr>
      <vt:lpstr>'Gminy III.14'!Obszar_wydruku</vt:lpstr>
      <vt:lpstr>'Stan i struktura III 14'!Obszar_wydruku</vt:lpstr>
      <vt:lpstr>'Wykresy III 14'!Obszar_wydruku</vt:lpstr>
      <vt:lpstr>'Zał. I kw.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2014-04-11T11:40:42Z</dcterms:created>
  <dcterms:modified xsi:type="dcterms:W3CDTF">2014-04-14T12:59:11Z</dcterms:modified>
</cp:coreProperties>
</file>