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20r\"/>
    </mc:Choice>
  </mc:AlternateContent>
  <bookViews>
    <workbookView xWindow="0" yWindow="0" windowWidth="25140" windowHeight="11280"/>
  </bookViews>
  <sheets>
    <sheet name="Stan i struktura III 20" sheetId="1" r:id="rId1"/>
    <sheet name="Gminy III.20" sheetId="2" r:id="rId2"/>
    <sheet name="Wykresy III 20" sheetId="3" r:id="rId3"/>
    <sheet name="Zał. I kw. 20" sheetId="4" r:id="rId4"/>
  </sheets>
  <externalReferences>
    <externalReference r:id="rId5"/>
  </externalReferences>
  <definedNames>
    <definedName name="_xlnm.Print_Area" localSheetId="1">'Gminy III.20'!$B$1:$O$46</definedName>
    <definedName name="_xlnm.Print_Area" localSheetId="0">'Stan i struktura III 20'!$B$2:$S$68</definedName>
    <definedName name="_xlnm.Print_Area" localSheetId="2">'Wykresy III 20'!$N$1:$AB$41</definedName>
    <definedName name="_xlnm.Print_Area" localSheetId="3">'Zał. I kw. 20'!$B$2:$S$39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4" l="1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S43" i="4" s="1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S42" i="4" s="1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S41" i="4" s="1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S40" i="4" s="1"/>
  <c r="S38" i="4"/>
  <c r="S36" i="4"/>
  <c r="S35" i="4"/>
  <c r="S34" i="4"/>
  <c r="S33" i="4"/>
  <c r="S32" i="4"/>
  <c r="S31" i="4"/>
  <c r="S48" i="4" s="1"/>
  <c r="S28" i="4"/>
  <c r="S27" i="4"/>
  <c r="S26" i="4"/>
  <c r="S25" i="4"/>
  <c r="S24" i="4"/>
  <c r="S23" i="4"/>
  <c r="S22" i="4"/>
  <c r="S47" i="4" s="1"/>
  <c r="S19" i="4"/>
  <c r="S18" i="4"/>
  <c r="S17" i="4"/>
  <c r="S16" i="4"/>
  <c r="S15" i="4"/>
  <c r="S46" i="4" s="1"/>
  <c r="S12" i="4"/>
  <c r="S11" i="4"/>
  <c r="S10" i="4"/>
  <c r="S9" i="4"/>
  <c r="S8" i="4"/>
  <c r="S45" i="4" s="1"/>
  <c r="B38" i="3" l="1"/>
  <c r="L36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K19" i="3" s="1"/>
  <c r="J9" i="3"/>
  <c r="J8" i="3"/>
  <c r="J7" i="3"/>
  <c r="J6" i="3"/>
  <c r="J5" i="3"/>
  <c r="J4" i="3"/>
  <c r="J41" i="2" l="1"/>
  <c r="E41" i="2"/>
  <c r="E34" i="2"/>
  <c r="E6" i="2" s="1"/>
  <c r="J33" i="2"/>
  <c r="O30" i="2"/>
  <c r="E27" i="2"/>
  <c r="J23" i="2"/>
  <c r="O19" i="2"/>
  <c r="E19" i="2"/>
  <c r="J14" i="2"/>
  <c r="J12" i="2"/>
  <c r="E8" i="2"/>
  <c r="O42" i="2" s="1"/>
  <c r="O6" i="2"/>
  <c r="S76" i="1" l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S66" i="1" s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U65" i="1" s="1"/>
  <c r="E65" i="1"/>
  <c r="V65" i="1" s="1"/>
  <c r="S64" i="1"/>
  <c r="S65" i="1" s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U63" i="1" s="1"/>
  <c r="E63" i="1"/>
  <c r="V63" i="1" s="1"/>
  <c r="S62" i="1"/>
  <c r="S63" i="1" s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U61" i="1" s="1"/>
  <c r="E61" i="1"/>
  <c r="V61" i="1" s="1"/>
  <c r="S60" i="1"/>
  <c r="S61" i="1" s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U59" i="1" s="1"/>
  <c r="E59" i="1"/>
  <c r="V59" i="1" s="1"/>
  <c r="S58" i="1"/>
  <c r="S59" i="1" s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U57" i="1" s="1"/>
  <c r="E57" i="1"/>
  <c r="V57" i="1" s="1"/>
  <c r="S56" i="1"/>
  <c r="S57" i="1" s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U55" i="1" s="1"/>
  <c r="E55" i="1"/>
  <c r="V55" i="1" s="1"/>
  <c r="S54" i="1"/>
  <c r="S55" i="1" s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U53" i="1" s="1"/>
  <c r="E53" i="1"/>
  <c r="V53" i="1" s="1"/>
  <c r="S52" i="1"/>
  <c r="S53" i="1" s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U51" i="1" s="1"/>
  <c r="E51" i="1"/>
  <c r="V51" i="1" s="1"/>
  <c r="S50" i="1"/>
  <c r="S51" i="1" s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U49" i="1" s="1"/>
  <c r="E49" i="1"/>
  <c r="E67" i="1" s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U46" i="1" s="1"/>
  <c r="E46" i="1"/>
  <c r="V46" i="1" s="1"/>
  <c r="S45" i="1"/>
  <c r="S44" i="1"/>
  <c r="S46" i="1" s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Q9" i="1"/>
  <c r="M9" i="1"/>
  <c r="I9" i="1"/>
  <c r="E9" i="1"/>
  <c r="S7" i="1"/>
  <c r="R7" i="1"/>
  <c r="R8" i="1" s="1"/>
  <c r="Q7" i="1"/>
  <c r="Q8" i="1" s="1"/>
  <c r="P7" i="1"/>
  <c r="P8" i="1" s="1"/>
  <c r="O7" i="1"/>
  <c r="O9" i="1" s="1"/>
  <c r="N7" i="1"/>
  <c r="N8" i="1" s="1"/>
  <c r="M7" i="1"/>
  <c r="M8" i="1" s="1"/>
  <c r="L7" i="1"/>
  <c r="L8" i="1" s="1"/>
  <c r="K7" i="1"/>
  <c r="K9" i="1" s="1"/>
  <c r="J7" i="1"/>
  <c r="J8" i="1" s="1"/>
  <c r="I7" i="1"/>
  <c r="I8" i="1" s="1"/>
  <c r="H7" i="1"/>
  <c r="H8" i="1" s="1"/>
  <c r="G7" i="1"/>
  <c r="G9" i="1" s="1"/>
  <c r="F7" i="1"/>
  <c r="F8" i="1" s="1"/>
  <c r="E7" i="1"/>
  <c r="E8" i="1" s="1"/>
  <c r="S6" i="1"/>
  <c r="S39" i="1" s="1"/>
  <c r="S67" i="1" l="1"/>
  <c r="G8" i="1"/>
  <c r="K8" i="1"/>
  <c r="O8" i="1"/>
  <c r="S8" i="1"/>
  <c r="H9" i="1"/>
  <c r="L9" i="1"/>
  <c r="P9" i="1"/>
  <c r="V49" i="1"/>
  <c r="F67" i="1"/>
  <c r="V7" i="1"/>
  <c r="F9" i="1"/>
  <c r="J9" i="1"/>
  <c r="N9" i="1"/>
  <c r="R9" i="1"/>
  <c r="S9" i="1"/>
  <c r="S18" i="1"/>
  <c r="S20" i="1"/>
  <c r="S22" i="1"/>
  <c r="S24" i="1"/>
  <c r="S26" i="1"/>
  <c r="S28" i="1"/>
  <c r="S31" i="1"/>
  <c r="S33" i="1"/>
  <c r="S35" i="1"/>
  <c r="S37" i="1"/>
</calcChain>
</file>

<file path=xl/sharedStrings.xml><?xml version="1.0" encoding="utf-8"?>
<sst xmlns="http://schemas.openxmlformats.org/spreadsheetml/2006/main" count="465" uniqueCount="273">
  <si>
    <t xml:space="preserve">INFORMACJA O STANIE I STRUKTURZE BEZROBOCIA W WOJ. LUBUSKIM W MARCU 2020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</si>
  <si>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</si>
  <si>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</si>
  <si>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</si>
  <si>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</si>
  <si>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</si>
  <si>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</si>
  <si>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</si>
  <si>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</si>
  <si>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</si>
  <si>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</si>
  <si>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</si>
  <si>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</si>
  <si>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</si>
  <si>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</si>
  <si>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</si>
  <si>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</si>
  <si>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</si>
  <si>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</si>
  <si>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</si>
  <si>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</si>
  <si>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luty 2020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</si>
  <si>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</si>
  <si>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</si>
  <si>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</si>
  <si>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</si>
  <si>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</si>
  <si>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</si>
  <si>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</si>
  <si>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</si>
  <si>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</si>
  <si>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</si>
  <si>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</si>
  <si>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</si>
  <si>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</si>
  <si>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</si>
  <si>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</si>
  <si>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</si>
  <si>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</si>
  <si>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</si>
  <si>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</si>
  <si>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</si>
  <si>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</si>
  <si>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</si>
  <si>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</si>
  <si>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</si>
  <si>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</si>
  <si>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</si>
  <si>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</si>
  <si>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</si>
  <si>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</si>
  <si>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</si>
  <si>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</si>
  <si>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</si>
  <si>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</si>
  <si>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</si>
  <si>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</si>
  <si>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</si>
  <si>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</si>
  <si>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</si>
  <si>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</si>
  <si>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</si>
  <si>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</si>
  <si>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</si>
  <si>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</si>
  <si>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</si>
  <si>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</si>
  <si>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</si>
  <si>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</si>
  <si>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</si>
  <si>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</si>
  <si>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</si>
  <si>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</si>
  <si>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</si>
  <si>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</si>
  <si>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</si>
  <si>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</si>
  <si>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</si>
  <si>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</si>
  <si>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</si>
  <si>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</si>
  <si>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</si>
  <si>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</si>
  <si>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</si>
  <si>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marzec 2020 r. jest podawany przez GUS z miesięcznym opóżnieniem</t>
  </si>
  <si>
    <t>Liczba  bezrobotnych w układzie powiatowych urzędów pracy i gmin woj. lubuskiego zarejestrowanych</t>
  </si>
  <si>
    <t>na koniec marca 2020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</si>
  <si>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</si>
  <si>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</si>
  <si>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</si>
  <si>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</si>
  <si>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</si>
  <si>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</si>
  <si>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</si>
  <si>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</si>
  <si>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</si>
  <si>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</si>
  <si>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</si>
  <si>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</si>
  <si>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</si>
  <si>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</si>
  <si>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</si>
  <si>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</si>
  <si>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</si>
  <si>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</si>
  <si>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</si>
  <si>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</si>
  <si>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</si>
  <si>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</si>
  <si>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</si>
  <si>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</si>
  <si>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</si>
  <si>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</si>
  <si>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</si>
  <si>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</si>
  <si>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</si>
  <si>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</si>
  <si>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</si>
  <si>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</si>
  <si>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</si>
  <si>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</si>
  <si>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</si>
  <si>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</si>
  <si>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</si>
  <si>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</si>
  <si>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</si>
  <si>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</si>
  <si>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</si>
  <si>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</si>
  <si>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</si>
  <si>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</si>
  <si>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</si>
  <si>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</si>
  <si>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</si>
  <si>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</si>
  <si>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</si>
  <si>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</si>
  <si>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</si>
  <si>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</si>
  <si>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</si>
  <si>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</si>
  <si>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</si>
  <si>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</si>
  <si>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</si>
  <si>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</si>
  <si>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</si>
  <si>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</si>
  <si>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</si>
  <si>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</si>
  <si>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</si>
  <si>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</si>
  <si>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</si>
  <si>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</si>
  <si>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</si>
  <si>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</si>
  <si>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</si>
  <si>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</si>
  <si>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</si>
  <si>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</si>
  <si>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</si>
  <si>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</si>
  <si>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</si>
  <si>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</si>
  <si>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</si>
  <si>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</si>
  <si>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</si>
  <si>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</si>
  <si>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</si>
  <si>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</si>
  <si>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</si>
  <si>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</si>
  <si>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</si>
  <si>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</si>
  <si>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</si>
  <si>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</si>
  <si>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</si>
  <si>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</si>
  <si>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</si>
  <si>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</si>
  <si>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</si>
  <si>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</si>
  <si>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</si>
  <si>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</si>
  <si>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</si>
  <si>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</si>
  <si>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</si>
  <si>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</si>
  <si>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</si>
  <si>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</si>
  <si>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</si>
  <si>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</si>
  <si>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</si>
  <si>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</si>
  <si>
    <t>lata</t>
  </si>
  <si>
    <t>liczba bezrobotnych</t>
  </si>
  <si>
    <t>III 2019r.</t>
  </si>
  <si>
    <t>IV 2019r.</t>
  </si>
  <si>
    <t>Podjęcia pracy poza miejscem zamieszkania w ramach bonu na zasiedlenie</t>
  </si>
  <si>
    <t>V 2019r.</t>
  </si>
  <si>
    <t>oferty pracy</t>
  </si>
  <si>
    <t>Podjęcia pracy w ramach bonu zatrudnieniowego</t>
  </si>
  <si>
    <t>VI 2019r.</t>
  </si>
  <si>
    <t>X 2018r.</t>
  </si>
  <si>
    <t>Podjęcie pracy w ramach refundacji składek na ubezpieczenie społeczne</t>
  </si>
  <si>
    <t>VII 2019r.</t>
  </si>
  <si>
    <t>XI 2018r.</t>
  </si>
  <si>
    <t>Podjęcia pracy w ramach dofinansowania wynagrodzenia za zatrudnienie skierowanego 
bezrobotnego powyżej 50 r. życia</t>
  </si>
  <si>
    <t>VIII 2019r.</t>
  </si>
  <si>
    <t>XII 2018r.</t>
  </si>
  <si>
    <t>Rozpoczęcie szkolenia w ramach bonu szkoleniowego</t>
  </si>
  <si>
    <t>IX 2019r.</t>
  </si>
  <si>
    <t>I 2019r.</t>
  </si>
  <si>
    <t>Rozpoczęcie stażu w ramach bonu stażowego</t>
  </si>
  <si>
    <t>X 2019r.</t>
  </si>
  <si>
    <t>II 2019r.</t>
  </si>
  <si>
    <t>XI 2019r.</t>
  </si>
  <si>
    <t>XII 2019r.</t>
  </si>
  <si>
    <t>I 2020r.</t>
  </si>
  <si>
    <t>II 2020r.</t>
  </si>
  <si>
    <t>III 2020r.</t>
  </si>
  <si>
    <t>Praca niesubsydiowana</t>
  </si>
  <si>
    <t>Podjęcie działalności gospodarczej 
i inna praca</t>
  </si>
  <si>
    <t>Podjęcie pracy w ramach refund. kosztów zatrud. bezrobotnego</t>
  </si>
  <si>
    <t>Prace 
interwencyjne</t>
  </si>
  <si>
    <t>Roboty 
publiczne</t>
  </si>
  <si>
    <t>Szkolenia</t>
  </si>
  <si>
    <t>Staże</t>
  </si>
  <si>
    <t>Praca 
społecznie 
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</si>
  <si>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</si>
  <si>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</si>
  <si>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</si>
  <si>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</si>
  <si>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</si>
  <si>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</t>
    </r>
    <r>
      <rPr>
        <sz val="10"/>
        <color rgb="FF00B050"/>
        <rFont val="Arial"/>
        <family val="2"/>
        <charset val="238"/>
      </rPr>
      <t xml:space="preserve"> </t>
    </r>
    <r>
      <rPr>
        <b/>
        <sz val="10"/>
        <color rgb="FF00B050"/>
        <rFont val="Arial"/>
        <family val="2"/>
        <charset val="238"/>
      </rPr>
      <t xml:space="preserve"> Wydział Rynku Pracy - tel: (68) 456 76 91, (68) 456 76 92</t>
    </r>
  </si>
  <si>
    <t>Wojewódzki Urząd Pracy w Zielonej Górze</t>
  </si>
  <si>
    <t>INFORMACJA KWARTALNA O STRUKTURZE BEZROBOTNYCH</t>
  </si>
  <si>
    <t xml:space="preserve"> WG WIEKU, WYKSZTAŁCENIA, STAŻU PRACY I CZASU POZOSTAWANIA BEZ PRACY [stan na 31.03.2020 r.]</t>
  </si>
  <si>
    <r>
      <t xml:space="preserve"> </t>
    </r>
    <r>
      <rPr>
        <b/>
        <sz val="7"/>
        <rFont val="Times New Roman CE"/>
        <family val="1"/>
        <charset val="238"/>
      </rPr>
      <t>GORZÓW WIELKOPOLSKI</t>
    </r>
    <r>
      <rPr>
        <b/>
        <sz val="8"/>
        <rFont val="Times New Roman CE"/>
        <family val="1"/>
        <charset val="238"/>
      </rPr>
      <t xml:space="preserve"> (grodzki)</t>
    </r>
  </si>
  <si>
    <r>
      <t xml:space="preserve"> GORZÓW WIELKOPOLSKI</t>
    </r>
    <r>
      <rPr>
        <b/>
        <sz val="8"/>
        <rFont val="Times New Roman CE"/>
        <family val="1"/>
        <charset val="238"/>
      </rPr>
      <t xml:space="preserve"> (ziemski)</t>
    </r>
  </si>
  <si>
    <t>ZIELONA  GÓRA          (grodzki)</t>
  </si>
  <si>
    <t>ZIELONA  GÓRA          (ziemski)</t>
  </si>
  <si>
    <t xml:space="preserve">BEZROBOTNI WEDŁUG WIEKU </t>
  </si>
  <si>
    <t>Grupa wiekowa</t>
  </si>
  <si>
    <t>18 - 24 lat</t>
  </si>
  <si>
    <t>25 - 34 lata</t>
  </si>
  <si>
    <t>35 - 44 lata</t>
  </si>
  <si>
    <t>45 - 54 lata</t>
  </si>
  <si>
    <t>55 lat i więcej</t>
  </si>
  <si>
    <t>BEZROBOTNI WEDŁUG POZIOMU WYKSZTAŁCENIA</t>
  </si>
  <si>
    <t>Poziom wykształcenia</t>
  </si>
  <si>
    <t>wyższe</t>
  </si>
  <si>
    <t>policealne i średnie zawodowe</t>
  </si>
  <si>
    <t>średnie ogólnokształcące</t>
  </si>
  <si>
    <t>zasadnicze zawodowe</t>
  </si>
  <si>
    <t>gimnazjalne i poniżej</t>
  </si>
  <si>
    <t>BEZROBOTNI WEDŁUG STAŻU PRACY</t>
  </si>
  <si>
    <t>Staż pracy</t>
  </si>
  <si>
    <t>do 1 roku</t>
  </si>
  <si>
    <t>1 - 5 lat</t>
  </si>
  <si>
    <t>5 - 10 lat</t>
  </si>
  <si>
    <t>10 - 20 lat</t>
  </si>
  <si>
    <t>20 - 30 lat</t>
  </si>
  <si>
    <t>30 lat i więcej</t>
  </si>
  <si>
    <t>bez stażu</t>
  </si>
  <si>
    <t>BEZROBOTNI WEDŁUG CZASU POZOSTAWANIA BEZ PRACY</t>
  </si>
  <si>
    <t>Czas pozostawania bez pracy</t>
  </si>
  <si>
    <t>do 1 miesiąca</t>
  </si>
  <si>
    <t>1 - 3 miesięcy</t>
  </si>
  <si>
    <t>3 - 6 miesięcy</t>
  </si>
  <si>
    <t>6 - 12 miesięcy</t>
  </si>
  <si>
    <t>12 - 24 miesięcy</t>
  </si>
  <si>
    <t>powyżej 24 miesięcy</t>
  </si>
  <si>
    <t>Ogółem bezrobotni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</si>
</sst>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0_)"/>
    <numFmt numFmtId="166" formatCode="_-* #,##0.000000\ _z_ł_-;\-* #,##0.000000\ _z_ł_-;_-* &quot;-&quot;??\ _z_ł_-;_-@_-"/>
  </numFmts>
  <fonts count="7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i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Arial CE"/>
      <family val="2"/>
      <charset val="238"/>
    </font>
    <font>
      <b/>
      <sz val="12"/>
      <name val="Times New Roman CE"/>
      <family val="1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0"/>
      <name val="Arial Black"/>
      <family val="2"/>
      <charset val="238"/>
    </font>
    <font>
      <b/>
      <sz val="12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8"/>
      <name val="Times New Roman CE"/>
      <family val="1"/>
      <charset val="238"/>
    </font>
    <font>
      <b/>
      <sz val="7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18"/>
      <name val="Arial Black"/>
      <family val="2"/>
      <charset val="238"/>
    </font>
    <font>
      <b/>
      <sz val="16"/>
      <name val="Arial Black"/>
      <family val="2"/>
      <charset val="238"/>
    </font>
    <font>
      <sz val="16"/>
      <name val="Arial Black"/>
      <family val="2"/>
      <charset val="238"/>
    </font>
    <font>
      <b/>
      <sz val="12"/>
      <name val="Arial"/>
      <family val="2"/>
      <charset val="238"/>
    </font>
    <font>
      <sz val="16"/>
      <name val="Times New Roman CE"/>
      <family val="1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 CE"/>
      <charset val="238"/>
    </font>
    <font>
      <sz val="14"/>
      <name val="Arial CE"/>
      <family val="2"/>
      <charset val="238"/>
    </font>
    <font>
      <b/>
      <sz val="15"/>
      <name val="Arial"/>
      <family val="2"/>
      <charset val="238"/>
    </font>
    <font>
      <sz val="16"/>
      <name val="Arial"/>
      <family val="2"/>
    </font>
    <font>
      <b/>
      <i/>
      <sz val="12"/>
      <name val="Arial CE"/>
      <family val="2"/>
      <charset val="238"/>
    </font>
    <font>
      <sz val="12"/>
      <name val="Times New Roman CE"/>
      <family val="1"/>
      <charset val="238"/>
    </font>
    <font>
      <b/>
      <i/>
      <sz val="1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6" fillId="0" borderId="0"/>
    <xf numFmtId="43" fontId="1" fillId="0" borderId="0" applyFont="0" applyFill="0" applyBorder="0" applyAlignment="0" applyProtection="0"/>
  </cellStyleXfs>
  <cellXfs count="4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28" fillId="0" borderId="28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9" fillId="0" borderId="0" xfId="0" applyFont="1"/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5" fontId="4" fillId="0" borderId="44" xfId="0" applyNumberFormat="1" applyFont="1" applyBorder="1" applyProtection="1"/>
    <xf numFmtId="165" fontId="4" fillId="0" borderId="27" xfId="0" applyNumberFormat="1" applyFont="1" applyBorder="1" applyProtection="1"/>
    <xf numFmtId="0" fontId="3" fillId="6" borderId="25" xfId="0" applyFont="1" applyFill="1" applyBorder="1" applyAlignment="1">
      <alignment horizontal="center"/>
    </xf>
    <xf numFmtId="0" fontId="3" fillId="6" borderId="44" xfId="0" applyFont="1" applyFill="1" applyBorder="1" applyAlignment="1" applyProtection="1">
      <alignment horizontal="left"/>
    </xf>
    <xf numFmtId="165" fontId="3" fillId="6" borderId="62" xfId="0" applyNumberFormat="1" applyFont="1" applyFill="1" applyBorder="1" applyAlignment="1" applyProtection="1">
      <alignment horizontal="right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5" fontId="4" fillId="0" borderId="27" xfId="0" applyNumberFormat="1" applyFont="1" applyBorder="1" applyAlignment="1"/>
    <xf numFmtId="0" fontId="3" fillId="6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5" fontId="4" fillId="0" borderId="32" xfId="0" applyNumberFormat="1" applyFont="1" applyBorder="1" applyProtection="1"/>
    <xf numFmtId="165" fontId="4" fillId="0" borderId="66" xfId="0" applyNumberFormat="1" applyFont="1" applyBorder="1" applyProtection="1"/>
    <xf numFmtId="165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5" fontId="4" fillId="0" borderId="34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5" fontId="3" fillId="6" borderId="44" xfId="0" applyNumberFormat="1" applyFont="1" applyFill="1" applyBorder="1" applyProtection="1"/>
    <xf numFmtId="165" fontId="3" fillId="6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5" fontId="4" fillId="0" borderId="48" xfId="0" applyNumberFormat="1" applyFont="1" applyBorder="1" applyProtection="1"/>
    <xf numFmtId="165" fontId="4" fillId="0" borderId="73" xfId="0" applyNumberFormat="1" applyFont="1" applyBorder="1" applyProtection="1"/>
    <xf numFmtId="0" fontId="4" fillId="7" borderId="74" xfId="0" applyFont="1" applyFill="1" applyBorder="1" applyAlignment="1">
      <alignment horizontal="center"/>
    </xf>
    <xf numFmtId="0" fontId="4" fillId="7" borderId="7" xfId="0" applyFont="1" applyFill="1" applyBorder="1" applyAlignment="1" applyProtection="1">
      <alignment horizontal="left"/>
    </xf>
    <xf numFmtId="165" fontId="4" fillId="7" borderId="7" xfId="0" applyNumberFormat="1" applyFont="1" applyFill="1" applyBorder="1" applyProtection="1"/>
    <xf numFmtId="165" fontId="4" fillId="7" borderId="67" xfId="0" applyNumberFormat="1" applyFont="1" applyFill="1" applyBorder="1" applyProtection="1"/>
    <xf numFmtId="0" fontId="4" fillId="8" borderId="27" xfId="0" applyNumberFormat="1" applyFont="1" applyFill="1" applyBorder="1" applyAlignment="1">
      <alignment horizontal="right" vertical="center"/>
    </xf>
    <xf numFmtId="165" fontId="4" fillId="0" borderId="62" xfId="0" applyNumberFormat="1" applyFont="1" applyBorder="1" applyProtection="1"/>
    <xf numFmtId="0" fontId="34" fillId="0" borderId="0" xfId="0" applyFont="1" applyBorder="1" applyAlignment="1">
      <alignment horizontal="center"/>
    </xf>
    <xf numFmtId="0" fontId="3" fillId="6" borderId="45" xfId="0" applyFont="1" applyFill="1" applyBorder="1" applyAlignment="1">
      <alignment horizontal="center"/>
    </xf>
    <xf numFmtId="0" fontId="3" fillId="6" borderId="27" xfId="0" applyFont="1" applyFill="1" applyBorder="1" applyAlignment="1" applyProtection="1">
      <alignment horizontal="left"/>
    </xf>
    <xf numFmtId="165" fontId="3" fillId="6" borderId="27" xfId="0" applyNumberFormat="1" applyFont="1" applyFill="1" applyBorder="1" applyProtection="1"/>
    <xf numFmtId="165" fontId="3" fillId="6" borderId="73" xfId="0" applyNumberFormat="1" applyFont="1" applyFill="1" applyBorder="1" applyProtection="1"/>
    <xf numFmtId="165" fontId="3" fillId="6" borderId="67" xfId="0" applyNumberFormat="1" applyFont="1" applyFill="1" applyBorder="1" applyProtection="1"/>
    <xf numFmtId="165" fontId="4" fillId="0" borderId="28" xfId="0" applyNumberFormat="1" applyFont="1" applyBorder="1" applyProtection="1"/>
    <xf numFmtId="165" fontId="4" fillId="0" borderId="75" xfId="0" applyNumberFormat="1" applyFont="1" applyBorder="1" applyAlignment="1" applyProtection="1">
      <alignment horizontal="center"/>
    </xf>
    <xf numFmtId="165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5" fontId="4" fillId="0" borderId="57" xfId="0" applyNumberFormat="1" applyFont="1" applyBorder="1" applyProtection="1"/>
    <xf numFmtId="165" fontId="4" fillId="0" borderId="58" xfId="0" applyNumberFormat="1" applyFont="1" applyBorder="1" applyProtection="1"/>
    <xf numFmtId="0" fontId="4" fillId="0" borderId="29" xfId="0" applyFont="1" applyBorder="1" applyAlignment="1">
      <alignment horizontal="center"/>
    </xf>
    <xf numFmtId="0" fontId="4" fillId="0" borderId="84" xfId="0" applyFont="1" applyBorder="1" applyAlignment="1" applyProtection="1">
      <alignment horizontal="left"/>
    </xf>
    <xf numFmtId="165" fontId="4" fillId="0" borderId="84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5" fontId="4" fillId="0" borderId="0" xfId="0" applyNumberFormat="1" applyFont="1" applyBorder="1" applyProtection="1"/>
    <xf numFmtId="165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5" fontId="2" fillId="0" borderId="0" xfId="0" applyNumberFormat="1" applyFont="1" applyBorder="1" applyProtection="1"/>
    <xf numFmtId="0" fontId="35" fillId="0" borderId="0" xfId="0" applyFont="1" applyBorder="1" applyAlignment="1">
      <alignment horizontal="center"/>
    </xf>
    <xf numFmtId="0" fontId="35" fillId="0" borderId="0" xfId="0" applyFont="1" applyBorder="1" applyAlignment="1" applyProtection="1">
      <alignment horizontal="left"/>
    </xf>
    <xf numFmtId="165" fontId="35" fillId="0" borderId="0" xfId="0" applyNumberFormat="1" applyFont="1" applyBorder="1" applyProtection="1"/>
    <xf numFmtId="0" fontId="0" fillId="0" borderId="0" xfId="0" applyBorder="1"/>
    <xf numFmtId="0" fontId="0" fillId="0" borderId="0" xfId="0"/>
    <xf numFmtId="0" fontId="37" fillId="0" borderId="0" xfId="1" applyFont="1"/>
    <xf numFmtId="0" fontId="38" fillId="0" borderId="0" xfId="1" applyFont="1"/>
    <xf numFmtId="0" fontId="39" fillId="0" borderId="0" xfId="1" applyFont="1"/>
    <xf numFmtId="0" fontId="37" fillId="0" borderId="0" xfId="1" applyFont="1" applyAlignment="1"/>
    <xf numFmtId="10" fontId="37" fillId="0" borderId="0" xfId="1" applyNumberFormat="1" applyFont="1" applyBorder="1" applyAlignment="1">
      <alignment horizontal="right"/>
    </xf>
    <xf numFmtId="0" fontId="40" fillId="0" borderId="0" xfId="1" applyFont="1"/>
    <xf numFmtId="10" fontId="39" fillId="0" borderId="0" xfId="1" applyNumberFormat="1" applyFont="1"/>
    <xf numFmtId="0" fontId="37" fillId="0" borderId="0" xfId="1" applyFont="1" applyBorder="1" applyAlignment="1">
      <alignment horizontal="right"/>
    </xf>
    <xf numFmtId="166" fontId="41" fillId="0" borderId="0" xfId="2" applyNumberFormat="1" applyFont="1" applyBorder="1" applyAlignment="1">
      <alignment horizontal="right"/>
    </xf>
    <xf numFmtId="166" fontId="37" fillId="0" borderId="0" xfId="2" applyNumberFormat="1" applyFont="1" applyBorder="1" applyAlignment="1">
      <alignment horizontal="right"/>
    </xf>
    <xf numFmtId="0" fontId="37" fillId="0" borderId="0" xfId="1" applyFont="1" applyFill="1" applyBorder="1" applyAlignment="1">
      <alignment horizontal="right"/>
    </xf>
    <xf numFmtId="10" fontId="42" fillId="0" borderId="0" xfId="1" applyNumberFormat="1" applyFont="1" applyBorder="1" applyAlignment="1">
      <alignment horizontal="right"/>
    </xf>
    <xf numFmtId="10" fontId="37" fillId="0" borderId="0" xfId="1" applyNumberFormat="1" applyFont="1"/>
    <xf numFmtId="166" fontId="44" fillId="0" borderId="0" xfId="2" applyNumberFormat="1" applyFont="1" applyBorder="1" applyAlignment="1">
      <alignment horizontal="right"/>
    </xf>
    <xf numFmtId="0" fontId="36" fillId="0" borderId="0" xfId="1"/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3" fillId="0" borderId="4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24" fillId="0" borderId="26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3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 wrapText="1"/>
    </xf>
    <xf numFmtId="0" fontId="32" fillId="0" borderId="51" xfId="0" applyFont="1" applyBorder="1" applyAlignment="1">
      <alignment horizontal="center" vertical="center" wrapText="1"/>
    </xf>
    <xf numFmtId="0" fontId="32" fillId="0" borderId="56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2" fillId="0" borderId="3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32" fillId="0" borderId="52" xfId="0" applyFont="1" applyBorder="1" applyAlignment="1">
      <alignment horizontal="center" vertical="center" wrapText="1"/>
    </xf>
    <xf numFmtId="0" fontId="32" fillId="0" borderId="58" xfId="0" applyFont="1" applyBorder="1" applyAlignment="1">
      <alignment horizontal="center" vertical="center" wrapText="1"/>
    </xf>
    <xf numFmtId="0" fontId="33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165" fontId="28" fillId="0" borderId="61" xfId="0" applyNumberFormat="1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0" fontId="14" fillId="4" borderId="81" xfId="0" applyFont="1" applyFill="1" applyBorder="1" applyAlignment="1">
      <alignment horizontal="center" vertical="center" wrapText="1"/>
    </xf>
    <xf numFmtId="165" fontId="4" fillId="4" borderId="60" xfId="0" applyNumberFormat="1" applyFont="1" applyFill="1" applyBorder="1" applyAlignment="1" applyProtection="1">
      <alignment horizontal="center" vertical="center" wrapText="1"/>
    </xf>
    <xf numFmtId="165" fontId="4" fillId="4" borderId="82" xfId="0" applyNumberFormat="1" applyFont="1" applyFill="1" applyBorder="1" applyAlignment="1" applyProtection="1">
      <alignment horizontal="center" vertical="center" wrapText="1"/>
    </xf>
    <xf numFmtId="165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165" fontId="30" fillId="4" borderId="8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32" fillId="0" borderId="68" xfId="0" applyFont="1" applyBorder="1" applyAlignment="1">
      <alignment horizontal="center" vertical="center" wrapText="1"/>
    </xf>
    <xf numFmtId="0" fontId="32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165" fontId="28" fillId="0" borderId="72" xfId="0" applyNumberFormat="1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37" fillId="9" borderId="0" xfId="1" applyFont="1" applyFill="1" applyAlignment="1">
      <alignment vertical="center"/>
    </xf>
    <xf numFmtId="0" fontId="36" fillId="0" borderId="0" xfId="1" applyAlignment="1"/>
    <xf numFmtId="0" fontId="46" fillId="2" borderId="0" xfId="0" applyFont="1" applyFill="1"/>
    <xf numFmtId="0" fontId="47" fillId="2" borderId="0" xfId="0" applyFont="1" applyFill="1"/>
    <xf numFmtId="0" fontId="48" fillId="2" borderId="0" xfId="0" applyFont="1" applyFill="1"/>
    <xf numFmtId="0" fontId="49" fillId="2" borderId="0" xfId="0" applyFont="1" applyFill="1" applyAlignment="1">
      <alignment horizontal="center" wrapText="1"/>
    </xf>
    <xf numFmtId="0" fontId="50" fillId="0" borderId="0" xfId="0" applyFont="1" applyAlignment="1">
      <alignment horizontal="center" wrapText="1"/>
    </xf>
    <xf numFmtId="0" fontId="46" fillId="2" borderId="0" xfId="0" applyFont="1" applyFill="1" applyAlignment="1">
      <alignment horizontal="left" vertical="center"/>
    </xf>
    <xf numFmtId="0" fontId="0" fillId="2" borderId="0" xfId="0" applyFill="1"/>
    <xf numFmtId="0" fontId="51" fillId="2" borderId="0" xfId="0" applyFont="1" applyFill="1" applyAlignment="1">
      <alignment horizontal="center"/>
    </xf>
    <xf numFmtId="0" fontId="5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52" fillId="0" borderId="2" xfId="0" applyFont="1" applyBorder="1" applyAlignment="1">
      <alignment horizontal="center" vertical="center"/>
    </xf>
    <xf numFmtId="0" fontId="53" fillId="0" borderId="3" xfId="0" applyFont="1" applyBorder="1" applyAlignment="1"/>
    <xf numFmtId="0" fontId="53" fillId="0" borderId="4" xfId="0" applyFont="1" applyBorder="1" applyAlignment="1">
      <alignment horizontal="right" vertical="top" wrapText="1"/>
    </xf>
    <xf numFmtId="0" fontId="54" fillId="0" borderId="4" xfId="0" applyFont="1" applyFill="1" applyBorder="1" applyAlignment="1">
      <alignment horizontal="center" vertical="center" wrapText="1"/>
    </xf>
    <xf numFmtId="0" fontId="55" fillId="0" borderId="4" xfId="0" applyFont="1" applyFill="1" applyBorder="1" applyAlignment="1">
      <alignment horizontal="center" vertical="center" wrapText="1"/>
    </xf>
    <xf numFmtId="0" fontId="54" fillId="0" borderId="5" xfId="0" applyFont="1" applyFill="1" applyBorder="1" applyAlignment="1">
      <alignment horizontal="center" vertical="center" wrapText="1"/>
    </xf>
    <xf numFmtId="0" fontId="56" fillId="0" borderId="85" xfId="0" applyFont="1" applyFill="1" applyBorder="1" applyAlignment="1">
      <alignment horizontal="center" vertical="center" wrapText="1"/>
    </xf>
    <xf numFmtId="0" fontId="57" fillId="3" borderId="0" xfId="0" applyFont="1" applyFill="1" applyBorder="1" applyAlignment="1">
      <alignment horizontal="center" vertical="center"/>
    </xf>
    <xf numFmtId="0" fontId="58" fillId="3" borderId="34" xfId="0" applyFont="1" applyFill="1" applyBorder="1" applyAlignment="1">
      <alignment horizontal="center" vertical="center"/>
    </xf>
    <xf numFmtId="0" fontId="58" fillId="0" borderId="35" xfId="0" applyFont="1" applyBorder="1" applyAlignment="1">
      <alignment horizontal="center"/>
    </xf>
    <xf numFmtId="0" fontId="59" fillId="0" borderId="86" xfId="0" applyFont="1" applyBorder="1" applyAlignment="1">
      <alignment horizontal="left" vertical="center" wrapText="1"/>
    </xf>
    <xf numFmtId="0" fontId="59" fillId="0" borderId="34" xfId="0" applyFont="1" applyBorder="1" applyAlignment="1">
      <alignment horizontal="left" vertical="center" wrapText="1"/>
    </xf>
    <xf numFmtId="0" fontId="59" fillId="0" borderId="87" xfId="0" applyFont="1" applyBorder="1" applyAlignment="1">
      <alignment horizontal="left" vertical="center" wrapText="1"/>
    </xf>
    <xf numFmtId="0" fontId="60" fillId="0" borderId="13" xfId="0" applyFont="1" applyBorder="1"/>
    <xf numFmtId="0" fontId="61" fillId="0" borderId="22" xfId="0" applyFont="1" applyBorder="1" applyAlignment="1">
      <alignment vertical="center" wrapText="1"/>
    </xf>
    <xf numFmtId="0" fontId="61" fillId="0" borderId="27" xfId="0" applyFont="1" applyBorder="1" applyAlignment="1">
      <alignment vertical="center" wrapText="1"/>
    </xf>
    <xf numFmtId="0" fontId="62" fillId="0" borderId="27" xfId="0" applyFont="1" applyFill="1" applyBorder="1" applyAlignment="1">
      <alignment horizontal="center" vertical="center" wrapText="1"/>
    </xf>
    <xf numFmtId="1" fontId="62" fillId="0" borderId="27" xfId="0" applyNumberFormat="1" applyFont="1" applyFill="1" applyBorder="1" applyAlignment="1">
      <alignment horizontal="center" vertical="center"/>
    </xf>
    <xf numFmtId="0" fontId="62" fillId="0" borderId="27" xfId="0" applyFont="1" applyFill="1" applyBorder="1" applyAlignment="1">
      <alignment horizontal="center" vertical="center"/>
    </xf>
    <xf numFmtId="1" fontId="62" fillId="0" borderId="28" xfId="0" applyNumberFormat="1" applyFont="1" applyFill="1" applyBorder="1" applyAlignment="1">
      <alignment horizontal="center" vertical="center"/>
    </xf>
    <xf numFmtId="0" fontId="63" fillId="0" borderId="2" xfId="0" applyFont="1" applyFill="1" applyBorder="1" applyAlignment="1">
      <alignment horizontal="center" vertical="center"/>
    </xf>
    <xf numFmtId="0" fontId="61" fillId="0" borderId="24" xfId="0" applyFont="1" applyBorder="1" applyAlignment="1">
      <alignment vertical="center" wrapText="1"/>
    </xf>
    <xf numFmtId="0" fontId="61" fillId="0" borderId="23" xfId="0" applyFont="1" applyBorder="1" applyAlignment="1">
      <alignment vertical="center" wrapText="1"/>
    </xf>
    <xf numFmtId="0" fontId="64" fillId="0" borderId="44" xfId="0" applyFont="1" applyFill="1" applyBorder="1" applyAlignment="1">
      <alignment horizontal="center"/>
    </xf>
    <xf numFmtId="0" fontId="64" fillId="0" borderId="43" xfId="0" applyFont="1" applyFill="1" applyBorder="1" applyAlignment="1">
      <alignment horizontal="center"/>
    </xf>
    <xf numFmtId="0" fontId="65" fillId="0" borderId="0" xfId="0" applyFont="1"/>
    <xf numFmtId="0" fontId="61" fillId="0" borderId="21" xfId="0" applyFont="1" applyBorder="1" applyAlignment="1">
      <alignment vertical="center" wrapText="1"/>
    </xf>
    <xf numFmtId="0" fontId="62" fillId="0" borderId="22" xfId="0" applyFont="1" applyFill="1" applyBorder="1" applyAlignment="1">
      <alignment horizontal="center" vertical="center" wrapText="1"/>
    </xf>
    <xf numFmtId="0" fontId="62" fillId="0" borderId="21" xfId="0" applyFont="1" applyFill="1" applyBorder="1" applyAlignment="1">
      <alignment horizontal="center" vertical="center" wrapText="1"/>
    </xf>
    <xf numFmtId="1" fontId="62" fillId="0" borderId="22" xfId="0" applyNumberFormat="1" applyFont="1" applyFill="1" applyBorder="1" applyAlignment="1">
      <alignment horizontal="center" vertical="center" wrapText="1"/>
    </xf>
    <xf numFmtId="0" fontId="62" fillId="0" borderId="48" xfId="0" applyFont="1" applyFill="1" applyBorder="1" applyAlignment="1">
      <alignment horizontal="center" vertical="center"/>
    </xf>
    <xf numFmtId="1" fontId="62" fillId="0" borderId="21" xfId="0" applyNumberFormat="1" applyFont="1" applyFill="1" applyBorder="1" applyAlignment="1">
      <alignment horizontal="center" vertical="center" wrapText="1"/>
    </xf>
    <xf numFmtId="0" fontId="60" fillId="0" borderId="13" xfId="0" applyFont="1" applyBorder="1" applyAlignment="1">
      <alignment horizontal="center"/>
    </xf>
    <xf numFmtId="0" fontId="61" fillId="0" borderId="76" xfId="0" applyFont="1" applyBorder="1" applyAlignment="1">
      <alignment vertical="center" wrapText="1"/>
    </xf>
    <xf numFmtId="0" fontId="61" fillId="0" borderId="47" xfId="0" applyFont="1" applyBorder="1" applyAlignment="1">
      <alignment vertical="center" wrapText="1"/>
    </xf>
    <xf numFmtId="0" fontId="62" fillId="0" borderId="47" xfId="0" applyFont="1" applyFill="1" applyBorder="1" applyAlignment="1">
      <alignment horizontal="center" vertical="center" wrapText="1"/>
    </xf>
    <xf numFmtId="0" fontId="62" fillId="0" borderId="32" xfId="0" applyFont="1" applyFill="1" applyBorder="1" applyAlignment="1">
      <alignment horizontal="center" vertical="center"/>
    </xf>
    <xf numFmtId="0" fontId="62" fillId="0" borderId="46" xfId="0" applyFont="1" applyFill="1" applyBorder="1" applyAlignment="1">
      <alignment horizontal="center" vertical="center"/>
    </xf>
    <xf numFmtId="0" fontId="58" fillId="3" borderId="3" xfId="0" applyFont="1" applyFill="1" applyBorder="1" applyAlignment="1">
      <alignment horizontal="center"/>
    </xf>
    <xf numFmtId="0" fontId="58" fillId="3" borderId="1" xfId="0" applyFont="1" applyFill="1" applyBorder="1" applyAlignment="1">
      <alignment horizontal="center"/>
    </xf>
    <xf numFmtId="0" fontId="58" fillId="0" borderId="88" xfId="0" applyFont="1" applyBorder="1" applyAlignment="1">
      <alignment horizontal="center"/>
    </xf>
    <xf numFmtId="0" fontId="59" fillId="0" borderId="88" xfId="0" applyFont="1" applyBorder="1" applyAlignment="1">
      <alignment horizontal="left" vertical="center" wrapText="1"/>
    </xf>
    <xf numFmtId="0" fontId="60" fillId="0" borderId="89" xfId="0" applyFont="1" applyBorder="1" applyAlignment="1">
      <alignment horizontal="center"/>
    </xf>
    <xf numFmtId="0" fontId="61" fillId="0" borderId="90" xfId="0" applyFont="1" applyBorder="1" applyAlignment="1">
      <alignment vertical="center" wrapText="1"/>
    </xf>
    <xf numFmtId="0" fontId="62" fillId="0" borderId="28" xfId="0" applyFont="1" applyFill="1" applyBorder="1" applyAlignment="1">
      <alignment horizontal="center" vertical="center"/>
    </xf>
    <xf numFmtId="0" fontId="60" fillId="0" borderId="89" xfId="0" applyFont="1" applyFill="1" applyBorder="1" applyAlignment="1">
      <alignment horizontal="center"/>
    </xf>
    <xf numFmtId="0" fontId="61" fillId="0" borderId="90" xfId="0" applyFont="1" applyFill="1" applyBorder="1" applyAlignment="1">
      <alignment horizontal="left" vertical="center" wrapText="1"/>
    </xf>
    <xf numFmtId="0" fontId="61" fillId="0" borderId="22" xfId="0" applyFont="1" applyFill="1" applyBorder="1" applyAlignment="1">
      <alignment horizontal="left" vertical="center" wrapText="1"/>
    </xf>
    <xf numFmtId="0" fontId="65" fillId="0" borderId="0" xfId="0" applyFont="1" applyFill="1"/>
    <xf numFmtId="0" fontId="0" fillId="0" borderId="0" xfId="0" applyFill="1"/>
    <xf numFmtId="0" fontId="61" fillId="0" borderId="75" xfId="0" applyFont="1" applyFill="1" applyBorder="1" applyAlignment="1">
      <alignment horizontal="left" vertical="center" wrapText="1"/>
    </xf>
    <xf numFmtId="0" fontId="61" fillId="0" borderId="47" xfId="0" applyFont="1" applyFill="1" applyBorder="1" applyAlignment="1">
      <alignment horizontal="left" vertical="center" wrapText="1"/>
    </xf>
    <xf numFmtId="0" fontId="60" fillId="0" borderId="80" xfId="0" applyFont="1" applyFill="1" applyBorder="1" applyAlignment="1">
      <alignment horizontal="center"/>
    </xf>
    <xf numFmtId="0" fontId="61" fillId="0" borderId="91" xfId="0" applyFont="1" applyFill="1" applyBorder="1" applyAlignment="1">
      <alignment horizontal="left" vertical="center" wrapText="1"/>
    </xf>
    <xf numFmtId="0" fontId="61" fillId="0" borderId="31" xfId="0" applyFont="1" applyFill="1" applyBorder="1" applyAlignment="1">
      <alignment horizontal="left" vertical="center" wrapText="1"/>
    </xf>
    <xf numFmtId="0" fontId="62" fillId="0" borderId="31" xfId="0" applyFont="1" applyFill="1" applyBorder="1" applyAlignment="1">
      <alignment horizontal="center" vertical="center" wrapText="1"/>
    </xf>
    <xf numFmtId="0" fontId="62" fillId="0" borderId="33" xfId="0" applyFont="1" applyFill="1" applyBorder="1" applyAlignment="1">
      <alignment horizontal="center" vertical="center"/>
    </xf>
    <xf numFmtId="0" fontId="58" fillId="3" borderId="0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center" vertical="center"/>
    </xf>
    <xf numFmtId="0" fontId="58" fillId="0" borderId="86" xfId="0" applyFont="1" applyBorder="1" applyAlignment="1">
      <alignment horizontal="left" vertical="center" wrapText="1"/>
    </xf>
    <xf numFmtId="0" fontId="58" fillId="0" borderId="34" xfId="0" applyFont="1" applyBorder="1" applyAlignment="1">
      <alignment horizontal="left" vertical="center" wrapText="1"/>
    </xf>
    <xf numFmtId="0" fontId="58" fillId="0" borderId="87" xfId="0" applyFont="1" applyBorder="1" applyAlignment="1">
      <alignment horizontal="left" vertical="center" wrapText="1"/>
    </xf>
    <xf numFmtId="0" fontId="66" fillId="0" borderId="13" xfId="0" applyFont="1" applyBorder="1"/>
    <xf numFmtId="1" fontId="63" fillId="0" borderId="2" xfId="0" applyNumberFormat="1" applyFont="1" applyFill="1" applyBorder="1" applyAlignment="1">
      <alignment horizontal="center" vertical="center" wrapText="1"/>
    </xf>
    <xf numFmtId="0" fontId="66" fillId="0" borderId="13" xfId="0" applyFont="1" applyBorder="1" applyAlignment="1">
      <alignment horizontal="center"/>
    </xf>
    <xf numFmtId="0" fontId="66" fillId="0" borderId="13" xfId="0" applyFont="1" applyFill="1" applyBorder="1" applyAlignment="1">
      <alignment horizontal="center"/>
    </xf>
    <xf numFmtId="0" fontId="61" fillId="0" borderId="21" xfId="0" applyFont="1" applyFill="1" applyBorder="1" applyAlignment="1">
      <alignment vertical="center" wrapText="1"/>
    </xf>
    <xf numFmtId="0" fontId="61" fillId="0" borderId="22" xfId="0" applyFont="1" applyFill="1" applyBorder="1" applyAlignment="1">
      <alignment vertical="center" wrapText="1"/>
    </xf>
    <xf numFmtId="0" fontId="66" fillId="0" borderId="29" xfId="0" applyFont="1" applyBorder="1"/>
    <xf numFmtId="0" fontId="61" fillId="0" borderId="30" xfId="0" applyFont="1" applyBorder="1" applyAlignment="1">
      <alignment vertical="center" wrapText="1"/>
    </xf>
    <xf numFmtId="0" fontId="61" fillId="0" borderId="31" xfId="0" applyFont="1" applyBorder="1" applyAlignment="1">
      <alignment vertical="center" wrapText="1"/>
    </xf>
    <xf numFmtId="1" fontId="62" fillId="0" borderId="31" xfId="0" applyNumberFormat="1" applyFont="1" applyFill="1" applyBorder="1" applyAlignment="1">
      <alignment horizontal="center" vertical="center" wrapText="1"/>
    </xf>
    <xf numFmtId="1" fontId="62" fillId="0" borderId="30" xfId="0" applyNumberFormat="1" applyFont="1" applyFill="1" applyBorder="1" applyAlignment="1">
      <alignment horizontal="center" vertical="center" wrapText="1"/>
    </xf>
    <xf numFmtId="0" fontId="58" fillId="0" borderId="35" xfId="0" applyFont="1" applyFill="1" applyBorder="1" applyAlignment="1">
      <alignment horizontal="center"/>
    </xf>
    <xf numFmtId="0" fontId="58" fillId="0" borderId="86" xfId="0" applyFont="1" applyFill="1" applyBorder="1" applyAlignment="1">
      <alignment horizontal="left"/>
    </xf>
    <xf numFmtId="0" fontId="58" fillId="0" borderId="34" xfId="0" applyFont="1" applyFill="1" applyBorder="1" applyAlignment="1">
      <alignment horizontal="left"/>
    </xf>
    <xf numFmtId="0" fontId="58" fillId="0" borderId="87" xfId="0" applyFont="1" applyFill="1" applyBorder="1" applyAlignment="1">
      <alignment horizontal="left"/>
    </xf>
    <xf numFmtId="1" fontId="67" fillId="0" borderId="27" xfId="0" applyNumberFormat="1" applyFont="1" applyFill="1" applyBorder="1" applyAlignment="1">
      <alignment horizontal="center" vertical="center" wrapText="1"/>
    </xf>
    <xf numFmtId="1" fontId="67" fillId="0" borderId="28" xfId="0" applyNumberFormat="1" applyFont="1" applyFill="1" applyBorder="1" applyAlignment="1">
      <alignment horizontal="center" vertical="center" wrapText="1"/>
    </xf>
    <xf numFmtId="1" fontId="62" fillId="0" borderId="47" xfId="0" applyNumberFormat="1" applyFont="1" applyFill="1" applyBorder="1" applyAlignment="1">
      <alignment horizontal="center" vertical="center" wrapText="1"/>
    </xf>
    <xf numFmtId="1" fontId="62" fillId="0" borderId="76" xfId="0" applyNumberFormat="1" applyFont="1" applyFill="1" applyBorder="1" applyAlignment="1">
      <alignment horizontal="center" vertical="center" wrapText="1"/>
    </xf>
    <xf numFmtId="1" fontId="62" fillId="0" borderId="27" xfId="0" applyNumberFormat="1" applyFont="1" applyFill="1" applyBorder="1" applyAlignment="1">
      <alignment horizontal="center" vertical="center" wrapText="1"/>
    </xf>
    <xf numFmtId="1" fontId="62" fillId="0" borderId="28" xfId="0" applyNumberFormat="1" applyFont="1" applyFill="1" applyBorder="1" applyAlignment="1">
      <alignment horizontal="center" vertical="center" wrapText="1"/>
    </xf>
    <xf numFmtId="0" fontId="61" fillId="0" borderId="28" xfId="0" applyFon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62" fillId="0" borderId="48" xfId="0" applyFont="1" applyFill="1" applyBorder="1" applyAlignment="1">
      <alignment horizontal="center" vertical="center" wrapText="1"/>
    </xf>
    <xf numFmtId="1" fontId="62" fillId="0" borderId="48" xfId="0" applyNumberFormat="1" applyFont="1" applyFill="1" applyBorder="1" applyAlignment="1">
      <alignment horizontal="center" vertical="center" wrapText="1"/>
    </xf>
    <xf numFmtId="1" fontId="62" fillId="0" borderId="46" xfId="0" applyNumberFormat="1" applyFont="1" applyFill="1" applyBorder="1" applyAlignment="1">
      <alignment horizontal="center" vertical="center" wrapText="1"/>
    </xf>
    <xf numFmtId="0" fontId="66" fillId="0" borderId="29" xfId="0" applyFont="1" applyBorder="1" applyAlignment="1">
      <alignment horizontal="center"/>
    </xf>
    <xf numFmtId="0" fontId="61" fillId="0" borderId="33" xfId="0" applyFont="1" applyFill="1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62" fillId="0" borderId="32" xfId="0" applyFont="1" applyFill="1" applyBorder="1" applyAlignment="1">
      <alignment horizontal="center" vertical="center" wrapText="1"/>
    </xf>
    <xf numFmtId="1" fontId="62" fillId="0" borderId="32" xfId="0" applyNumberFormat="1" applyFont="1" applyFill="1" applyBorder="1" applyAlignment="1">
      <alignment horizontal="center" vertical="center" wrapText="1"/>
    </xf>
    <xf numFmtId="1" fontId="62" fillId="0" borderId="33" xfId="0" applyNumberFormat="1" applyFont="1" applyFill="1" applyBorder="1" applyAlignment="1">
      <alignment horizontal="center" vertical="center" wrapText="1"/>
    </xf>
    <xf numFmtId="0" fontId="66" fillId="3" borderId="0" xfId="0" applyFont="1" applyFill="1" applyBorder="1" applyAlignment="1">
      <alignment horizontal="center"/>
    </xf>
    <xf numFmtId="0" fontId="0" fillId="3" borderId="0" xfId="0" applyFill="1" applyAlignment="1"/>
    <xf numFmtId="0" fontId="58" fillId="0" borderId="40" xfId="0" applyFont="1" applyBorder="1" applyAlignment="1">
      <alignment horizontal="center" vertical="center"/>
    </xf>
    <xf numFmtId="0" fontId="58" fillId="0" borderId="40" xfId="0" applyFont="1" applyBorder="1" applyAlignment="1">
      <alignment horizontal="left" vertical="center"/>
    </xf>
    <xf numFmtId="0" fontId="58" fillId="0" borderId="3" xfId="0" applyFont="1" applyBorder="1" applyAlignment="1">
      <alignment horizontal="left" vertical="center"/>
    </xf>
    <xf numFmtId="0" fontId="58" fillId="0" borderId="5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2" xfId="0" applyFont="1" applyBorder="1" applyAlignment="1">
      <alignment horizontal="center" vertical="center"/>
    </xf>
    <xf numFmtId="0" fontId="58" fillId="0" borderId="0" xfId="0" applyFont="1" applyBorder="1" applyAlignment="1">
      <alignment horizontal="center" vertical="center"/>
    </xf>
    <xf numFmtId="0" fontId="58" fillId="0" borderId="0" xfId="0" applyFont="1" applyBorder="1" applyAlignment="1">
      <alignment horizontal="left" vertical="center"/>
    </xf>
    <xf numFmtId="0" fontId="68" fillId="0" borderId="0" xfId="0" applyFont="1"/>
    <xf numFmtId="0" fontId="69" fillId="0" borderId="0" xfId="0" applyFont="1" applyFill="1" applyBorder="1" applyAlignment="1">
      <alignment horizontal="right" vertical="center"/>
    </xf>
    <xf numFmtId="0" fontId="46" fillId="0" borderId="0" xfId="0" applyFont="1" applyBorder="1"/>
    <xf numFmtId="0" fontId="48" fillId="0" borderId="0" xfId="0" applyFont="1" applyBorder="1" applyAlignment="1"/>
    <xf numFmtId="0" fontId="69" fillId="0" borderId="0" xfId="0" applyFont="1" applyBorder="1" applyAlignment="1"/>
    <xf numFmtId="1" fontId="69" fillId="0" borderId="0" xfId="0" applyNumberFormat="1" applyFont="1" applyFill="1" applyBorder="1"/>
    <xf numFmtId="0" fontId="48" fillId="0" borderId="0" xfId="0" applyFont="1" applyBorder="1"/>
    <xf numFmtId="0" fontId="69" fillId="0" borderId="0" xfId="0" applyFont="1" applyBorder="1"/>
    <xf numFmtId="1" fontId="69" fillId="0" borderId="0" xfId="0" applyNumberFormat="1" applyFont="1" applyFill="1" applyBorder="1" applyAlignment="1">
      <alignment horizontal="right" vertical="center"/>
    </xf>
    <xf numFmtId="0" fontId="70" fillId="0" borderId="0" xfId="0" applyFont="1"/>
    <xf numFmtId="0" fontId="45" fillId="0" borderId="0" xfId="0" applyFont="1" applyFill="1"/>
    <xf numFmtId="0" fontId="46" fillId="0" borderId="0" xfId="0" applyFont="1" applyFill="1" applyBorder="1" applyAlignment="1">
      <alignment horizontal="right" vertical="center"/>
    </xf>
    <xf numFmtId="1" fontId="46" fillId="0" borderId="0" xfId="0" applyNumberFormat="1" applyFont="1" applyFill="1" applyBorder="1"/>
    <xf numFmtId="1" fontId="46" fillId="0" borderId="0" xfId="0" applyNumberFormat="1" applyFont="1" applyFill="1" applyBorder="1" applyAlignment="1">
      <alignment horizontal="right" vertical="center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III 2019r. do III 2020r.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7892755576742886E-3"/>
                  <c:y val="-1.4814960629921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240708168264957E-3"/>
                  <c:y val="-1.22007874015748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43455580578525E-3"/>
                  <c:y val="-6.94520997375335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2.791028991939682E-3"/>
                  <c:y val="-3.86712598425196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376599323831911E-3"/>
                  <c:y val="8.79625984251960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III 20'!$B$3:$B$15</c:f>
              <c:strCache>
                <c:ptCount val="13"/>
                <c:pt idx="0">
                  <c:v>III 2019r.</c:v>
                </c:pt>
                <c:pt idx="1">
                  <c:v>IV 2019r.</c:v>
                </c:pt>
                <c:pt idx="2">
                  <c:v>V 2019r.</c:v>
                </c:pt>
                <c:pt idx="3">
                  <c:v>VI 2019r.</c:v>
                </c:pt>
                <c:pt idx="4">
                  <c:v>VII 2019r.</c:v>
                </c:pt>
                <c:pt idx="5">
                  <c:v>VIII 2019r.</c:v>
                </c:pt>
                <c:pt idx="6">
                  <c:v>IX 2019r.</c:v>
                </c:pt>
                <c:pt idx="7">
                  <c:v>X 2019r.</c:v>
                </c:pt>
                <c:pt idx="8">
                  <c:v>XI 2019r.</c:v>
                </c:pt>
                <c:pt idx="9">
                  <c:v>XII 2019r.</c:v>
                </c:pt>
                <c:pt idx="10">
                  <c:v>I 2020r.</c:v>
                </c:pt>
                <c:pt idx="11">
                  <c:v>II 2020r.</c:v>
                </c:pt>
                <c:pt idx="12">
                  <c:v>III 2020r.</c:v>
                </c:pt>
              </c:strCache>
            </c:strRef>
          </c:cat>
          <c:val>
            <c:numRef>
              <c:f>'Wykresy III 20'!$C$3:$C$15</c:f>
              <c:numCache>
                <c:formatCode>General</c:formatCode>
                <c:ptCount val="13"/>
                <c:pt idx="0">
                  <c:v>22201</c:v>
                </c:pt>
                <c:pt idx="1">
                  <c:v>20828</c:v>
                </c:pt>
                <c:pt idx="2">
                  <c:v>20211</c:v>
                </c:pt>
                <c:pt idx="3">
                  <c:v>19507</c:v>
                </c:pt>
                <c:pt idx="4">
                  <c:v>18949</c:v>
                </c:pt>
                <c:pt idx="5">
                  <c:v>18673</c:v>
                </c:pt>
                <c:pt idx="6">
                  <c:v>18300</c:v>
                </c:pt>
                <c:pt idx="7">
                  <c:v>17926</c:v>
                </c:pt>
                <c:pt idx="8">
                  <c:v>17914</c:v>
                </c:pt>
                <c:pt idx="9">
                  <c:v>18498</c:v>
                </c:pt>
                <c:pt idx="10">
                  <c:v>20174</c:v>
                </c:pt>
                <c:pt idx="11">
                  <c:v>20079</c:v>
                </c:pt>
                <c:pt idx="12">
                  <c:v>19838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36367568"/>
        <c:axId val="236366784"/>
      </c:barChart>
      <c:catAx>
        <c:axId val="236367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36366784"/>
        <c:crossesAt val="17000"/>
        <c:auto val="1"/>
        <c:lblAlgn val="ctr"/>
        <c:lblOffset val="100"/>
        <c:noMultiLvlLbl val="0"/>
      </c:catAx>
      <c:valAx>
        <c:axId val="236366784"/>
        <c:scaling>
          <c:orientation val="minMax"/>
          <c:max val="24000"/>
          <c:min val="17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36367568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III 20'!$J$3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'Wykresy III 20'!$H$4:$H$9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III 20'!$I$4:$I$9</c:f>
              <c:numCache>
                <c:formatCode>General</c:formatCode>
                <c:ptCount val="6"/>
                <c:pt idx="0">
                  <c:v>36</c:v>
                </c:pt>
                <c:pt idx="1">
                  <c:v>1</c:v>
                </c:pt>
                <c:pt idx="2">
                  <c:v>0</c:v>
                </c:pt>
                <c:pt idx="3">
                  <c:v>12</c:v>
                </c:pt>
                <c:pt idx="4">
                  <c:v>13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36368352"/>
        <c:axId val="236368744"/>
      </c:barChart>
      <c:catAx>
        <c:axId val="236368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36368744"/>
        <c:crosses val="autoZero"/>
        <c:auto val="1"/>
        <c:lblAlgn val="ctr"/>
        <c:lblOffset val="100"/>
        <c:noMultiLvlLbl val="0"/>
      </c:catAx>
      <c:valAx>
        <c:axId val="236368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36368352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X 2018r. do III 2019r. oraz od X 2019r. do III 2020r.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III 20'!$E$6:$E$18</c:f>
              <c:strCache>
                <c:ptCount val="13"/>
                <c:pt idx="0">
                  <c:v>X 2018r.</c:v>
                </c:pt>
                <c:pt idx="1">
                  <c:v>XI 2018r.</c:v>
                </c:pt>
                <c:pt idx="2">
                  <c:v>XII 2018r.</c:v>
                </c:pt>
                <c:pt idx="3">
                  <c:v>I 2019r.</c:v>
                </c:pt>
                <c:pt idx="4">
                  <c:v>II 2019r.</c:v>
                </c:pt>
                <c:pt idx="5">
                  <c:v>III 2019r.</c:v>
                </c:pt>
                <c:pt idx="7">
                  <c:v>X 2019r.</c:v>
                </c:pt>
                <c:pt idx="8">
                  <c:v>XI 2019r.</c:v>
                </c:pt>
                <c:pt idx="9">
                  <c:v>XII 2019r.</c:v>
                </c:pt>
                <c:pt idx="10">
                  <c:v>I 2020r.</c:v>
                </c:pt>
                <c:pt idx="11">
                  <c:v>II 2020r.</c:v>
                </c:pt>
                <c:pt idx="12">
                  <c:v>III 2020r.</c:v>
                </c:pt>
              </c:strCache>
            </c:strRef>
          </c:cat>
          <c:val>
            <c:numRef>
              <c:f>'Wykresy III 20'!$F$6:$F$18</c:f>
              <c:numCache>
                <c:formatCode>General</c:formatCode>
                <c:ptCount val="13"/>
                <c:pt idx="0">
                  <c:v>5981</c:v>
                </c:pt>
                <c:pt idx="1">
                  <c:v>4154</c:v>
                </c:pt>
                <c:pt idx="2">
                  <c:v>3176</c:v>
                </c:pt>
                <c:pt idx="3">
                  <c:v>5397</c:v>
                </c:pt>
                <c:pt idx="4">
                  <c:v>4350</c:v>
                </c:pt>
                <c:pt idx="5">
                  <c:v>4415</c:v>
                </c:pt>
                <c:pt idx="7">
                  <c:v>3763</c:v>
                </c:pt>
                <c:pt idx="8">
                  <c:v>3180</c:v>
                </c:pt>
                <c:pt idx="9">
                  <c:v>2211</c:v>
                </c:pt>
                <c:pt idx="10">
                  <c:v>3771</c:v>
                </c:pt>
                <c:pt idx="11">
                  <c:v>3319</c:v>
                </c:pt>
                <c:pt idx="12">
                  <c:v>2028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36365608"/>
        <c:axId val="236369528"/>
        <c:axId val="0"/>
      </c:bar3DChart>
      <c:catAx>
        <c:axId val="236365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36369528"/>
        <c:crosses val="autoZero"/>
        <c:auto val="1"/>
        <c:lblAlgn val="ctr"/>
        <c:lblOffset val="100"/>
        <c:noMultiLvlLbl val="0"/>
      </c:catAx>
      <c:valAx>
        <c:axId val="2363695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36365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marcu 2020r.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59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7839177154137784"/>
          <c:y val="0.35603543307086616"/>
          <c:w val="0.49209166161922069"/>
          <c:h val="0.395833333333333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-5.0705520784260945E-3"/>
                  <c:y val="-0.168095472440944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9055678937568697E-2"/>
                  <c:y val="-7.777559055118110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2FCDDEA8-7604-4961-B0C2-0916938FFFE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EEC4D2EF-3E58-44E0-9259-9558030DFF0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74029207887471"/>
                      <c:h val="0.1614248687664042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3881463535006841"/>
                  <c:y val="7.031364829396309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5D1C1BA-CC2D-41D8-8E82-D6638532581F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F5F76092-1E41-4212-B8D9-298846E67D0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12080220741638"/>
                      <c:h val="0.189878608923884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3.4128698656257714E-2"/>
                  <c:y val="0.1052711614173228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29ECE2-1CE1-4384-B723-235F1CDFD42C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C94D7B8C-E5B9-44E1-96C1-B04F1EC6F6A1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14826031361461"/>
                      <c:h val="0.1256249999999999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5.905018282971039E-2"/>
                  <c:y val="0.1080639763779527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EF88E4A4-BC5E-4215-88EC-3424294E5FB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1730150-6C05-472C-82F6-F613719480CB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559548646162819"/>
                      <c:h val="0.1236558398950131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5"/>
              <c:layout>
                <c:manualLayout>
                  <c:x val="-0.12357426475536712"/>
                  <c:y val="0.1252250656167977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6012B3B-946B-4EDD-BBEC-605A9A3F07F1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141EAF79-7421-483D-B030-5B8183CA5F3A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13099295047701"/>
                      <c:h val="9.2335679081560054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7.0604796195347375E-2"/>
                  <c:y val="0.12371292650918635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7.2637683110124085E-2"/>
                  <c:y val="0.1093241469816272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9440967314983"/>
                      <c:h val="0.1749032152230971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3623067949839604"/>
                  <c:y val="-2.20080380577428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8.8045068084438169E-2"/>
                  <c:y val="-0.1240398622047244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0.10858693945308119"/>
                  <c:y val="-9.23882874015748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4BA2C239-4878-4B9B-82A1-349F3350368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F746AFF4-611D-44EE-BA4A-83B891CD7632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835565426116608"/>
                      <c:h val="0.16746259842519681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1"/>
              <c:layout>
                <c:manualLayout>
                  <c:x val="8.188729613926464E-2"/>
                  <c:y val="-6.11459973753281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150458756757969"/>
                      <c:h val="0.1792903543307086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3512955111380298"/>
                  <c:y val="-4.9106955380577424E-2"/>
                </c:manualLayout>
              </c:layout>
              <c:tx>
                <c:rich>
                  <a:bodyPr/>
                  <a:lstStyle/>
                  <a:p>
                    <a:fld id="{C08FF6F7-6562-4640-A190-DFCC9333E96B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III 20'!$J$22:$J$34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
i inna praca</c:v>
                </c:pt>
                <c:pt idx="2">
                  <c:v>Podjęcie pracy w ramach refund. kosztów zatrud. bezrobotnego</c:v>
                </c:pt>
                <c:pt idx="3">
                  <c:v>Prace 
interwencyjne</c:v>
                </c:pt>
                <c:pt idx="4">
                  <c:v>Roboty 
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
społecznie 
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III 20'!$K$22:$K$34</c:f>
              <c:numCache>
                <c:formatCode>0.00%</c:formatCode>
                <c:ptCount val="13"/>
                <c:pt idx="0">
                  <c:v>0.38237100737100738</c:v>
                </c:pt>
                <c:pt idx="1">
                  <c:v>3.4705159705159708E-2</c:v>
                </c:pt>
                <c:pt idx="2">
                  <c:v>5.528255528255528E-3</c:v>
                </c:pt>
                <c:pt idx="3">
                  <c:v>3.562653562653563E-2</c:v>
                </c:pt>
                <c:pt idx="4">
                  <c:v>2.3034398034398034E-2</c:v>
                </c:pt>
                <c:pt idx="5">
                  <c:v>1.1363636363636364E-2</c:v>
                </c:pt>
                <c:pt idx="6">
                  <c:v>0.10165847665847666</c:v>
                </c:pt>
                <c:pt idx="7">
                  <c:v>4.1769041769041768E-2</c:v>
                </c:pt>
                <c:pt idx="8">
                  <c:v>2.9484029484029485E-2</c:v>
                </c:pt>
                <c:pt idx="9">
                  <c:v>0.17536855036855037</c:v>
                </c:pt>
                <c:pt idx="10">
                  <c:v>6.0810810810810814E-2</c:v>
                </c:pt>
                <c:pt idx="11">
                  <c:v>6.4496314496314492E-3</c:v>
                </c:pt>
                <c:pt idx="12">
                  <c:v>9.1830466830466834E-2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114300</xdr:rowOff>
    </xdr:from>
    <xdr:to>
      <xdr:col>27</xdr:col>
      <xdr:colOff>581026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20r/Arkusz%20roboczy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20"/>
      <sheetName val="Stan i struktura II 20"/>
      <sheetName val="Stan i struktura III 20"/>
    </sheetNames>
    <sheetDataSet>
      <sheetData sheetId="0"/>
      <sheetData sheetId="1">
        <row r="6">
          <cell r="E6">
            <v>1471</v>
          </cell>
          <cell r="F6">
            <v>1068</v>
          </cell>
          <cell r="G6">
            <v>1422</v>
          </cell>
          <cell r="H6">
            <v>1980</v>
          </cell>
          <cell r="I6">
            <v>1821</v>
          </cell>
          <cell r="J6">
            <v>496</v>
          </cell>
          <cell r="K6">
            <v>1906</v>
          </cell>
          <cell r="L6">
            <v>718</v>
          </cell>
          <cell r="M6">
            <v>1009</v>
          </cell>
          <cell r="N6">
            <v>1103</v>
          </cell>
          <cell r="O6">
            <v>1848</v>
          </cell>
          <cell r="P6">
            <v>1600</v>
          </cell>
          <cell r="Q6">
            <v>1846</v>
          </cell>
          <cell r="R6">
            <v>1791</v>
          </cell>
          <cell r="S6">
            <v>20079</v>
          </cell>
        </row>
        <row r="46">
          <cell r="E46">
            <v>1193</v>
          </cell>
          <cell r="F46">
            <v>466</v>
          </cell>
          <cell r="G46">
            <v>520</v>
          </cell>
          <cell r="H46">
            <v>293</v>
          </cell>
          <cell r="I46">
            <v>752</v>
          </cell>
          <cell r="J46">
            <v>257</v>
          </cell>
          <cell r="K46">
            <v>383</v>
          </cell>
          <cell r="L46">
            <v>301</v>
          </cell>
          <cell r="M46">
            <v>520</v>
          </cell>
          <cell r="N46">
            <v>448</v>
          </cell>
          <cell r="O46">
            <v>650</v>
          </cell>
          <cell r="P46">
            <v>404</v>
          </cell>
          <cell r="Q46">
            <v>336</v>
          </cell>
          <cell r="R46">
            <v>567</v>
          </cell>
          <cell r="S46">
            <v>7090</v>
          </cell>
        </row>
        <row r="49">
          <cell r="E49">
            <v>12</v>
          </cell>
          <cell r="F49">
            <v>9</v>
          </cell>
          <cell r="G49">
            <v>14</v>
          </cell>
          <cell r="H49">
            <v>4</v>
          </cell>
          <cell r="I49">
            <v>13</v>
          </cell>
          <cell r="J49">
            <v>0</v>
          </cell>
          <cell r="K49">
            <v>4</v>
          </cell>
          <cell r="L49">
            <v>15</v>
          </cell>
          <cell r="M49">
            <v>0</v>
          </cell>
          <cell r="N49">
            <v>7</v>
          </cell>
          <cell r="O49">
            <v>7</v>
          </cell>
          <cell r="P49">
            <v>3</v>
          </cell>
          <cell r="Q49">
            <v>41</v>
          </cell>
          <cell r="R49">
            <v>5</v>
          </cell>
          <cell r="S49">
            <v>134</v>
          </cell>
        </row>
        <row r="51">
          <cell r="E51">
            <v>3</v>
          </cell>
          <cell r="F51">
            <v>1</v>
          </cell>
          <cell r="G51">
            <v>8</v>
          </cell>
          <cell r="H51">
            <v>2</v>
          </cell>
          <cell r="I51">
            <v>1</v>
          </cell>
          <cell r="J51">
            <v>0</v>
          </cell>
          <cell r="K51">
            <v>4</v>
          </cell>
          <cell r="L51">
            <v>2</v>
          </cell>
          <cell r="M51">
            <v>3</v>
          </cell>
          <cell r="N51">
            <v>2</v>
          </cell>
          <cell r="O51">
            <v>2</v>
          </cell>
          <cell r="P51">
            <v>18</v>
          </cell>
          <cell r="Q51">
            <v>48</v>
          </cell>
          <cell r="R51">
            <v>1</v>
          </cell>
          <cell r="S51">
            <v>95</v>
          </cell>
        </row>
        <row r="53">
          <cell r="E53">
            <v>8</v>
          </cell>
          <cell r="F53">
            <v>5</v>
          </cell>
          <cell r="G53">
            <v>0</v>
          </cell>
          <cell r="H53">
            <v>5</v>
          </cell>
          <cell r="I53">
            <v>0</v>
          </cell>
          <cell r="J53">
            <v>1</v>
          </cell>
          <cell r="K53">
            <v>1</v>
          </cell>
          <cell r="L53">
            <v>0</v>
          </cell>
          <cell r="M53">
            <v>0</v>
          </cell>
          <cell r="N53">
            <v>10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31</v>
          </cell>
        </row>
        <row r="55">
          <cell r="E55">
            <v>10</v>
          </cell>
          <cell r="F55">
            <v>4</v>
          </cell>
          <cell r="G55">
            <v>10</v>
          </cell>
          <cell r="H55">
            <v>3</v>
          </cell>
          <cell r="I55">
            <v>4</v>
          </cell>
          <cell r="J55">
            <v>2</v>
          </cell>
          <cell r="K55">
            <v>4</v>
          </cell>
          <cell r="L55">
            <v>2</v>
          </cell>
          <cell r="M55">
            <v>0</v>
          </cell>
          <cell r="N55">
            <v>8</v>
          </cell>
          <cell r="O55">
            <v>4</v>
          </cell>
          <cell r="P55">
            <v>1</v>
          </cell>
          <cell r="Q55">
            <v>2</v>
          </cell>
          <cell r="R55">
            <v>1</v>
          </cell>
          <cell r="S55">
            <v>55</v>
          </cell>
        </row>
        <row r="57">
          <cell r="E57">
            <v>3</v>
          </cell>
          <cell r="F57">
            <v>1</v>
          </cell>
          <cell r="G57">
            <v>2</v>
          </cell>
          <cell r="H57">
            <v>10</v>
          </cell>
          <cell r="I57">
            <v>6</v>
          </cell>
          <cell r="J57">
            <v>1</v>
          </cell>
          <cell r="K57">
            <v>6</v>
          </cell>
          <cell r="L57">
            <v>0</v>
          </cell>
          <cell r="M57">
            <v>6</v>
          </cell>
          <cell r="N57">
            <v>7</v>
          </cell>
          <cell r="O57">
            <v>5</v>
          </cell>
          <cell r="P57">
            <v>2</v>
          </cell>
          <cell r="Q57">
            <v>13</v>
          </cell>
          <cell r="R57">
            <v>1</v>
          </cell>
          <cell r="S57">
            <v>63</v>
          </cell>
        </row>
        <row r="59">
          <cell r="E59">
            <v>1</v>
          </cell>
          <cell r="F59">
            <v>4</v>
          </cell>
          <cell r="G59">
            <v>3</v>
          </cell>
          <cell r="H59">
            <v>3</v>
          </cell>
          <cell r="I59">
            <v>2</v>
          </cell>
          <cell r="J59">
            <v>0</v>
          </cell>
          <cell r="K59">
            <v>2</v>
          </cell>
          <cell r="L59">
            <v>2</v>
          </cell>
          <cell r="M59">
            <v>0</v>
          </cell>
          <cell r="N59">
            <v>15</v>
          </cell>
          <cell r="O59">
            <v>2</v>
          </cell>
          <cell r="P59">
            <v>0</v>
          </cell>
          <cell r="Q59">
            <v>0</v>
          </cell>
          <cell r="R59">
            <v>0</v>
          </cell>
          <cell r="S59">
            <v>34</v>
          </cell>
        </row>
        <row r="61">
          <cell r="E61">
            <v>19</v>
          </cell>
          <cell r="F61">
            <v>16</v>
          </cell>
          <cell r="G61">
            <v>23</v>
          </cell>
          <cell r="H61">
            <v>6</v>
          </cell>
          <cell r="I61">
            <v>8</v>
          </cell>
          <cell r="J61">
            <v>8</v>
          </cell>
          <cell r="K61">
            <v>15</v>
          </cell>
          <cell r="L61">
            <v>23</v>
          </cell>
          <cell r="M61">
            <v>4</v>
          </cell>
          <cell r="N61">
            <v>8</v>
          </cell>
          <cell r="O61">
            <v>32</v>
          </cell>
          <cell r="P61">
            <v>14</v>
          </cell>
          <cell r="Q61">
            <v>20</v>
          </cell>
          <cell r="R61">
            <v>35</v>
          </cell>
          <cell r="S61">
            <v>231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12</v>
          </cell>
          <cell r="L63">
            <v>0</v>
          </cell>
          <cell r="M63">
            <v>0</v>
          </cell>
          <cell r="N63">
            <v>12</v>
          </cell>
          <cell r="O63">
            <v>16</v>
          </cell>
          <cell r="P63">
            <v>1</v>
          </cell>
          <cell r="Q63">
            <v>39</v>
          </cell>
          <cell r="R63">
            <v>84</v>
          </cell>
          <cell r="S63">
            <v>164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264" t="s">
        <v>0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6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239" t="s">
        <v>19</v>
      </c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67"/>
    </row>
    <row r="5" spans="2:27" ht="29.1" customHeight="1" thickTop="1" thickBot="1">
      <c r="B5" s="14" t="s">
        <v>20</v>
      </c>
      <c r="C5" s="268" t="s">
        <v>21</v>
      </c>
      <c r="D5" s="269"/>
      <c r="E5" s="15">
        <v>2.5</v>
      </c>
      <c r="F5" s="15">
        <v>4</v>
      </c>
      <c r="G5" s="15">
        <v>8.1</v>
      </c>
      <c r="H5" s="15">
        <v>9.8000000000000007</v>
      </c>
      <c r="I5" s="15">
        <v>6.7</v>
      </c>
      <c r="J5" s="15">
        <v>2.9</v>
      </c>
      <c r="K5" s="15">
        <v>10.9</v>
      </c>
      <c r="L5" s="15">
        <v>6.1</v>
      </c>
      <c r="M5" s="15">
        <v>4</v>
      </c>
      <c r="N5" s="15">
        <v>8.3000000000000007</v>
      </c>
      <c r="O5" s="15">
        <v>2.7</v>
      </c>
      <c r="P5" s="15">
        <v>6.2</v>
      </c>
      <c r="Q5" s="15">
        <v>8.8000000000000007</v>
      </c>
      <c r="R5" s="16">
        <v>5.5</v>
      </c>
      <c r="S5" s="17">
        <v>5.2</v>
      </c>
      <c r="T5" s="1" t="s">
        <v>22</v>
      </c>
    </row>
    <row r="6" spans="2:27" s="4" customFormat="1" ht="28.5" customHeight="1" thickTop="1" thickBot="1">
      <c r="B6" s="18" t="s">
        <v>23</v>
      </c>
      <c r="C6" s="270" t="s">
        <v>24</v>
      </c>
      <c r="D6" s="271"/>
      <c r="E6" s="19">
        <v>1493</v>
      </c>
      <c r="F6" s="20">
        <v>1032</v>
      </c>
      <c r="G6" s="20">
        <v>1465</v>
      </c>
      <c r="H6" s="20">
        <v>1924</v>
      </c>
      <c r="I6" s="20">
        <v>1866</v>
      </c>
      <c r="J6" s="20">
        <v>473</v>
      </c>
      <c r="K6" s="20">
        <v>1797</v>
      </c>
      <c r="L6" s="20">
        <v>741</v>
      </c>
      <c r="M6" s="20">
        <v>1028</v>
      </c>
      <c r="N6" s="20">
        <v>1055</v>
      </c>
      <c r="O6" s="20">
        <v>1828</v>
      </c>
      <c r="P6" s="20">
        <v>1573</v>
      </c>
      <c r="Q6" s="20">
        <v>1758</v>
      </c>
      <c r="R6" s="21">
        <v>1805</v>
      </c>
      <c r="S6" s="22">
        <f>SUM(E6:R6)</f>
        <v>19838</v>
      </c>
    </row>
    <row r="7" spans="2:27" s="4" customFormat="1" ht="29.1" customHeight="1" thickTop="1" thickBot="1">
      <c r="B7" s="23"/>
      <c r="C7" s="272" t="s">
        <v>25</v>
      </c>
      <c r="D7" s="272"/>
      <c r="E7" s="24">
        <f>'[1]Stan i struktura II 20'!E6</f>
        <v>1471</v>
      </c>
      <c r="F7" s="25">
        <f>'[1]Stan i struktura II 20'!F6</f>
        <v>1068</v>
      </c>
      <c r="G7" s="25">
        <f>'[1]Stan i struktura II 20'!G6</f>
        <v>1422</v>
      </c>
      <c r="H7" s="25">
        <f>'[1]Stan i struktura II 20'!H6</f>
        <v>1980</v>
      </c>
      <c r="I7" s="25">
        <f>'[1]Stan i struktura II 20'!I6</f>
        <v>1821</v>
      </c>
      <c r="J7" s="25">
        <f>'[1]Stan i struktura II 20'!J6</f>
        <v>496</v>
      </c>
      <c r="K7" s="25">
        <f>'[1]Stan i struktura II 20'!K6</f>
        <v>1906</v>
      </c>
      <c r="L7" s="25">
        <f>'[1]Stan i struktura II 20'!L6</f>
        <v>718</v>
      </c>
      <c r="M7" s="25">
        <f>'[1]Stan i struktura II 20'!M6</f>
        <v>1009</v>
      </c>
      <c r="N7" s="25">
        <f>'[1]Stan i struktura II 20'!N6</f>
        <v>1103</v>
      </c>
      <c r="O7" s="25">
        <f>'[1]Stan i struktura II 20'!O6</f>
        <v>1848</v>
      </c>
      <c r="P7" s="25">
        <f>'[1]Stan i struktura II 20'!P6</f>
        <v>1600</v>
      </c>
      <c r="Q7" s="25">
        <f>'[1]Stan i struktura II 20'!Q6</f>
        <v>1846</v>
      </c>
      <c r="R7" s="26">
        <f>'[1]Stan i struktura II 20'!R6</f>
        <v>1791</v>
      </c>
      <c r="S7" s="27">
        <f>'[1]Stan i struktura II 20'!S6</f>
        <v>20079</v>
      </c>
      <c r="T7" s="28"/>
      <c r="V7" s="29">
        <f>SUM(E7:R7)</f>
        <v>20079</v>
      </c>
    </row>
    <row r="8" spans="2:27" ht="29.1" customHeight="1" thickTop="1" thickBot="1">
      <c r="B8" s="30"/>
      <c r="C8" s="250" t="s">
        <v>26</v>
      </c>
      <c r="D8" s="243"/>
      <c r="E8" s="31">
        <f t="shared" ref="E8:S8" si="0">E6-E7</f>
        <v>22</v>
      </c>
      <c r="F8" s="31">
        <f t="shared" si="0"/>
        <v>-36</v>
      </c>
      <c r="G8" s="31">
        <f t="shared" si="0"/>
        <v>43</v>
      </c>
      <c r="H8" s="31">
        <f t="shared" si="0"/>
        <v>-56</v>
      </c>
      <c r="I8" s="31">
        <f t="shared" si="0"/>
        <v>45</v>
      </c>
      <c r="J8" s="31">
        <f t="shared" si="0"/>
        <v>-23</v>
      </c>
      <c r="K8" s="31">
        <f t="shared" si="0"/>
        <v>-109</v>
      </c>
      <c r="L8" s="31">
        <f t="shared" si="0"/>
        <v>23</v>
      </c>
      <c r="M8" s="31">
        <f t="shared" si="0"/>
        <v>19</v>
      </c>
      <c r="N8" s="31">
        <f t="shared" si="0"/>
        <v>-48</v>
      </c>
      <c r="O8" s="31">
        <f t="shared" si="0"/>
        <v>-20</v>
      </c>
      <c r="P8" s="31">
        <f t="shared" si="0"/>
        <v>-27</v>
      </c>
      <c r="Q8" s="31">
        <f t="shared" si="0"/>
        <v>-88</v>
      </c>
      <c r="R8" s="32">
        <f t="shared" si="0"/>
        <v>14</v>
      </c>
      <c r="S8" s="33">
        <f t="shared" si="0"/>
        <v>-241</v>
      </c>
      <c r="T8" s="34"/>
    </row>
    <row r="9" spans="2:27" ht="29.1" customHeight="1" thickTop="1" thickBot="1">
      <c r="B9" s="35"/>
      <c r="C9" s="246" t="s">
        <v>27</v>
      </c>
      <c r="D9" s="247"/>
      <c r="E9" s="36">
        <f t="shared" ref="E9:S9" si="1">E6/E7*100</f>
        <v>101.49558123725357</v>
      </c>
      <c r="F9" s="36">
        <f t="shared" si="1"/>
        <v>96.629213483146074</v>
      </c>
      <c r="G9" s="36">
        <f t="shared" si="1"/>
        <v>103.02390998593529</v>
      </c>
      <c r="H9" s="36">
        <f t="shared" si="1"/>
        <v>97.171717171717177</v>
      </c>
      <c r="I9" s="36">
        <f t="shared" si="1"/>
        <v>102.47116968698518</v>
      </c>
      <c r="J9" s="36">
        <f t="shared" si="1"/>
        <v>95.362903225806448</v>
      </c>
      <c r="K9" s="36">
        <f t="shared" si="1"/>
        <v>94.281217208814269</v>
      </c>
      <c r="L9" s="36">
        <f t="shared" si="1"/>
        <v>103.2033426183844</v>
      </c>
      <c r="M9" s="36">
        <f t="shared" si="1"/>
        <v>101.88305252725472</v>
      </c>
      <c r="N9" s="36">
        <f t="shared" si="1"/>
        <v>95.648232094288304</v>
      </c>
      <c r="O9" s="36">
        <f t="shared" si="1"/>
        <v>98.917748917748909</v>
      </c>
      <c r="P9" s="36">
        <f t="shared" si="1"/>
        <v>98.3125</v>
      </c>
      <c r="Q9" s="36">
        <f t="shared" si="1"/>
        <v>95.232936078006503</v>
      </c>
      <c r="R9" s="37">
        <f t="shared" si="1"/>
        <v>100.78168620882188</v>
      </c>
      <c r="S9" s="38">
        <f t="shared" si="1"/>
        <v>98.79974102295931</v>
      </c>
      <c r="T9" s="34"/>
      <c r="AA9" s="39"/>
    </row>
    <row r="10" spans="2:27" s="4" customFormat="1" ht="29.1" customHeight="1" thickTop="1" thickBot="1">
      <c r="B10" s="40" t="s">
        <v>28</v>
      </c>
      <c r="C10" s="248" t="s">
        <v>29</v>
      </c>
      <c r="D10" s="249"/>
      <c r="E10" s="41">
        <v>320</v>
      </c>
      <c r="F10" s="42">
        <v>170</v>
      </c>
      <c r="G10" s="43">
        <v>208</v>
      </c>
      <c r="H10" s="43">
        <v>242</v>
      </c>
      <c r="I10" s="43">
        <v>287</v>
      </c>
      <c r="J10" s="43">
        <v>91</v>
      </c>
      <c r="K10" s="43">
        <v>249</v>
      </c>
      <c r="L10" s="43">
        <v>122</v>
      </c>
      <c r="M10" s="44">
        <v>200</v>
      </c>
      <c r="N10" s="44">
        <v>106</v>
      </c>
      <c r="O10" s="44">
        <v>285</v>
      </c>
      <c r="P10" s="44">
        <v>200</v>
      </c>
      <c r="Q10" s="44">
        <v>243</v>
      </c>
      <c r="R10" s="44">
        <v>292</v>
      </c>
      <c r="S10" s="45">
        <f>SUM(E10:R10)</f>
        <v>3015</v>
      </c>
      <c r="T10" s="28"/>
    </row>
    <row r="11" spans="2:27" ht="29.1" customHeight="1" thickTop="1" thickBot="1">
      <c r="B11" s="46"/>
      <c r="C11" s="250" t="s">
        <v>30</v>
      </c>
      <c r="D11" s="243"/>
      <c r="E11" s="47">
        <f t="shared" ref="E11:S11" si="2">E76/E10*100</f>
        <v>18.75</v>
      </c>
      <c r="F11" s="47">
        <f t="shared" si="2"/>
        <v>23.52941176470588</v>
      </c>
      <c r="G11" s="47">
        <f t="shared" si="2"/>
        <v>13.942307692307693</v>
      </c>
      <c r="H11" s="47">
        <f t="shared" si="2"/>
        <v>12.809917355371899</v>
      </c>
      <c r="I11" s="47">
        <f t="shared" si="2"/>
        <v>9.7560975609756095</v>
      </c>
      <c r="J11" s="47">
        <f t="shared" si="2"/>
        <v>21.978021978021978</v>
      </c>
      <c r="K11" s="47">
        <f t="shared" si="2"/>
        <v>10.441767068273093</v>
      </c>
      <c r="L11" s="47">
        <f t="shared" si="2"/>
        <v>22.131147540983605</v>
      </c>
      <c r="M11" s="47">
        <f t="shared" si="2"/>
        <v>20</v>
      </c>
      <c r="N11" s="47">
        <f t="shared" si="2"/>
        <v>14.150943396226415</v>
      </c>
      <c r="O11" s="47">
        <f t="shared" si="2"/>
        <v>22.456140350877192</v>
      </c>
      <c r="P11" s="47">
        <f t="shared" si="2"/>
        <v>18.5</v>
      </c>
      <c r="Q11" s="47">
        <f t="shared" si="2"/>
        <v>16.049382716049383</v>
      </c>
      <c r="R11" s="48">
        <f t="shared" si="2"/>
        <v>19.17808219178082</v>
      </c>
      <c r="S11" s="49">
        <f t="shared" si="2"/>
        <v>16.981757877280266</v>
      </c>
      <c r="T11" s="34"/>
    </row>
    <row r="12" spans="2:27" ht="29.1" customHeight="1" thickTop="1" thickBot="1">
      <c r="B12" s="50" t="s">
        <v>31</v>
      </c>
      <c r="C12" s="251" t="s">
        <v>32</v>
      </c>
      <c r="D12" s="252"/>
      <c r="E12" s="41">
        <v>298</v>
      </c>
      <c r="F12" s="43">
        <v>206</v>
      </c>
      <c r="G12" s="43">
        <v>165</v>
      </c>
      <c r="H12" s="43">
        <v>298</v>
      </c>
      <c r="I12" s="43">
        <v>242</v>
      </c>
      <c r="J12" s="43">
        <v>114</v>
      </c>
      <c r="K12" s="43">
        <v>358</v>
      </c>
      <c r="L12" s="43">
        <v>99</v>
      </c>
      <c r="M12" s="44">
        <v>181</v>
      </c>
      <c r="N12" s="44">
        <v>154</v>
      </c>
      <c r="O12" s="44">
        <v>305</v>
      </c>
      <c r="P12" s="44">
        <v>227</v>
      </c>
      <c r="Q12" s="44">
        <v>331</v>
      </c>
      <c r="R12" s="44">
        <v>278</v>
      </c>
      <c r="S12" s="45">
        <f>SUM(E12:R12)</f>
        <v>3256</v>
      </c>
      <c r="T12" s="34"/>
    </row>
    <row r="13" spans="2:27" ht="29.1" customHeight="1" thickTop="1" thickBot="1">
      <c r="B13" s="46" t="s">
        <v>22</v>
      </c>
      <c r="C13" s="253" t="s">
        <v>33</v>
      </c>
      <c r="D13" s="254"/>
      <c r="E13" s="51">
        <v>123</v>
      </c>
      <c r="F13" s="52">
        <v>97</v>
      </c>
      <c r="G13" s="52">
        <v>100</v>
      </c>
      <c r="H13" s="52">
        <v>182</v>
      </c>
      <c r="I13" s="52">
        <v>135</v>
      </c>
      <c r="J13" s="52">
        <v>43</v>
      </c>
      <c r="K13" s="52">
        <v>149</v>
      </c>
      <c r="L13" s="52">
        <v>56</v>
      </c>
      <c r="M13" s="53">
        <v>60</v>
      </c>
      <c r="N13" s="53">
        <v>92</v>
      </c>
      <c r="O13" s="53">
        <v>141</v>
      </c>
      <c r="P13" s="53">
        <v>96</v>
      </c>
      <c r="Q13" s="53">
        <v>166</v>
      </c>
      <c r="R13" s="53">
        <v>127</v>
      </c>
      <c r="S13" s="54">
        <f t="shared" ref="S13:S15" si="3">SUM(E13:R13)</f>
        <v>1567</v>
      </c>
      <c r="T13" s="34"/>
    </row>
    <row r="14" spans="2:27" s="4" customFormat="1" ht="29.1" customHeight="1" thickTop="1" thickBot="1">
      <c r="B14" s="18" t="s">
        <v>22</v>
      </c>
      <c r="C14" s="255" t="s">
        <v>34</v>
      </c>
      <c r="D14" s="256"/>
      <c r="E14" s="51">
        <v>94</v>
      </c>
      <c r="F14" s="52">
        <v>67</v>
      </c>
      <c r="G14" s="52">
        <v>82</v>
      </c>
      <c r="H14" s="52">
        <v>142</v>
      </c>
      <c r="I14" s="52">
        <v>124</v>
      </c>
      <c r="J14" s="52">
        <v>32</v>
      </c>
      <c r="K14" s="52">
        <v>103</v>
      </c>
      <c r="L14" s="52">
        <v>45</v>
      </c>
      <c r="M14" s="53">
        <v>53</v>
      </c>
      <c r="N14" s="53">
        <v>67</v>
      </c>
      <c r="O14" s="53">
        <v>129</v>
      </c>
      <c r="P14" s="53">
        <v>83</v>
      </c>
      <c r="Q14" s="53">
        <v>111</v>
      </c>
      <c r="R14" s="53">
        <v>113</v>
      </c>
      <c r="S14" s="54">
        <f t="shared" si="3"/>
        <v>1245</v>
      </c>
      <c r="T14" s="28"/>
    </row>
    <row r="15" spans="2:27" s="4" customFormat="1" ht="29.1" customHeight="1" thickTop="1" thickBot="1">
      <c r="B15" s="55" t="s">
        <v>22</v>
      </c>
      <c r="C15" s="257" t="s">
        <v>35</v>
      </c>
      <c r="D15" s="258"/>
      <c r="E15" s="56">
        <v>52</v>
      </c>
      <c r="F15" s="57">
        <v>26</v>
      </c>
      <c r="G15" s="57">
        <v>22</v>
      </c>
      <c r="H15" s="57">
        <v>30</v>
      </c>
      <c r="I15" s="57">
        <v>49</v>
      </c>
      <c r="J15" s="57">
        <v>29</v>
      </c>
      <c r="K15" s="57">
        <v>51</v>
      </c>
      <c r="L15" s="57">
        <v>11</v>
      </c>
      <c r="M15" s="58">
        <v>37</v>
      </c>
      <c r="N15" s="58">
        <v>9</v>
      </c>
      <c r="O15" s="58">
        <v>72</v>
      </c>
      <c r="P15" s="58">
        <v>64</v>
      </c>
      <c r="Q15" s="58">
        <v>71</v>
      </c>
      <c r="R15" s="58">
        <v>48</v>
      </c>
      <c r="S15" s="54">
        <f t="shared" si="3"/>
        <v>571</v>
      </c>
      <c r="T15" s="28"/>
    </row>
    <row r="16" spans="2:27" ht="29.1" customHeight="1" thickBot="1">
      <c r="B16" s="239" t="s">
        <v>36</v>
      </c>
      <c r="C16" s="259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60"/>
    </row>
    <row r="17" spans="2:19" ht="29.1" customHeight="1" thickTop="1" thickBot="1">
      <c r="B17" s="261" t="s">
        <v>20</v>
      </c>
      <c r="C17" s="262" t="s">
        <v>37</v>
      </c>
      <c r="D17" s="263"/>
      <c r="E17" s="59">
        <v>851</v>
      </c>
      <c r="F17" s="60">
        <v>657</v>
      </c>
      <c r="G17" s="60">
        <v>854</v>
      </c>
      <c r="H17" s="60">
        <v>1036</v>
      </c>
      <c r="I17" s="60">
        <v>1133</v>
      </c>
      <c r="J17" s="60">
        <v>239</v>
      </c>
      <c r="K17" s="60">
        <v>1073</v>
      </c>
      <c r="L17" s="60">
        <v>379</v>
      </c>
      <c r="M17" s="61">
        <v>554</v>
      </c>
      <c r="N17" s="61">
        <v>653</v>
      </c>
      <c r="O17" s="61">
        <v>1041</v>
      </c>
      <c r="P17" s="61">
        <v>914</v>
      </c>
      <c r="Q17" s="61">
        <v>1059</v>
      </c>
      <c r="R17" s="61">
        <v>1063</v>
      </c>
      <c r="S17" s="54">
        <f>SUM(E17:R17)</f>
        <v>11506</v>
      </c>
    </row>
    <row r="18" spans="2:19" ht="29.1" customHeight="1" thickTop="1" thickBot="1">
      <c r="B18" s="200"/>
      <c r="C18" s="227" t="s">
        <v>38</v>
      </c>
      <c r="D18" s="228"/>
      <c r="E18" s="62">
        <f t="shared" ref="E18:S18" si="4">E17/E6*100</f>
        <v>56.999330207635637</v>
      </c>
      <c r="F18" s="62">
        <f t="shared" si="4"/>
        <v>63.662790697674424</v>
      </c>
      <c r="G18" s="62">
        <f t="shared" si="4"/>
        <v>58.293515358361766</v>
      </c>
      <c r="H18" s="62">
        <f t="shared" si="4"/>
        <v>53.846153846153847</v>
      </c>
      <c r="I18" s="62">
        <f t="shared" si="4"/>
        <v>60.718113612004288</v>
      </c>
      <c r="J18" s="62">
        <f t="shared" si="4"/>
        <v>50.528541226215637</v>
      </c>
      <c r="K18" s="62">
        <f t="shared" si="4"/>
        <v>59.710628825820812</v>
      </c>
      <c r="L18" s="62">
        <f t="shared" si="4"/>
        <v>51.147098515519573</v>
      </c>
      <c r="M18" s="62">
        <f t="shared" si="4"/>
        <v>53.891050583657588</v>
      </c>
      <c r="N18" s="62">
        <f t="shared" si="4"/>
        <v>61.895734597156391</v>
      </c>
      <c r="O18" s="62">
        <f t="shared" si="4"/>
        <v>56.947483588621438</v>
      </c>
      <c r="P18" s="62">
        <f t="shared" si="4"/>
        <v>58.105530832803566</v>
      </c>
      <c r="Q18" s="62">
        <f t="shared" si="4"/>
        <v>60.238907849829346</v>
      </c>
      <c r="R18" s="63">
        <f t="shared" si="4"/>
        <v>58.89196675900277</v>
      </c>
      <c r="S18" s="64">
        <f t="shared" si="4"/>
        <v>57.99979836677084</v>
      </c>
    </row>
    <row r="19" spans="2:19" ht="29.1" customHeight="1" thickTop="1" thickBot="1">
      <c r="B19" s="232" t="s">
        <v>23</v>
      </c>
      <c r="C19" s="242" t="s">
        <v>39</v>
      </c>
      <c r="D19" s="243"/>
      <c r="E19" s="51">
        <v>0</v>
      </c>
      <c r="F19" s="52">
        <v>718</v>
      </c>
      <c r="G19" s="52">
        <v>760</v>
      </c>
      <c r="H19" s="52">
        <v>1059</v>
      </c>
      <c r="I19" s="52">
        <v>803</v>
      </c>
      <c r="J19" s="52">
        <v>221</v>
      </c>
      <c r="K19" s="52">
        <v>1054</v>
      </c>
      <c r="L19" s="52">
        <v>409</v>
      </c>
      <c r="M19" s="53">
        <v>578</v>
      </c>
      <c r="N19" s="53">
        <v>515</v>
      </c>
      <c r="O19" s="53">
        <v>0</v>
      </c>
      <c r="P19" s="53">
        <v>948</v>
      </c>
      <c r="Q19" s="53">
        <v>871</v>
      </c>
      <c r="R19" s="53">
        <v>872</v>
      </c>
      <c r="S19" s="65">
        <f>SUM(E19:R19)</f>
        <v>8808</v>
      </c>
    </row>
    <row r="20" spans="2:19" ht="29.1" customHeight="1" thickTop="1" thickBot="1">
      <c r="B20" s="200"/>
      <c r="C20" s="227" t="s">
        <v>38</v>
      </c>
      <c r="D20" s="228"/>
      <c r="E20" s="62">
        <f t="shared" ref="E20:S20" si="5">E19/E6*100</f>
        <v>0</v>
      </c>
      <c r="F20" s="62">
        <f t="shared" si="5"/>
        <v>69.573643410852711</v>
      </c>
      <c r="G20" s="62">
        <f t="shared" si="5"/>
        <v>51.877133105802045</v>
      </c>
      <c r="H20" s="62">
        <f t="shared" si="5"/>
        <v>55.04158004158004</v>
      </c>
      <c r="I20" s="62">
        <f t="shared" si="5"/>
        <v>43.033226152197216</v>
      </c>
      <c r="J20" s="62">
        <f t="shared" si="5"/>
        <v>46.723044397463006</v>
      </c>
      <c r="K20" s="62">
        <f t="shared" si="5"/>
        <v>58.653311074012237</v>
      </c>
      <c r="L20" s="62">
        <f t="shared" si="5"/>
        <v>55.195681511470987</v>
      </c>
      <c r="M20" s="62">
        <f t="shared" si="5"/>
        <v>56.225680933852139</v>
      </c>
      <c r="N20" s="62">
        <f t="shared" si="5"/>
        <v>48.81516587677725</v>
      </c>
      <c r="O20" s="62">
        <f t="shared" si="5"/>
        <v>0</v>
      </c>
      <c r="P20" s="62">
        <f t="shared" si="5"/>
        <v>60.267005721551179</v>
      </c>
      <c r="Q20" s="62">
        <f t="shared" si="5"/>
        <v>49.544937428896475</v>
      </c>
      <c r="R20" s="63">
        <f t="shared" si="5"/>
        <v>48.310249307479225</v>
      </c>
      <c r="S20" s="64">
        <f t="shared" si="5"/>
        <v>44.399637060187516</v>
      </c>
    </row>
    <row r="21" spans="2:19" s="4" customFormat="1" ht="29.1" customHeight="1" thickTop="1" thickBot="1">
      <c r="B21" s="224" t="s">
        <v>28</v>
      </c>
      <c r="C21" s="225" t="s">
        <v>40</v>
      </c>
      <c r="D21" s="226"/>
      <c r="E21" s="51">
        <v>379</v>
      </c>
      <c r="F21" s="52">
        <v>225</v>
      </c>
      <c r="G21" s="52">
        <v>319</v>
      </c>
      <c r="H21" s="52">
        <v>413</v>
      </c>
      <c r="I21" s="52">
        <v>405</v>
      </c>
      <c r="J21" s="52">
        <v>84</v>
      </c>
      <c r="K21" s="52">
        <v>348</v>
      </c>
      <c r="L21" s="52">
        <v>163</v>
      </c>
      <c r="M21" s="53">
        <v>164</v>
      </c>
      <c r="N21" s="53">
        <v>142</v>
      </c>
      <c r="O21" s="53">
        <v>346</v>
      </c>
      <c r="P21" s="53">
        <v>250</v>
      </c>
      <c r="Q21" s="53">
        <v>385</v>
      </c>
      <c r="R21" s="53">
        <v>249</v>
      </c>
      <c r="S21" s="54">
        <f>SUM(E21:R21)</f>
        <v>3872</v>
      </c>
    </row>
    <row r="22" spans="2:19" ht="29.1" customHeight="1" thickTop="1" thickBot="1">
      <c r="B22" s="200"/>
      <c r="C22" s="227" t="s">
        <v>38</v>
      </c>
      <c r="D22" s="228"/>
      <c r="E22" s="62">
        <f t="shared" ref="E22:S22" si="6">E21/E6*100</f>
        <v>25.385130609511052</v>
      </c>
      <c r="F22" s="62">
        <f t="shared" si="6"/>
        <v>21.802325581395348</v>
      </c>
      <c r="G22" s="62">
        <f t="shared" si="6"/>
        <v>21.774744027303754</v>
      </c>
      <c r="H22" s="62">
        <f t="shared" si="6"/>
        <v>21.465696465696464</v>
      </c>
      <c r="I22" s="62">
        <f t="shared" si="6"/>
        <v>21.70418006430868</v>
      </c>
      <c r="J22" s="62">
        <f t="shared" si="6"/>
        <v>17.758985200845668</v>
      </c>
      <c r="K22" s="62">
        <f t="shared" si="6"/>
        <v>19.365609348914859</v>
      </c>
      <c r="L22" s="62">
        <f t="shared" si="6"/>
        <v>21.997300944669366</v>
      </c>
      <c r="M22" s="62">
        <f t="shared" si="6"/>
        <v>15.953307392996107</v>
      </c>
      <c r="N22" s="62">
        <f t="shared" si="6"/>
        <v>13.459715639810426</v>
      </c>
      <c r="O22" s="62">
        <f t="shared" si="6"/>
        <v>18.927789934354486</v>
      </c>
      <c r="P22" s="62">
        <f t="shared" si="6"/>
        <v>15.89319771137953</v>
      </c>
      <c r="Q22" s="62">
        <f t="shared" si="6"/>
        <v>21.899886234357226</v>
      </c>
      <c r="R22" s="63">
        <f t="shared" si="6"/>
        <v>13.795013850415513</v>
      </c>
      <c r="S22" s="64">
        <f t="shared" si="6"/>
        <v>19.518096582316765</v>
      </c>
    </row>
    <row r="23" spans="2:19" s="4" customFormat="1" ht="29.1" customHeight="1" thickTop="1" thickBot="1">
      <c r="B23" s="224" t="s">
        <v>31</v>
      </c>
      <c r="C23" s="244" t="s">
        <v>41</v>
      </c>
      <c r="D23" s="245"/>
      <c r="E23" s="51">
        <v>65</v>
      </c>
      <c r="F23" s="52">
        <v>63</v>
      </c>
      <c r="G23" s="52">
        <v>84</v>
      </c>
      <c r="H23" s="52">
        <v>101</v>
      </c>
      <c r="I23" s="52">
        <v>85</v>
      </c>
      <c r="J23" s="52">
        <v>17</v>
      </c>
      <c r="K23" s="52">
        <v>85</v>
      </c>
      <c r="L23" s="52">
        <v>36</v>
      </c>
      <c r="M23" s="53">
        <v>76</v>
      </c>
      <c r="N23" s="53">
        <v>37</v>
      </c>
      <c r="O23" s="53">
        <v>83</v>
      </c>
      <c r="P23" s="53">
        <v>47</v>
      </c>
      <c r="Q23" s="53">
        <v>89</v>
      </c>
      <c r="R23" s="53">
        <v>61</v>
      </c>
      <c r="S23" s="54">
        <f>SUM(E23:R23)</f>
        <v>929</v>
      </c>
    </row>
    <row r="24" spans="2:19" ht="29.1" customHeight="1" thickTop="1" thickBot="1">
      <c r="B24" s="200"/>
      <c r="C24" s="227" t="s">
        <v>38</v>
      </c>
      <c r="D24" s="228"/>
      <c r="E24" s="62">
        <f t="shared" ref="E24:S24" si="7">E23/E6*100</f>
        <v>4.3536503683858001</v>
      </c>
      <c r="F24" s="62">
        <f t="shared" si="7"/>
        <v>6.104651162790697</v>
      </c>
      <c r="G24" s="62">
        <f t="shared" si="7"/>
        <v>5.7337883959044369</v>
      </c>
      <c r="H24" s="62">
        <f t="shared" si="7"/>
        <v>5.2494802494802499</v>
      </c>
      <c r="I24" s="62">
        <f t="shared" si="7"/>
        <v>4.555198285101822</v>
      </c>
      <c r="J24" s="62">
        <f t="shared" si="7"/>
        <v>3.5940803382663846</v>
      </c>
      <c r="K24" s="62">
        <f t="shared" si="7"/>
        <v>4.7301057317751809</v>
      </c>
      <c r="L24" s="62">
        <f t="shared" si="7"/>
        <v>4.8582995951417001</v>
      </c>
      <c r="M24" s="62">
        <f t="shared" si="7"/>
        <v>7.3929961089494167</v>
      </c>
      <c r="N24" s="62">
        <f t="shared" si="7"/>
        <v>3.5071090047393367</v>
      </c>
      <c r="O24" s="62">
        <f t="shared" si="7"/>
        <v>4.5404814004376366</v>
      </c>
      <c r="P24" s="62">
        <f t="shared" si="7"/>
        <v>2.9879211697393515</v>
      </c>
      <c r="Q24" s="62">
        <f t="shared" si="7"/>
        <v>5.0625711035267349</v>
      </c>
      <c r="R24" s="63">
        <f t="shared" si="7"/>
        <v>3.3795013850415514</v>
      </c>
      <c r="S24" s="64">
        <f t="shared" si="7"/>
        <v>4.6829317471519305</v>
      </c>
    </row>
    <row r="25" spans="2:19" s="4" customFormat="1" ht="29.1" customHeight="1" thickTop="1" thickBot="1">
      <c r="B25" s="224" t="s">
        <v>42</v>
      </c>
      <c r="C25" s="225" t="s">
        <v>43</v>
      </c>
      <c r="D25" s="226"/>
      <c r="E25" s="66">
        <v>39</v>
      </c>
      <c r="F25" s="53">
        <v>42</v>
      </c>
      <c r="G25" s="53">
        <v>39</v>
      </c>
      <c r="H25" s="53">
        <v>57</v>
      </c>
      <c r="I25" s="53">
        <v>49</v>
      </c>
      <c r="J25" s="53">
        <v>12</v>
      </c>
      <c r="K25" s="53">
        <v>57</v>
      </c>
      <c r="L25" s="53">
        <v>23</v>
      </c>
      <c r="M25" s="53">
        <v>28</v>
      </c>
      <c r="N25" s="53">
        <v>50</v>
      </c>
      <c r="O25" s="53">
        <v>42</v>
      </c>
      <c r="P25" s="53">
        <v>64</v>
      </c>
      <c r="Q25" s="53">
        <v>50</v>
      </c>
      <c r="R25" s="53">
        <v>59</v>
      </c>
      <c r="S25" s="54">
        <f>SUM(E25:R25)</f>
        <v>611</v>
      </c>
    </row>
    <row r="26" spans="2:19" ht="29.1" customHeight="1" thickTop="1" thickBot="1">
      <c r="B26" s="200"/>
      <c r="C26" s="227" t="s">
        <v>38</v>
      </c>
      <c r="D26" s="228"/>
      <c r="E26" s="62">
        <f t="shared" ref="E26:S26" si="8">E25/E6*100</f>
        <v>2.6121902210314802</v>
      </c>
      <c r="F26" s="62">
        <f t="shared" si="8"/>
        <v>4.0697674418604652</v>
      </c>
      <c r="G26" s="62">
        <f t="shared" si="8"/>
        <v>2.6621160409556315</v>
      </c>
      <c r="H26" s="62">
        <f t="shared" si="8"/>
        <v>2.9625779625779627</v>
      </c>
      <c r="I26" s="62">
        <f t="shared" si="8"/>
        <v>2.6259378349410505</v>
      </c>
      <c r="J26" s="62">
        <f t="shared" si="8"/>
        <v>2.536997885835095</v>
      </c>
      <c r="K26" s="62">
        <f t="shared" si="8"/>
        <v>3.1719532554257093</v>
      </c>
      <c r="L26" s="62">
        <f t="shared" si="8"/>
        <v>3.1039136302294197</v>
      </c>
      <c r="M26" s="62">
        <f t="shared" si="8"/>
        <v>2.7237354085603114</v>
      </c>
      <c r="N26" s="62">
        <f t="shared" si="8"/>
        <v>4.7393364928909953</v>
      </c>
      <c r="O26" s="62">
        <f t="shared" si="8"/>
        <v>2.2975929978118161</v>
      </c>
      <c r="P26" s="62">
        <f t="shared" si="8"/>
        <v>4.0686586141131595</v>
      </c>
      <c r="Q26" s="62">
        <f t="shared" si="8"/>
        <v>2.8441410693970419</v>
      </c>
      <c r="R26" s="63">
        <f t="shared" si="8"/>
        <v>3.2686980609418286</v>
      </c>
      <c r="S26" s="64">
        <f t="shared" si="8"/>
        <v>3.0799475753604191</v>
      </c>
    </row>
    <row r="27" spans="2:19" ht="29.1" customHeight="1" thickTop="1" thickBot="1">
      <c r="B27" s="224" t="s">
        <v>44</v>
      </c>
      <c r="C27" s="230" t="s">
        <v>45</v>
      </c>
      <c r="D27" s="231"/>
      <c r="E27" s="66">
        <v>217</v>
      </c>
      <c r="F27" s="53">
        <v>165</v>
      </c>
      <c r="G27" s="53">
        <v>240</v>
      </c>
      <c r="H27" s="53">
        <v>315</v>
      </c>
      <c r="I27" s="53">
        <v>339</v>
      </c>
      <c r="J27" s="53">
        <v>68</v>
      </c>
      <c r="K27" s="53">
        <v>355</v>
      </c>
      <c r="L27" s="53">
        <v>87</v>
      </c>
      <c r="M27" s="53">
        <v>241</v>
      </c>
      <c r="N27" s="53">
        <v>138</v>
      </c>
      <c r="O27" s="53">
        <v>269</v>
      </c>
      <c r="P27" s="53">
        <v>330</v>
      </c>
      <c r="Q27" s="53">
        <v>245</v>
      </c>
      <c r="R27" s="53">
        <v>293</v>
      </c>
      <c r="S27" s="54">
        <f>SUM(E27:R27)</f>
        <v>3302</v>
      </c>
    </row>
    <row r="28" spans="2:19" ht="29.1" customHeight="1" thickTop="1" thickBot="1">
      <c r="B28" s="229"/>
      <c r="C28" s="227" t="s">
        <v>38</v>
      </c>
      <c r="D28" s="228"/>
      <c r="E28" s="62">
        <f>E27/E6*100</f>
        <v>14.534494306764904</v>
      </c>
      <c r="F28" s="62">
        <f t="shared" ref="F28:S28" si="9">F27/F6*100</f>
        <v>15.988372093023257</v>
      </c>
      <c r="G28" s="62">
        <f t="shared" si="9"/>
        <v>16.382252559726961</v>
      </c>
      <c r="H28" s="62">
        <f t="shared" si="9"/>
        <v>16.372141372141371</v>
      </c>
      <c r="I28" s="62">
        <f t="shared" si="9"/>
        <v>18.167202572347264</v>
      </c>
      <c r="J28" s="62">
        <f t="shared" si="9"/>
        <v>14.376321353065538</v>
      </c>
      <c r="K28" s="62">
        <f t="shared" si="9"/>
        <v>19.755147468002228</v>
      </c>
      <c r="L28" s="62">
        <f t="shared" si="9"/>
        <v>11.740890688259109</v>
      </c>
      <c r="M28" s="62">
        <f t="shared" si="9"/>
        <v>23.443579766536963</v>
      </c>
      <c r="N28" s="62">
        <f t="shared" si="9"/>
        <v>13.080568720379146</v>
      </c>
      <c r="O28" s="62">
        <f t="shared" si="9"/>
        <v>14.715536105032822</v>
      </c>
      <c r="P28" s="62">
        <f t="shared" si="9"/>
        <v>20.97902097902098</v>
      </c>
      <c r="Q28" s="62">
        <f t="shared" si="9"/>
        <v>13.936291240045506</v>
      </c>
      <c r="R28" s="62">
        <f t="shared" si="9"/>
        <v>16.232686980609419</v>
      </c>
      <c r="S28" s="62">
        <f t="shared" si="9"/>
        <v>16.644823066841415</v>
      </c>
    </row>
    <row r="29" spans="2:19" ht="29.1" customHeight="1" thickBot="1">
      <c r="B29" s="239" t="s">
        <v>46</v>
      </c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41"/>
    </row>
    <row r="30" spans="2:19" ht="29.1" customHeight="1" thickTop="1" thickBot="1">
      <c r="B30" s="232" t="s">
        <v>20</v>
      </c>
      <c r="C30" s="242" t="s">
        <v>47</v>
      </c>
      <c r="D30" s="243"/>
      <c r="E30" s="51">
        <v>320</v>
      </c>
      <c r="F30" s="52">
        <v>298</v>
      </c>
      <c r="G30" s="52">
        <v>413</v>
      </c>
      <c r="H30" s="52">
        <v>503</v>
      </c>
      <c r="I30" s="52">
        <v>462</v>
      </c>
      <c r="J30" s="52">
        <v>119</v>
      </c>
      <c r="K30" s="52">
        <v>527</v>
      </c>
      <c r="L30" s="52">
        <v>205</v>
      </c>
      <c r="M30" s="53">
        <v>274</v>
      </c>
      <c r="N30" s="53">
        <v>303</v>
      </c>
      <c r="O30" s="53">
        <v>356</v>
      </c>
      <c r="P30" s="53">
        <v>459</v>
      </c>
      <c r="Q30" s="53">
        <v>423</v>
      </c>
      <c r="R30" s="53">
        <v>500</v>
      </c>
      <c r="S30" s="54">
        <f>SUM(E30:R30)</f>
        <v>5162</v>
      </c>
    </row>
    <row r="31" spans="2:19" ht="29.1" customHeight="1" thickTop="1" thickBot="1">
      <c r="B31" s="200"/>
      <c r="C31" s="227" t="s">
        <v>38</v>
      </c>
      <c r="D31" s="228"/>
      <c r="E31" s="62">
        <f t="shared" ref="E31:S31" si="10">E30/E6*100</f>
        <v>21.43335565974548</v>
      </c>
      <c r="F31" s="62">
        <f t="shared" si="10"/>
        <v>28.875968992248062</v>
      </c>
      <c r="G31" s="62">
        <f t="shared" si="10"/>
        <v>28.191126279863482</v>
      </c>
      <c r="H31" s="62">
        <f t="shared" si="10"/>
        <v>26.143451143451141</v>
      </c>
      <c r="I31" s="62">
        <f t="shared" si="10"/>
        <v>24.758842443729904</v>
      </c>
      <c r="J31" s="62">
        <f t="shared" si="10"/>
        <v>25.158562367864697</v>
      </c>
      <c r="K31" s="62">
        <f t="shared" si="10"/>
        <v>29.326655537006118</v>
      </c>
      <c r="L31" s="62">
        <f t="shared" si="10"/>
        <v>27.665317139001349</v>
      </c>
      <c r="M31" s="62">
        <f t="shared" si="10"/>
        <v>26.653696498054476</v>
      </c>
      <c r="N31" s="62">
        <f t="shared" si="10"/>
        <v>28.720379146919434</v>
      </c>
      <c r="O31" s="62">
        <f t="shared" si="10"/>
        <v>19.474835886214443</v>
      </c>
      <c r="P31" s="62">
        <f t="shared" si="10"/>
        <v>29.179910998092819</v>
      </c>
      <c r="Q31" s="62">
        <f t="shared" si="10"/>
        <v>24.061433447098977</v>
      </c>
      <c r="R31" s="63">
        <f t="shared" si="10"/>
        <v>27.70083102493075</v>
      </c>
      <c r="S31" s="64">
        <f t="shared" si="10"/>
        <v>26.020768222603085</v>
      </c>
    </row>
    <row r="32" spans="2:19" ht="29.1" customHeight="1" thickTop="1" thickBot="1">
      <c r="B32" s="224" t="s">
        <v>23</v>
      </c>
      <c r="C32" s="225" t="s">
        <v>48</v>
      </c>
      <c r="D32" s="226"/>
      <c r="E32" s="51">
        <v>412</v>
      </c>
      <c r="F32" s="52">
        <v>290</v>
      </c>
      <c r="G32" s="52">
        <v>388</v>
      </c>
      <c r="H32" s="52">
        <v>503</v>
      </c>
      <c r="I32" s="52">
        <v>505</v>
      </c>
      <c r="J32" s="52">
        <v>140</v>
      </c>
      <c r="K32" s="52">
        <v>475</v>
      </c>
      <c r="L32" s="52">
        <v>228</v>
      </c>
      <c r="M32" s="53">
        <v>270</v>
      </c>
      <c r="N32" s="53">
        <v>265</v>
      </c>
      <c r="O32" s="53">
        <v>490</v>
      </c>
      <c r="P32" s="53">
        <v>394</v>
      </c>
      <c r="Q32" s="53">
        <v>452</v>
      </c>
      <c r="R32" s="53">
        <v>457</v>
      </c>
      <c r="S32" s="54">
        <f>SUM(E32:R32)</f>
        <v>5269</v>
      </c>
    </row>
    <row r="33" spans="2:22" ht="29.1" customHeight="1" thickTop="1" thickBot="1">
      <c r="B33" s="200"/>
      <c r="C33" s="227" t="s">
        <v>38</v>
      </c>
      <c r="D33" s="228"/>
      <c r="E33" s="62">
        <f t="shared" ref="E33:S33" si="11">E32/E6*100</f>
        <v>27.595445411922302</v>
      </c>
      <c r="F33" s="62">
        <f t="shared" si="11"/>
        <v>28.100775193798448</v>
      </c>
      <c r="G33" s="62">
        <f t="shared" si="11"/>
        <v>26.484641638225252</v>
      </c>
      <c r="H33" s="62">
        <f t="shared" si="11"/>
        <v>26.143451143451141</v>
      </c>
      <c r="I33" s="62">
        <f t="shared" si="11"/>
        <v>27.063236870310824</v>
      </c>
      <c r="J33" s="62">
        <f t="shared" si="11"/>
        <v>29.598308668076111</v>
      </c>
      <c r="K33" s="62">
        <f t="shared" si="11"/>
        <v>26.432943795214246</v>
      </c>
      <c r="L33" s="62">
        <f t="shared" si="11"/>
        <v>30.76923076923077</v>
      </c>
      <c r="M33" s="62">
        <f t="shared" si="11"/>
        <v>26.264591439688719</v>
      </c>
      <c r="N33" s="62">
        <f t="shared" si="11"/>
        <v>25.118483412322274</v>
      </c>
      <c r="O33" s="62">
        <f t="shared" si="11"/>
        <v>26.805251641137858</v>
      </c>
      <c r="P33" s="62">
        <f t="shared" si="11"/>
        <v>25.047679593134138</v>
      </c>
      <c r="Q33" s="62">
        <f t="shared" si="11"/>
        <v>25.71103526734926</v>
      </c>
      <c r="R33" s="63">
        <f t="shared" si="11"/>
        <v>25.318559556786703</v>
      </c>
      <c r="S33" s="64">
        <f t="shared" si="11"/>
        <v>26.560137110595829</v>
      </c>
    </row>
    <row r="34" spans="2:22" ht="29.1" customHeight="1" thickTop="1" thickBot="1">
      <c r="B34" s="224" t="s">
        <v>28</v>
      </c>
      <c r="C34" s="225" t="s">
        <v>49</v>
      </c>
      <c r="D34" s="226"/>
      <c r="E34" s="51">
        <v>330</v>
      </c>
      <c r="F34" s="52">
        <v>328</v>
      </c>
      <c r="G34" s="52">
        <v>643</v>
      </c>
      <c r="H34" s="52">
        <v>865</v>
      </c>
      <c r="I34" s="52">
        <v>780</v>
      </c>
      <c r="J34" s="52">
        <v>138</v>
      </c>
      <c r="K34" s="52">
        <v>769</v>
      </c>
      <c r="L34" s="52">
        <v>263</v>
      </c>
      <c r="M34" s="53">
        <v>332</v>
      </c>
      <c r="N34" s="53">
        <v>482</v>
      </c>
      <c r="O34" s="53">
        <v>625</v>
      </c>
      <c r="P34" s="53">
        <v>647</v>
      </c>
      <c r="Q34" s="53">
        <v>683</v>
      </c>
      <c r="R34" s="53">
        <v>767</v>
      </c>
      <c r="S34" s="54">
        <f>SUM(E34:R34)</f>
        <v>7652</v>
      </c>
    </row>
    <row r="35" spans="2:22" ht="29.1" customHeight="1" thickTop="1" thickBot="1">
      <c r="B35" s="200"/>
      <c r="C35" s="227" t="s">
        <v>38</v>
      </c>
      <c r="D35" s="228"/>
      <c r="E35" s="62">
        <f t="shared" ref="E35:S35" si="12">E34/E6*100</f>
        <v>22.103148024112524</v>
      </c>
      <c r="F35" s="62">
        <f t="shared" si="12"/>
        <v>31.782945736434108</v>
      </c>
      <c r="G35" s="62">
        <f t="shared" si="12"/>
        <v>43.890784982935152</v>
      </c>
      <c r="H35" s="62">
        <f t="shared" si="12"/>
        <v>44.95841995841996</v>
      </c>
      <c r="I35" s="62">
        <f t="shared" si="12"/>
        <v>41.80064308681672</v>
      </c>
      <c r="J35" s="62">
        <f t="shared" si="12"/>
        <v>29.175475687103592</v>
      </c>
      <c r="K35" s="62">
        <f t="shared" si="12"/>
        <v>42.793544796883694</v>
      </c>
      <c r="L35" s="62">
        <f t="shared" si="12"/>
        <v>35.492577597840757</v>
      </c>
      <c r="M35" s="62">
        <f t="shared" si="12"/>
        <v>32.295719844357976</v>
      </c>
      <c r="N35" s="62">
        <f t="shared" si="12"/>
        <v>45.687203791469194</v>
      </c>
      <c r="O35" s="62">
        <f t="shared" si="12"/>
        <v>34.190371991247268</v>
      </c>
      <c r="P35" s="62">
        <f t="shared" si="12"/>
        <v>41.131595677050221</v>
      </c>
      <c r="Q35" s="62">
        <f t="shared" si="12"/>
        <v>38.850967007963597</v>
      </c>
      <c r="R35" s="63">
        <f t="shared" si="12"/>
        <v>42.493074792243767</v>
      </c>
      <c r="S35" s="64">
        <f t="shared" si="12"/>
        <v>38.57243673757435</v>
      </c>
    </row>
    <row r="36" spans="2:22" ht="29.1" customHeight="1" thickTop="1" thickBot="1">
      <c r="B36" s="224" t="s">
        <v>31</v>
      </c>
      <c r="C36" s="230" t="s">
        <v>50</v>
      </c>
      <c r="D36" s="231"/>
      <c r="E36" s="66">
        <v>243</v>
      </c>
      <c r="F36" s="53">
        <v>233</v>
      </c>
      <c r="G36" s="53">
        <v>401</v>
      </c>
      <c r="H36" s="53">
        <v>267</v>
      </c>
      <c r="I36" s="53">
        <v>485</v>
      </c>
      <c r="J36" s="53">
        <v>79</v>
      </c>
      <c r="K36" s="53">
        <v>379</v>
      </c>
      <c r="L36" s="53">
        <v>144</v>
      </c>
      <c r="M36" s="53">
        <v>156</v>
      </c>
      <c r="N36" s="53">
        <v>156</v>
      </c>
      <c r="O36" s="53">
        <v>278</v>
      </c>
      <c r="P36" s="53">
        <v>355</v>
      </c>
      <c r="Q36" s="53">
        <v>452</v>
      </c>
      <c r="R36" s="53">
        <v>367</v>
      </c>
      <c r="S36" s="54">
        <f>SUM(E36:R36)</f>
        <v>3995</v>
      </c>
    </row>
    <row r="37" spans="2:22" ht="29.1" customHeight="1" thickTop="1" thickBot="1">
      <c r="B37" s="229"/>
      <c r="C37" s="227" t="s">
        <v>38</v>
      </c>
      <c r="D37" s="228"/>
      <c r="E37" s="62">
        <f t="shared" ref="E37:S37" si="13">E36/E6*100</f>
        <v>16.275954454119223</v>
      </c>
      <c r="F37" s="62">
        <f t="shared" si="13"/>
        <v>22.577519379844961</v>
      </c>
      <c r="G37" s="62">
        <f t="shared" si="13"/>
        <v>27.372013651877129</v>
      </c>
      <c r="H37" s="62">
        <f t="shared" si="13"/>
        <v>13.877338877338877</v>
      </c>
      <c r="I37" s="62">
        <f t="shared" si="13"/>
        <v>25.991425509110393</v>
      </c>
      <c r="J37" s="62">
        <f t="shared" si="13"/>
        <v>16.701902748414376</v>
      </c>
      <c r="K37" s="62">
        <f t="shared" si="13"/>
        <v>21.09070673344463</v>
      </c>
      <c r="L37" s="62">
        <f t="shared" si="13"/>
        <v>19.4331983805668</v>
      </c>
      <c r="M37" s="62">
        <f t="shared" si="13"/>
        <v>15.175097276264591</v>
      </c>
      <c r="N37" s="62">
        <f t="shared" si="13"/>
        <v>14.786729857819905</v>
      </c>
      <c r="O37" s="62">
        <f t="shared" si="13"/>
        <v>15.207877461706785</v>
      </c>
      <c r="P37" s="62">
        <f t="shared" si="13"/>
        <v>22.568340750158931</v>
      </c>
      <c r="Q37" s="62">
        <f t="shared" si="13"/>
        <v>25.71103526734926</v>
      </c>
      <c r="R37" s="63">
        <f t="shared" si="13"/>
        <v>20.332409972299171</v>
      </c>
      <c r="S37" s="64">
        <f t="shared" si="13"/>
        <v>20.138118761971974</v>
      </c>
    </row>
    <row r="38" spans="2:22" s="67" customFormat="1" ht="29.1" customHeight="1" thickTop="1" thickBot="1">
      <c r="B38" s="232" t="s">
        <v>42</v>
      </c>
      <c r="C38" s="234" t="s">
        <v>51</v>
      </c>
      <c r="D38" s="235"/>
      <c r="E38" s="66">
        <v>203</v>
      </c>
      <c r="F38" s="53">
        <v>111</v>
      </c>
      <c r="G38" s="53">
        <v>133</v>
      </c>
      <c r="H38" s="53">
        <v>100</v>
      </c>
      <c r="I38" s="53">
        <v>221</v>
      </c>
      <c r="J38" s="53">
        <v>41</v>
      </c>
      <c r="K38" s="53">
        <v>162</v>
      </c>
      <c r="L38" s="53">
        <v>68</v>
      </c>
      <c r="M38" s="53">
        <v>121</v>
      </c>
      <c r="N38" s="53">
        <v>66</v>
      </c>
      <c r="O38" s="53">
        <v>192</v>
      </c>
      <c r="P38" s="53">
        <v>128</v>
      </c>
      <c r="Q38" s="53">
        <v>158</v>
      </c>
      <c r="R38" s="53">
        <v>140</v>
      </c>
      <c r="S38" s="54">
        <f>SUM(E38:R38)</f>
        <v>1844</v>
      </c>
    </row>
    <row r="39" spans="2:22" s="4" customFormat="1" ht="29.1" customHeight="1" thickTop="1" thickBot="1">
      <c r="B39" s="233"/>
      <c r="C39" s="236" t="s">
        <v>38</v>
      </c>
      <c r="D39" s="237"/>
      <c r="E39" s="68">
        <f t="shared" ref="E39:S39" si="14">E38/E6*100</f>
        <v>13.596784996651037</v>
      </c>
      <c r="F39" s="69">
        <f t="shared" si="14"/>
        <v>10.755813953488373</v>
      </c>
      <c r="G39" s="69">
        <f t="shared" si="14"/>
        <v>9.0784982935153575</v>
      </c>
      <c r="H39" s="69">
        <f t="shared" si="14"/>
        <v>5.1975051975051976</v>
      </c>
      <c r="I39" s="69">
        <f t="shared" si="14"/>
        <v>11.843515541264738</v>
      </c>
      <c r="J39" s="69">
        <f t="shared" si="14"/>
        <v>8.6680761099365746</v>
      </c>
      <c r="K39" s="69">
        <f t="shared" si="14"/>
        <v>9.0150250417362265</v>
      </c>
      <c r="L39" s="69">
        <f t="shared" si="14"/>
        <v>9.1767881241565465</v>
      </c>
      <c r="M39" s="69">
        <f t="shared" si="14"/>
        <v>11.770428015564201</v>
      </c>
      <c r="N39" s="69">
        <f t="shared" si="14"/>
        <v>6.2559241706161135</v>
      </c>
      <c r="O39" s="68">
        <f t="shared" si="14"/>
        <v>10.503282275711159</v>
      </c>
      <c r="P39" s="69">
        <f t="shared" si="14"/>
        <v>8.1373172282263191</v>
      </c>
      <c r="Q39" s="69">
        <f t="shared" si="14"/>
        <v>8.9874857792946532</v>
      </c>
      <c r="R39" s="70">
        <f t="shared" si="14"/>
        <v>7.7562326869806091</v>
      </c>
      <c r="S39" s="64">
        <f t="shared" si="14"/>
        <v>9.2952918640992035</v>
      </c>
    </row>
    <row r="40" spans="2:22" s="4" customFormat="1" ht="24" customHeight="1">
      <c r="B40" s="71"/>
      <c r="C40" s="72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2:22" s="4" customFormat="1" ht="48.75" customHeight="1" thickBot="1">
      <c r="B41" s="238" t="s">
        <v>52</v>
      </c>
      <c r="C41" s="238"/>
      <c r="D41" s="238"/>
      <c r="E41" s="238"/>
      <c r="F41" s="238"/>
      <c r="G41" s="238"/>
      <c r="H41" s="238"/>
      <c r="I41" s="238"/>
      <c r="J41" s="238"/>
      <c r="K41" s="238"/>
      <c r="L41" s="238"/>
      <c r="M41" s="238"/>
      <c r="N41" s="238"/>
      <c r="O41" s="238"/>
      <c r="P41" s="238"/>
      <c r="Q41" s="238"/>
      <c r="R41" s="238"/>
      <c r="S41" s="238"/>
    </row>
    <row r="42" spans="2:22" s="4" customFormat="1" ht="42" customHeight="1" thickTop="1" thickBot="1">
      <c r="B42" s="6" t="s">
        <v>1</v>
      </c>
      <c r="C42" s="75" t="s">
        <v>2</v>
      </c>
      <c r="D42" s="76" t="s">
        <v>3</v>
      </c>
      <c r="E42" s="77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2" s="4" customFormat="1" ht="42" customHeight="1" thickBot="1">
      <c r="B43" s="239" t="s">
        <v>55</v>
      </c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18"/>
    </row>
    <row r="44" spans="2:22" s="4" customFormat="1" ht="42" customHeight="1" thickTop="1" thickBot="1">
      <c r="B44" s="78" t="s">
        <v>20</v>
      </c>
      <c r="C44" s="222" t="s">
        <v>56</v>
      </c>
      <c r="D44" s="223"/>
      <c r="E44" s="59">
        <v>246</v>
      </c>
      <c r="F44" s="59">
        <v>50</v>
      </c>
      <c r="G44" s="59">
        <v>72</v>
      </c>
      <c r="H44" s="59">
        <v>109</v>
      </c>
      <c r="I44" s="59">
        <v>159</v>
      </c>
      <c r="J44" s="59">
        <v>65</v>
      </c>
      <c r="K44" s="59">
        <v>111</v>
      </c>
      <c r="L44" s="59">
        <v>48</v>
      </c>
      <c r="M44" s="59">
        <v>325</v>
      </c>
      <c r="N44" s="59">
        <v>211</v>
      </c>
      <c r="O44" s="59">
        <v>313</v>
      </c>
      <c r="P44" s="59">
        <v>96</v>
      </c>
      <c r="Q44" s="59">
        <v>98</v>
      </c>
      <c r="R44" s="79">
        <v>125</v>
      </c>
      <c r="S44" s="80">
        <f>SUM(E44:R44)</f>
        <v>2028</v>
      </c>
    </row>
    <row r="45" spans="2:22" s="4" customFormat="1" ht="42" customHeight="1" thickTop="1" thickBot="1">
      <c r="B45" s="81"/>
      <c r="C45" s="212" t="s">
        <v>57</v>
      </c>
      <c r="D45" s="213"/>
      <c r="E45" s="82">
        <v>32</v>
      </c>
      <c r="F45" s="52">
        <v>16</v>
      </c>
      <c r="G45" s="52">
        <v>11</v>
      </c>
      <c r="H45" s="52">
        <v>36</v>
      </c>
      <c r="I45" s="52">
        <v>94</v>
      </c>
      <c r="J45" s="52">
        <v>10</v>
      </c>
      <c r="K45" s="52">
        <v>72</v>
      </c>
      <c r="L45" s="52">
        <v>20</v>
      </c>
      <c r="M45" s="53">
        <v>51</v>
      </c>
      <c r="N45" s="53">
        <v>12</v>
      </c>
      <c r="O45" s="53">
        <v>37</v>
      </c>
      <c r="P45" s="53">
        <v>23</v>
      </c>
      <c r="Q45" s="53">
        <v>45</v>
      </c>
      <c r="R45" s="53">
        <v>82</v>
      </c>
      <c r="S45" s="80">
        <f>SUM(E45:R45)</f>
        <v>541</v>
      </c>
    </row>
    <row r="46" spans="2:22" s="4" customFormat="1" ht="42" customHeight="1" thickTop="1" thickBot="1">
      <c r="B46" s="83" t="s">
        <v>23</v>
      </c>
      <c r="C46" s="214" t="s">
        <v>58</v>
      </c>
      <c r="D46" s="215"/>
      <c r="E46" s="84">
        <f>E44+'[1]Stan i struktura II 20'!E46</f>
        <v>1439</v>
      </c>
      <c r="F46" s="84">
        <f>F44+'[1]Stan i struktura II 20'!F46</f>
        <v>516</v>
      </c>
      <c r="G46" s="84">
        <f>G44+'[1]Stan i struktura II 20'!G46</f>
        <v>592</v>
      </c>
      <c r="H46" s="84">
        <f>H44+'[1]Stan i struktura II 20'!H46</f>
        <v>402</v>
      </c>
      <c r="I46" s="84">
        <f>I44+'[1]Stan i struktura II 20'!I46</f>
        <v>911</v>
      </c>
      <c r="J46" s="84">
        <f>J44+'[1]Stan i struktura II 20'!J46</f>
        <v>322</v>
      </c>
      <c r="K46" s="84">
        <f>K44+'[1]Stan i struktura II 20'!K46</f>
        <v>494</v>
      </c>
      <c r="L46" s="84">
        <f>L44+'[1]Stan i struktura II 20'!L46</f>
        <v>349</v>
      </c>
      <c r="M46" s="84">
        <f>M44+'[1]Stan i struktura II 20'!M46</f>
        <v>845</v>
      </c>
      <c r="N46" s="84">
        <f>N44+'[1]Stan i struktura II 20'!N46</f>
        <v>659</v>
      </c>
      <c r="O46" s="84">
        <f>O44+'[1]Stan i struktura II 20'!O46</f>
        <v>963</v>
      </c>
      <c r="P46" s="84">
        <f>P44+'[1]Stan i struktura II 20'!P46</f>
        <v>500</v>
      </c>
      <c r="Q46" s="84">
        <f>Q44+'[1]Stan i struktura II 20'!Q46</f>
        <v>434</v>
      </c>
      <c r="R46" s="85">
        <f>R44+'[1]Stan i struktura II 20'!R46</f>
        <v>692</v>
      </c>
      <c r="S46" s="86">
        <f>S44+'[1]Stan i struktura II 20'!S46</f>
        <v>9118</v>
      </c>
      <c r="U46" s="4">
        <f>SUM(E46:R46)</f>
        <v>9118</v>
      </c>
      <c r="V46" s="4">
        <f>SUM(E46:R46)</f>
        <v>9118</v>
      </c>
    </row>
    <row r="47" spans="2:22" s="4" customFormat="1" ht="42" customHeight="1" thickBot="1">
      <c r="B47" s="216" t="s">
        <v>59</v>
      </c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8"/>
    </row>
    <row r="48" spans="2:22" s="4" customFormat="1" ht="42" customHeight="1" thickTop="1" thickBot="1">
      <c r="B48" s="219" t="s">
        <v>20</v>
      </c>
      <c r="C48" s="220" t="s">
        <v>60</v>
      </c>
      <c r="D48" s="221"/>
      <c r="E48" s="60">
        <v>8</v>
      </c>
      <c r="F48" s="60">
        <v>6</v>
      </c>
      <c r="G48" s="60">
        <v>8</v>
      </c>
      <c r="H48" s="60">
        <v>3</v>
      </c>
      <c r="I48" s="60">
        <v>7</v>
      </c>
      <c r="J48" s="60">
        <v>8</v>
      </c>
      <c r="K48" s="60">
        <v>30</v>
      </c>
      <c r="L48" s="60">
        <v>2</v>
      </c>
      <c r="M48" s="60">
        <v>0</v>
      </c>
      <c r="N48" s="60">
        <v>3</v>
      </c>
      <c r="O48" s="60">
        <v>4</v>
      </c>
      <c r="P48" s="60">
        <v>4</v>
      </c>
      <c r="Q48" s="60">
        <v>23</v>
      </c>
      <c r="R48" s="61">
        <v>10</v>
      </c>
      <c r="S48" s="87">
        <f>SUM(E48:R48)</f>
        <v>116</v>
      </c>
    </row>
    <row r="49" spans="2:22" ht="42" customHeight="1" thickTop="1" thickBot="1">
      <c r="B49" s="200"/>
      <c r="C49" s="210" t="s">
        <v>61</v>
      </c>
      <c r="D49" s="211"/>
      <c r="E49" s="88">
        <f>E48+'[1]Stan i struktura II 20'!E49</f>
        <v>20</v>
      </c>
      <c r="F49" s="88">
        <f>F48+'[1]Stan i struktura II 20'!F49</f>
        <v>15</v>
      </c>
      <c r="G49" s="88">
        <f>G48+'[1]Stan i struktura II 20'!G49</f>
        <v>22</v>
      </c>
      <c r="H49" s="88">
        <f>H48+'[1]Stan i struktura II 20'!H49</f>
        <v>7</v>
      </c>
      <c r="I49" s="88">
        <f>I48+'[1]Stan i struktura II 20'!I49</f>
        <v>20</v>
      </c>
      <c r="J49" s="88">
        <f>J48+'[1]Stan i struktura II 20'!J49</f>
        <v>8</v>
      </c>
      <c r="K49" s="88">
        <f>K48+'[1]Stan i struktura II 20'!K49</f>
        <v>34</v>
      </c>
      <c r="L49" s="88">
        <f>L48+'[1]Stan i struktura II 20'!L49</f>
        <v>17</v>
      </c>
      <c r="M49" s="88">
        <f>M48+'[1]Stan i struktura II 20'!M49</f>
        <v>0</v>
      </c>
      <c r="N49" s="88">
        <f>N48+'[1]Stan i struktura II 20'!N49</f>
        <v>10</v>
      </c>
      <c r="O49" s="88">
        <f>O48+'[1]Stan i struktura II 20'!O49</f>
        <v>11</v>
      </c>
      <c r="P49" s="88">
        <f>P48+'[1]Stan i struktura II 20'!P49</f>
        <v>7</v>
      </c>
      <c r="Q49" s="88">
        <f>Q48+'[1]Stan i struktura II 20'!Q49</f>
        <v>64</v>
      </c>
      <c r="R49" s="89">
        <f>R48+'[1]Stan i struktura II 20'!R49</f>
        <v>15</v>
      </c>
      <c r="S49" s="86">
        <f>S48+'[1]Stan i struktura II 20'!S49</f>
        <v>250</v>
      </c>
      <c r="U49" s="1">
        <f>SUM(E49:R49)</f>
        <v>250</v>
      </c>
      <c r="V49" s="4">
        <f>SUM(E49:R49)</f>
        <v>250</v>
      </c>
    </row>
    <row r="50" spans="2:22" s="4" customFormat="1" ht="42" customHeight="1" thickTop="1" thickBot="1">
      <c r="B50" s="195" t="s">
        <v>23</v>
      </c>
      <c r="C50" s="208" t="s">
        <v>62</v>
      </c>
      <c r="D50" s="209"/>
      <c r="E50" s="90">
        <v>0</v>
      </c>
      <c r="F50" s="90">
        <v>3</v>
      </c>
      <c r="G50" s="90">
        <v>8</v>
      </c>
      <c r="H50" s="90">
        <v>12</v>
      </c>
      <c r="I50" s="90">
        <v>0</v>
      </c>
      <c r="J50" s="90">
        <v>2</v>
      </c>
      <c r="K50" s="90">
        <v>10</v>
      </c>
      <c r="L50" s="90">
        <v>7</v>
      </c>
      <c r="M50" s="90">
        <v>3</v>
      </c>
      <c r="N50" s="90">
        <v>5</v>
      </c>
      <c r="O50" s="90">
        <v>2</v>
      </c>
      <c r="P50" s="90">
        <v>5</v>
      </c>
      <c r="Q50" s="90">
        <v>17</v>
      </c>
      <c r="R50" s="91">
        <v>1</v>
      </c>
      <c r="S50" s="87">
        <f>SUM(E50:R50)</f>
        <v>75</v>
      </c>
    </row>
    <row r="51" spans="2:22" ht="42" customHeight="1" thickTop="1" thickBot="1">
      <c r="B51" s="200"/>
      <c r="C51" s="210" t="s">
        <v>63</v>
      </c>
      <c r="D51" s="211"/>
      <c r="E51" s="88">
        <f>E50+'[1]Stan i struktura II 20'!E51</f>
        <v>3</v>
      </c>
      <c r="F51" s="88">
        <f>F50+'[1]Stan i struktura II 20'!F51</f>
        <v>4</v>
      </c>
      <c r="G51" s="88">
        <f>G50+'[1]Stan i struktura II 20'!G51</f>
        <v>16</v>
      </c>
      <c r="H51" s="88">
        <f>H50+'[1]Stan i struktura II 20'!H51</f>
        <v>14</v>
      </c>
      <c r="I51" s="88">
        <f>I50+'[1]Stan i struktura II 20'!I51</f>
        <v>1</v>
      </c>
      <c r="J51" s="88">
        <f>J50+'[1]Stan i struktura II 20'!J51</f>
        <v>2</v>
      </c>
      <c r="K51" s="88">
        <f>K50+'[1]Stan i struktura II 20'!K51</f>
        <v>14</v>
      </c>
      <c r="L51" s="88">
        <f>L50+'[1]Stan i struktura II 20'!L51</f>
        <v>9</v>
      </c>
      <c r="M51" s="88">
        <f>M50+'[1]Stan i struktura II 20'!M51</f>
        <v>6</v>
      </c>
      <c r="N51" s="88">
        <f>N50+'[1]Stan i struktura II 20'!N51</f>
        <v>7</v>
      </c>
      <c r="O51" s="88">
        <f>O50+'[1]Stan i struktura II 20'!O51</f>
        <v>4</v>
      </c>
      <c r="P51" s="88">
        <f>P50+'[1]Stan i struktura II 20'!P51</f>
        <v>23</v>
      </c>
      <c r="Q51" s="88">
        <f>Q50+'[1]Stan i struktura II 20'!Q51</f>
        <v>65</v>
      </c>
      <c r="R51" s="89">
        <f>R50+'[1]Stan i struktura II 20'!R51</f>
        <v>2</v>
      </c>
      <c r="S51" s="86">
        <f>S50+'[1]Stan i struktura II 20'!S51</f>
        <v>170</v>
      </c>
      <c r="U51" s="1">
        <f>SUM(E51:R51)</f>
        <v>170</v>
      </c>
      <c r="V51" s="4">
        <f>SUM(E51:R51)</f>
        <v>170</v>
      </c>
    </row>
    <row r="52" spans="2:22" s="4" customFormat="1" ht="42" customHeight="1" thickTop="1" thickBot="1">
      <c r="B52" s="187" t="s">
        <v>28</v>
      </c>
      <c r="C52" s="201" t="s">
        <v>64</v>
      </c>
      <c r="D52" s="202"/>
      <c r="E52" s="51">
        <v>10</v>
      </c>
      <c r="F52" s="52">
        <v>6</v>
      </c>
      <c r="G52" s="52">
        <v>0</v>
      </c>
      <c r="H52" s="52">
        <v>8</v>
      </c>
      <c r="I52" s="53">
        <v>0</v>
      </c>
      <c r="J52" s="52">
        <v>1</v>
      </c>
      <c r="K52" s="53">
        <v>0</v>
      </c>
      <c r="L52" s="52">
        <v>2</v>
      </c>
      <c r="M52" s="53">
        <v>0</v>
      </c>
      <c r="N52" s="53">
        <v>14</v>
      </c>
      <c r="O52" s="53">
        <v>1</v>
      </c>
      <c r="P52" s="52">
        <v>1</v>
      </c>
      <c r="Q52" s="92">
        <v>3</v>
      </c>
      <c r="R52" s="53">
        <v>0</v>
      </c>
      <c r="S52" s="87">
        <f>SUM(E52:R52)</f>
        <v>46</v>
      </c>
    </row>
    <row r="53" spans="2:22" ht="42" customHeight="1" thickTop="1" thickBot="1">
      <c r="B53" s="200"/>
      <c r="C53" s="210" t="s">
        <v>65</v>
      </c>
      <c r="D53" s="211"/>
      <c r="E53" s="88">
        <f>E52+'[1]Stan i struktura II 20'!E53</f>
        <v>18</v>
      </c>
      <c r="F53" s="88">
        <f>F52+'[1]Stan i struktura II 20'!F53</f>
        <v>11</v>
      </c>
      <c r="G53" s="88">
        <f>G52+'[1]Stan i struktura II 20'!G53</f>
        <v>0</v>
      </c>
      <c r="H53" s="88">
        <f>H52+'[1]Stan i struktura II 20'!H53</f>
        <v>13</v>
      </c>
      <c r="I53" s="88">
        <f>I52+'[1]Stan i struktura II 20'!I53</f>
        <v>0</v>
      </c>
      <c r="J53" s="88">
        <f>J52+'[1]Stan i struktura II 20'!J53</f>
        <v>2</v>
      </c>
      <c r="K53" s="88">
        <f>K52+'[1]Stan i struktura II 20'!K53</f>
        <v>1</v>
      </c>
      <c r="L53" s="88">
        <f>L52+'[1]Stan i struktura II 20'!L53</f>
        <v>2</v>
      </c>
      <c r="M53" s="88">
        <f>M52+'[1]Stan i struktura II 20'!M53</f>
        <v>0</v>
      </c>
      <c r="N53" s="88">
        <f>N52+'[1]Stan i struktura II 20'!N53</f>
        <v>24</v>
      </c>
      <c r="O53" s="88">
        <f>O52+'[1]Stan i struktura II 20'!O53</f>
        <v>2</v>
      </c>
      <c r="P53" s="88">
        <f>P52+'[1]Stan i struktura II 20'!P53</f>
        <v>1</v>
      </c>
      <c r="Q53" s="88">
        <f>Q52+'[1]Stan i struktura II 20'!Q53</f>
        <v>3</v>
      </c>
      <c r="R53" s="89">
        <f>R52+'[1]Stan i struktura II 20'!R53</f>
        <v>0</v>
      </c>
      <c r="S53" s="86">
        <f>S52+'[1]Stan i struktura II 20'!S53</f>
        <v>77</v>
      </c>
      <c r="U53" s="1">
        <f>SUM(E53:R53)</f>
        <v>77</v>
      </c>
      <c r="V53" s="4">
        <f>SUM(E53:R53)</f>
        <v>77</v>
      </c>
    </row>
    <row r="54" spans="2:22" s="4" customFormat="1" ht="42" customHeight="1" thickTop="1" thickBot="1">
      <c r="B54" s="187" t="s">
        <v>31</v>
      </c>
      <c r="C54" s="201" t="s">
        <v>66</v>
      </c>
      <c r="D54" s="202"/>
      <c r="E54" s="51">
        <v>2</v>
      </c>
      <c r="F54" s="52">
        <v>2</v>
      </c>
      <c r="G54" s="52">
        <v>1</v>
      </c>
      <c r="H54" s="52">
        <v>3</v>
      </c>
      <c r="I54" s="53">
        <v>1</v>
      </c>
      <c r="J54" s="52">
        <v>0</v>
      </c>
      <c r="K54" s="53">
        <v>0</v>
      </c>
      <c r="L54" s="52">
        <v>0</v>
      </c>
      <c r="M54" s="53">
        <v>0</v>
      </c>
      <c r="N54" s="53">
        <v>3</v>
      </c>
      <c r="O54" s="53">
        <v>2</v>
      </c>
      <c r="P54" s="52">
        <v>0</v>
      </c>
      <c r="Q54" s="92">
        <v>3</v>
      </c>
      <c r="R54" s="53">
        <v>1</v>
      </c>
      <c r="S54" s="87">
        <f>SUM(E54:R54)</f>
        <v>18</v>
      </c>
    </row>
    <row r="55" spans="2:22" s="4" customFormat="1" ht="42" customHeight="1" thickTop="1" thickBot="1">
      <c r="B55" s="200"/>
      <c r="C55" s="203" t="s">
        <v>67</v>
      </c>
      <c r="D55" s="204"/>
      <c r="E55" s="88">
        <f>E54+'[1]Stan i struktura II 20'!E55</f>
        <v>12</v>
      </c>
      <c r="F55" s="88">
        <f>F54+'[1]Stan i struktura II 20'!F55</f>
        <v>6</v>
      </c>
      <c r="G55" s="88">
        <f>G54+'[1]Stan i struktura II 20'!G55</f>
        <v>11</v>
      </c>
      <c r="H55" s="88">
        <f>H54+'[1]Stan i struktura II 20'!H55</f>
        <v>6</v>
      </c>
      <c r="I55" s="88">
        <f>I54+'[1]Stan i struktura II 20'!I55</f>
        <v>5</v>
      </c>
      <c r="J55" s="88">
        <f>J54+'[1]Stan i struktura II 20'!J55</f>
        <v>2</v>
      </c>
      <c r="K55" s="88">
        <f>K54+'[1]Stan i struktura II 20'!K55</f>
        <v>4</v>
      </c>
      <c r="L55" s="88">
        <f>L54+'[1]Stan i struktura II 20'!L55</f>
        <v>2</v>
      </c>
      <c r="M55" s="88">
        <f>M54+'[1]Stan i struktura II 20'!M55</f>
        <v>0</v>
      </c>
      <c r="N55" s="88">
        <f>N54+'[1]Stan i struktura II 20'!N55</f>
        <v>11</v>
      </c>
      <c r="O55" s="88">
        <f>O54+'[1]Stan i struktura II 20'!O55</f>
        <v>6</v>
      </c>
      <c r="P55" s="88">
        <f>P54+'[1]Stan i struktura II 20'!P55</f>
        <v>1</v>
      </c>
      <c r="Q55" s="88">
        <f>Q54+'[1]Stan i struktura II 20'!Q55</f>
        <v>5</v>
      </c>
      <c r="R55" s="89">
        <f>R54+'[1]Stan i struktura II 20'!R55</f>
        <v>2</v>
      </c>
      <c r="S55" s="86">
        <f>S54+'[1]Stan i struktura II 20'!S55</f>
        <v>73</v>
      </c>
      <c r="U55" s="4">
        <f>SUM(E55:R55)</f>
        <v>73</v>
      </c>
      <c r="V55" s="4">
        <f>SUM(E55:R55)</f>
        <v>73</v>
      </c>
    </row>
    <row r="56" spans="2:22" s="4" customFormat="1" ht="42" customHeight="1" thickTop="1" thickBot="1">
      <c r="B56" s="187" t="s">
        <v>42</v>
      </c>
      <c r="C56" s="188" t="s">
        <v>68</v>
      </c>
      <c r="D56" s="189"/>
      <c r="E56" s="93">
        <v>9</v>
      </c>
      <c r="F56" s="93">
        <v>13</v>
      </c>
      <c r="G56" s="93">
        <v>1</v>
      </c>
      <c r="H56" s="93">
        <v>14</v>
      </c>
      <c r="I56" s="93">
        <v>3</v>
      </c>
      <c r="J56" s="93">
        <v>0</v>
      </c>
      <c r="K56" s="93">
        <v>6</v>
      </c>
      <c r="L56" s="93">
        <v>0</v>
      </c>
      <c r="M56" s="93">
        <v>4</v>
      </c>
      <c r="N56" s="93">
        <v>0</v>
      </c>
      <c r="O56" s="93">
        <v>3</v>
      </c>
      <c r="P56" s="93">
        <v>3</v>
      </c>
      <c r="Q56" s="93">
        <v>9</v>
      </c>
      <c r="R56" s="94">
        <v>2</v>
      </c>
      <c r="S56" s="87">
        <f>SUM(E56:R56)</f>
        <v>67</v>
      </c>
    </row>
    <row r="57" spans="2:22" s="4" customFormat="1" ht="42" customHeight="1" thickTop="1" thickBot="1">
      <c r="B57" s="205"/>
      <c r="C57" s="206" t="s">
        <v>69</v>
      </c>
      <c r="D57" s="207"/>
      <c r="E57" s="88">
        <f>E56+'[1]Stan i struktura II 20'!E57</f>
        <v>12</v>
      </c>
      <c r="F57" s="88">
        <f>F56+'[1]Stan i struktura II 20'!F57</f>
        <v>14</v>
      </c>
      <c r="G57" s="88">
        <f>G56+'[1]Stan i struktura II 20'!G57</f>
        <v>3</v>
      </c>
      <c r="H57" s="88">
        <f>H56+'[1]Stan i struktura II 20'!H57</f>
        <v>24</v>
      </c>
      <c r="I57" s="88">
        <f>I56+'[1]Stan i struktura II 20'!I57</f>
        <v>9</v>
      </c>
      <c r="J57" s="88">
        <f>J56+'[1]Stan i struktura II 20'!J57</f>
        <v>1</v>
      </c>
      <c r="K57" s="88">
        <f>K56+'[1]Stan i struktura II 20'!K57</f>
        <v>12</v>
      </c>
      <c r="L57" s="88">
        <f>L56+'[1]Stan i struktura II 20'!L57</f>
        <v>0</v>
      </c>
      <c r="M57" s="88">
        <f>M56+'[1]Stan i struktura II 20'!M57</f>
        <v>10</v>
      </c>
      <c r="N57" s="88">
        <f>N56+'[1]Stan i struktura II 20'!N57</f>
        <v>7</v>
      </c>
      <c r="O57" s="88">
        <f>O56+'[1]Stan i struktura II 20'!O57</f>
        <v>8</v>
      </c>
      <c r="P57" s="88">
        <f>P56+'[1]Stan i struktura II 20'!P57</f>
        <v>5</v>
      </c>
      <c r="Q57" s="88">
        <f>Q56+'[1]Stan i struktura II 20'!Q57</f>
        <v>22</v>
      </c>
      <c r="R57" s="89">
        <f>R56+'[1]Stan i struktura II 20'!R57</f>
        <v>3</v>
      </c>
      <c r="S57" s="86">
        <f>S56+'[1]Stan i struktura II 20'!S57</f>
        <v>130</v>
      </c>
      <c r="U57" s="4">
        <f>SUM(E57:R57)</f>
        <v>130</v>
      </c>
      <c r="V57" s="4">
        <f>SUM(E57:R57)</f>
        <v>130</v>
      </c>
    </row>
    <row r="58" spans="2:22" s="4" customFormat="1" ht="42" customHeight="1" thickTop="1" thickBot="1">
      <c r="B58" s="187" t="s">
        <v>44</v>
      </c>
      <c r="C58" s="188" t="s">
        <v>70</v>
      </c>
      <c r="D58" s="189"/>
      <c r="E58" s="93">
        <v>3</v>
      </c>
      <c r="F58" s="93">
        <v>3</v>
      </c>
      <c r="G58" s="93">
        <v>0</v>
      </c>
      <c r="H58" s="93">
        <v>10</v>
      </c>
      <c r="I58" s="93">
        <v>0</v>
      </c>
      <c r="J58" s="93">
        <v>0</v>
      </c>
      <c r="K58" s="93">
        <v>1</v>
      </c>
      <c r="L58" s="93">
        <v>3</v>
      </c>
      <c r="M58" s="93">
        <v>4</v>
      </c>
      <c r="N58" s="93">
        <v>2</v>
      </c>
      <c r="O58" s="93">
        <v>8</v>
      </c>
      <c r="P58" s="93">
        <v>0</v>
      </c>
      <c r="Q58" s="93">
        <v>0</v>
      </c>
      <c r="R58" s="94">
        <v>3</v>
      </c>
      <c r="S58" s="87">
        <f>SUM(E58:R58)</f>
        <v>37</v>
      </c>
    </row>
    <row r="59" spans="2:22" s="4" customFormat="1" ht="42" customHeight="1" thickTop="1" thickBot="1">
      <c r="B59" s="195"/>
      <c r="C59" s="196" t="s">
        <v>71</v>
      </c>
      <c r="D59" s="197"/>
      <c r="E59" s="88">
        <f>E58+'[1]Stan i struktura II 20'!E59</f>
        <v>4</v>
      </c>
      <c r="F59" s="88">
        <f>F58+'[1]Stan i struktura II 20'!F59</f>
        <v>7</v>
      </c>
      <c r="G59" s="88">
        <f>G58+'[1]Stan i struktura II 20'!G59</f>
        <v>3</v>
      </c>
      <c r="H59" s="88">
        <f>H58+'[1]Stan i struktura II 20'!H59</f>
        <v>13</v>
      </c>
      <c r="I59" s="88">
        <f>I58+'[1]Stan i struktura II 20'!I59</f>
        <v>2</v>
      </c>
      <c r="J59" s="88">
        <f>J58+'[1]Stan i struktura II 20'!J59</f>
        <v>0</v>
      </c>
      <c r="K59" s="88">
        <f>K58+'[1]Stan i struktura II 20'!K59</f>
        <v>3</v>
      </c>
      <c r="L59" s="88">
        <f>L58+'[1]Stan i struktura II 20'!L59</f>
        <v>5</v>
      </c>
      <c r="M59" s="88">
        <f>M58+'[1]Stan i struktura II 20'!M59</f>
        <v>4</v>
      </c>
      <c r="N59" s="88">
        <f>N58+'[1]Stan i struktura II 20'!N59</f>
        <v>17</v>
      </c>
      <c r="O59" s="88">
        <f>O58+'[1]Stan i struktura II 20'!O59</f>
        <v>10</v>
      </c>
      <c r="P59" s="88">
        <f>P58+'[1]Stan i struktura II 20'!P59</f>
        <v>0</v>
      </c>
      <c r="Q59" s="88">
        <f>Q58+'[1]Stan i struktura II 20'!Q59</f>
        <v>0</v>
      </c>
      <c r="R59" s="89">
        <f>R58+'[1]Stan i struktura II 20'!R59</f>
        <v>3</v>
      </c>
      <c r="S59" s="86">
        <f>S58+'[1]Stan i struktura II 20'!S59</f>
        <v>71</v>
      </c>
      <c r="U59" s="4">
        <f>SUM(E59:R59)</f>
        <v>71</v>
      </c>
      <c r="V59" s="4">
        <f>SUM(E59:R59)</f>
        <v>71</v>
      </c>
    </row>
    <row r="60" spans="2:22" s="4" customFormat="1" ht="42" customHeight="1" thickTop="1" thickBot="1">
      <c r="B60" s="186" t="s">
        <v>72</v>
      </c>
      <c r="C60" s="188" t="s">
        <v>73</v>
      </c>
      <c r="D60" s="189"/>
      <c r="E60" s="93">
        <v>13</v>
      </c>
      <c r="F60" s="93">
        <v>14</v>
      </c>
      <c r="G60" s="93">
        <v>16</v>
      </c>
      <c r="H60" s="93">
        <v>24</v>
      </c>
      <c r="I60" s="93">
        <v>10</v>
      </c>
      <c r="J60" s="93">
        <v>1</v>
      </c>
      <c r="K60" s="93">
        <v>104</v>
      </c>
      <c r="L60" s="93">
        <v>11</v>
      </c>
      <c r="M60" s="93">
        <v>36</v>
      </c>
      <c r="N60" s="93">
        <v>3</v>
      </c>
      <c r="O60" s="93">
        <v>31</v>
      </c>
      <c r="P60" s="93">
        <v>25</v>
      </c>
      <c r="Q60" s="93">
        <v>7</v>
      </c>
      <c r="R60" s="94">
        <v>36</v>
      </c>
      <c r="S60" s="87">
        <f>SUM(E60:R60)</f>
        <v>331</v>
      </c>
    </row>
    <row r="61" spans="2:22" s="4" customFormat="1" ht="42" customHeight="1" thickTop="1" thickBot="1">
      <c r="B61" s="186"/>
      <c r="C61" s="198" t="s">
        <v>74</v>
      </c>
      <c r="D61" s="199"/>
      <c r="E61" s="95">
        <f>E60+'[1]Stan i struktura II 20'!E61</f>
        <v>32</v>
      </c>
      <c r="F61" s="95">
        <f>F60+'[1]Stan i struktura II 20'!F61</f>
        <v>30</v>
      </c>
      <c r="G61" s="95">
        <f>G60+'[1]Stan i struktura II 20'!G61</f>
        <v>39</v>
      </c>
      <c r="H61" s="95">
        <f>H60+'[1]Stan i struktura II 20'!H61</f>
        <v>30</v>
      </c>
      <c r="I61" s="95">
        <f>I60+'[1]Stan i struktura II 20'!I61</f>
        <v>18</v>
      </c>
      <c r="J61" s="95">
        <f>J60+'[1]Stan i struktura II 20'!J61</f>
        <v>9</v>
      </c>
      <c r="K61" s="95">
        <f>K60+'[1]Stan i struktura II 20'!K61</f>
        <v>119</v>
      </c>
      <c r="L61" s="95">
        <f>L60+'[1]Stan i struktura II 20'!L61</f>
        <v>34</v>
      </c>
      <c r="M61" s="95">
        <f>M60+'[1]Stan i struktura II 20'!M61</f>
        <v>40</v>
      </c>
      <c r="N61" s="95">
        <f>N60+'[1]Stan i struktura II 20'!N61</f>
        <v>11</v>
      </c>
      <c r="O61" s="95">
        <f>O60+'[1]Stan i struktura II 20'!O61</f>
        <v>63</v>
      </c>
      <c r="P61" s="95">
        <f>P60+'[1]Stan i struktura II 20'!P61</f>
        <v>39</v>
      </c>
      <c r="Q61" s="95">
        <f>Q60+'[1]Stan i struktura II 20'!Q61</f>
        <v>27</v>
      </c>
      <c r="R61" s="96">
        <f>R60+'[1]Stan i struktura II 20'!R61</f>
        <v>71</v>
      </c>
      <c r="S61" s="86">
        <f>S60+'[1]Stan i struktura II 20'!S61</f>
        <v>562</v>
      </c>
      <c r="U61" s="4">
        <f>SUM(E61:R61)</f>
        <v>562</v>
      </c>
      <c r="V61" s="4">
        <f>SUM(E61:R61)</f>
        <v>562</v>
      </c>
    </row>
    <row r="62" spans="2:22" s="4" customFormat="1" ht="42" customHeight="1" thickTop="1" thickBot="1">
      <c r="B62" s="186" t="s">
        <v>75</v>
      </c>
      <c r="C62" s="188" t="s">
        <v>76</v>
      </c>
      <c r="D62" s="189"/>
      <c r="E62" s="93">
        <v>0</v>
      </c>
      <c r="F62" s="93">
        <v>14</v>
      </c>
      <c r="G62" s="93">
        <v>0</v>
      </c>
      <c r="H62" s="93">
        <v>0</v>
      </c>
      <c r="I62" s="93">
        <v>0</v>
      </c>
      <c r="J62" s="93">
        <v>17</v>
      </c>
      <c r="K62" s="93">
        <v>10</v>
      </c>
      <c r="L62" s="93">
        <v>0</v>
      </c>
      <c r="M62" s="93">
        <v>24</v>
      </c>
      <c r="N62" s="93">
        <v>25</v>
      </c>
      <c r="O62" s="93">
        <v>2</v>
      </c>
      <c r="P62" s="93">
        <v>5</v>
      </c>
      <c r="Q62" s="93">
        <v>13</v>
      </c>
      <c r="R62" s="94">
        <v>26</v>
      </c>
      <c r="S62" s="87">
        <f>SUM(E62:R62)</f>
        <v>136</v>
      </c>
    </row>
    <row r="63" spans="2:22" s="4" customFormat="1" ht="42" customHeight="1" thickTop="1" thickBot="1">
      <c r="B63" s="187"/>
      <c r="C63" s="190" t="s">
        <v>77</v>
      </c>
      <c r="D63" s="191"/>
      <c r="E63" s="88">
        <f>E62+'[1]Stan i struktura II 20'!E63</f>
        <v>0</v>
      </c>
      <c r="F63" s="88">
        <f>F62+'[1]Stan i struktura II 20'!F63</f>
        <v>14</v>
      </c>
      <c r="G63" s="88">
        <f>G62+'[1]Stan i struktura II 20'!G63</f>
        <v>0</v>
      </c>
      <c r="H63" s="88">
        <f>H62+'[1]Stan i struktura II 20'!H63</f>
        <v>0</v>
      </c>
      <c r="I63" s="88">
        <f>I62+'[1]Stan i struktura II 20'!I63</f>
        <v>0</v>
      </c>
      <c r="J63" s="88">
        <f>J62+'[1]Stan i struktura II 20'!J63</f>
        <v>17</v>
      </c>
      <c r="K63" s="88">
        <f>K62+'[1]Stan i struktura II 20'!K63</f>
        <v>22</v>
      </c>
      <c r="L63" s="88">
        <f>L62+'[1]Stan i struktura II 20'!L63</f>
        <v>0</v>
      </c>
      <c r="M63" s="88">
        <f>M62+'[1]Stan i struktura II 20'!M63</f>
        <v>24</v>
      </c>
      <c r="N63" s="88">
        <f>N62+'[1]Stan i struktura II 20'!N63</f>
        <v>37</v>
      </c>
      <c r="O63" s="88">
        <f>O62+'[1]Stan i struktura II 20'!O63</f>
        <v>18</v>
      </c>
      <c r="P63" s="88">
        <f>P62+'[1]Stan i struktura II 20'!P63</f>
        <v>6</v>
      </c>
      <c r="Q63" s="88">
        <f>Q62+'[1]Stan i struktura II 20'!Q63</f>
        <v>52</v>
      </c>
      <c r="R63" s="89">
        <f>R62+'[1]Stan i struktura II 20'!R63</f>
        <v>110</v>
      </c>
      <c r="S63" s="86">
        <f>S62+'[1]Stan i struktura II 20'!S63</f>
        <v>300</v>
      </c>
      <c r="U63" s="4">
        <f>SUM(E63:R63)</f>
        <v>300</v>
      </c>
      <c r="V63" s="4">
        <f>SUM(E63:R63)</f>
        <v>300</v>
      </c>
    </row>
    <row r="64" spans="2:22" s="4" customFormat="1" ht="42" customHeight="1" thickTop="1" thickBot="1">
      <c r="B64" s="186" t="s">
        <v>78</v>
      </c>
      <c r="C64" s="188" t="s">
        <v>79</v>
      </c>
      <c r="D64" s="189"/>
      <c r="E64" s="93">
        <v>0</v>
      </c>
      <c r="F64" s="93">
        <v>0</v>
      </c>
      <c r="G64" s="93">
        <v>0</v>
      </c>
      <c r="H64" s="93">
        <v>0</v>
      </c>
      <c r="I64" s="93">
        <v>0</v>
      </c>
      <c r="J64" s="93">
        <v>0</v>
      </c>
      <c r="K64" s="93">
        <v>0</v>
      </c>
      <c r="L64" s="93">
        <v>0</v>
      </c>
      <c r="M64" s="93">
        <v>0</v>
      </c>
      <c r="N64" s="93">
        <v>0</v>
      </c>
      <c r="O64" s="93">
        <v>0</v>
      </c>
      <c r="P64" s="93">
        <v>0</v>
      </c>
      <c r="Q64" s="93">
        <v>0</v>
      </c>
      <c r="R64" s="94">
        <v>0</v>
      </c>
      <c r="S64" s="87">
        <f>SUM(E64:R64)</f>
        <v>0</v>
      </c>
    </row>
    <row r="65" spans="2:22" ht="42" customHeight="1" thickTop="1" thickBot="1">
      <c r="B65" s="192"/>
      <c r="C65" s="193" t="s">
        <v>80</v>
      </c>
      <c r="D65" s="194"/>
      <c r="E65" s="88">
        <f>E64+'[1]Stan i struktura II 20'!E65</f>
        <v>0</v>
      </c>
      <c r="F65" s="88">
        <f>F64+'[1]Stan i struktura II 20'!F65</f>
        <v>0</v>
      </c>
      <c r="G65" s="88">
        <f>G64+'[1]Stan i struktura II 20'!G65</f>
        <v>0</v>
      </c>
      <c r="H65" s="88">
        <f>H64+'[1]Stan i struktura II 20'!H65</f>
        <v>0</v>
      </c>
      <c r="I65" s="88">
        <f>I64+'[1]Stan i struktura II 20'!I65</f>
        <v>0</v>
      </c>
      <c r="J65" s="88">
        <f>J64+'[1]Stan i struktura II 20'!J65</f>
        <v>0</v>
      </c>
      <c r="K65" s="88">
        <f>K64+'[1]Stan i struktura II 20'!K65</f>
        <v>0</v>
      </c>
      <c r="L65" s="88">
        <f>L64+'[1]Stan i struktura II 20'!L65</f>
        <v>0</v>
      </c>
      <c r="M65" s="88">
        <f>M64+'[1]Stan i struktura II 20'!M65</f>
        <v>0</v>
      </c>
      <c r="N65" s="88">
        <f>N64+'[1]Stan i struktura II 20'!N65</f>
        <v>0</v>
      </c>
      <c r="O65" s="88">
        <f>O64+'[1]Stan i struktura II 20'!O65</f>
        <v>0</v>
      </c>
      <c r="P65" s="88">
        <f>P64+'[1]Stan i struktura II 20'!P65</f>
        <v>0</v>
      </c>
      <c r="Q65" s="88">
        <f>Q64+'[1]Stan i struktura II 20'!Q65</f>
        <v>0</v>
      </c>
      <c r="R65" s="89">
        <f>R64+'[1]Stan i struktura II 20'!R65</f>
        <v>0</v>
      </c>
      <c r="S65" s="86">
        <f>S64+'[1]Stan i struktura II 20'!S65</f>
        <v>0</v>
      </c>
      <c r="U65" s="1">
        <f>SUM(E65:R65)</f>
        <v>0</v>
      </c>
      <c r="V65" s="4">
        <f>SUM(E65:R65)</f>
        <v>0</v>
      </c>
    </row>
    <row r="66" spans="2:22" ht="45" customHeight="1" thickTop="1" thickBot="1">
      <c r="B66" s="179" t="s">
        <v>81</v>
      </c>
      <c r="C66" s="181" t="s">
        <v>82</v>
      </c>
      <c r="D66" s="182"/>
      <c r="E66" s="97">
        <f t="shared" ref="E66:R67" si="15">E48+E50+E52+E54+E56+E58+E60+E62+E64</f>
        <v>45</v>
      </c>
      <c r="F66" s="97">
        <f t="shared" si="15"/>
        <v>61</v>
      </c>
      <c r="G66" s="97">
        <f t="shared" si="15"/>
        <v>34</v>
      </c>
      <c r="H66" s="97">
        <f t="shared" si="15"/>
        <v>74</v>
      </c>
      <c r="I66" s="97">
        <f t="shared" si="15"/>
        <v>21</v>
      </c>
      <c r="J66" s="97">
        <f t="shared" si="15"/>
        <v>29</v>
      </c>
      <c r="K66" s="97">
        <f t="shared" si="15"/>
        <v>161</v>
      </c>
      <c r="L66" s="97">
        <f t="shared" si="15"/>
        <v>25</v>
      </c>
      <c r="M66" s="97">
        <f t="shared" si="15"/>
        <v>71</v>
      </c>
      <c r="N66" s="97">
        <f t="shared" si="15"/>
        <v>55</v>
      </c>
      <c r="O66" s="97">
        <f t="shared" si="15"/>
        <v>53</v>
      </c>
      <c r="P66" s="97">
        <f t="shared" si="15"/>
        <v>43</v>
      </c>
      <c r="Q66" s="97">
        <f t="shared" si="15"/>
        <v>75</v>
      </c>
      <c r="R66" s="98">
        <f t="shared" si="15"/>
        <v>79</v>
      </c>
      <c r="S66" s="99">
        <f>SUM(E66:R66)</f>
        <v>826</v>
      </c>
      <c r="V66" s="4"/>
    </row>
    <row r="67" spans="2:22" ht="45" customHeight="1" thickTop="1" thickBot="1">
      <c r="B67" s="180"/>
      <c r="C67" s="181" t="s">
        <v>83</v>
      </c>
      <c r="D67" s="182"/>
      <c r="E67" s="100">
        <f t="shared" si="15"/>
        <v>101</v>
      </c>
      <c r="F67" s="100">
        <f>F49+F51+F53+F55+F57+F59+F61+F63+F65</f>
        <v>101</v>
      </c>
      <c r="G67" s="100">
        <f t="shared" si="15"/>
        <v>94</v>
      </c>
      <c r="H67" s="100">
        <f t="shared" si="15"/>
        <v>107</v>
      </c>
      <c r="I67" s="100">
        <f t="shared" si="15"/>
        <v>55</v>
      </c>
      <c r="J67" s="100">
        <f t="shared" si="15"/>
        <v>41</v>
      </c>
      <c r="K67" s="100">
        <f t="shared" si="15"/>
        <v>209</v>
      </c>
      <c r="L67" s="100">
        <f t="shared" si="15"/>
        <v>69</v>
      </c>
      <c r="M67" s="100">
        <f t="shared" si="15"/>
        <v>84</v>
      </c>
      <c r="N67" s="100">
        <f t="shared" si="15"/>
        <v>124</v>
      </c>
      <c r="O67" s="100">
        <f t="shared" si="15"/>
        <v>122</v>
      </c>
      <c r="P67" s="100">
        <f t="shared" si="15"/>
        <v>82</v>
      </c>
      <c r="Q67" s="100">
        <f t="shared" si="15"/>
        <v>238</v>
      </c>
      <c r="R67" s="101">
        <f t="shared" si="15"/>
        <v>206</v>
      </c>
      <c r="S67" s="99">
        <f>SUM(E67:R67)</f>
        <v>1633</v>
      </c>
      <c r="V67" s="4"/>
    </row>
    <row r="68" spans="2:22" ht="14.25" customHeight="1">
      <c r="B68" s="183" t="s">
        <v>84</v>
      </c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</row>
    <row r="69" spans="2:22" ht="14.25" customHeight="1">
      <c r="B69" s="184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</row>
    <row r="75" spans="2:22" ht="13.5" thickBot="1"/>
    <row r="76" spans="2:22" ht="26.25" customHeight="1" thickTop="1" thickBot="1">
      <c r="E76" s="102">
        <v>60</v>
      </c>
      <c r="F76" s="102">
        <v>40</v>
      </c>
      <c r="G76" s="102">
        <v>29</v>
      </c>
      <c r="H76" s="102">
        <v>31</v>
      </c>
      <c r="I76" s="102">
        <v>28</v>
      </c>
      <c r="J76" s="102">
        <v>20</v>
      </c>
      <c r="K76" s="102">
        <v>26</v>
      </c>
      <c r="L76" s="102">
        <v>27</v>
      </c>
      <c r="M76" s="102">
        <v>40</v>
      </c>
      <c r="N76" s="102">
        <v>15</v>
      </c>
      <c r="O76" s="102">
        <v>64</v>
      </c>
      <c r="P76" s="102">
        <v>37</v>
      </c>
      <c r="Q76" s="102">
        <v>39</v>
      </c>
      <c r="R76" s="102">
        <v>56</v>
      </c>
      <c r="S76" s="80">
        <f>SUM(E76:R76)</f>
        <v>512</v>
      </c>
    </row>
  </sheetData>
  <mergeCells count="86">
    <mergeCell ref="C8:D8"/>
    <mergeCell ref="B2:S2"/>
    <mergeCell ref="B4:S4"/>
    <mergeCell ref="C5:D5"/>
    <mergeCell ref="C6:D6"/>
    <mergeCell ref="C7:D7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B21:B22"/>
    <mergeCell ref="C21:D21"/>
    <mergeCell ref="C22:D22"/>
    <mergeCell ref="B23:B24"/>
    <mergeCell ref="C23:D23"/>
    <mergeCell ref="C24:D24"/>
    <mergeCell ref="B25:B26"/>
    <mergeCell ref="C25:D25"/>
    <mergeCell ref="C26:D26"/>
    <mergeCell ref="B27:B28"/>
    <mergeCell ref="C27:D27"/>
    <mergeCell ref="C28:D28"/>
    <mergeCell ref="B29:S29"/>
    <mergeCell ref="B30:B31"/>
    <mergeCell ref="C30:D30"/>
    <mergeCell ref="C31:D31"/>
    <mergeCell ref="B32:B33"/>
    <mergeCell ref="C32:D32"/>
    <mergeCell ref="C33:D33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C45:D45"/>
    <mergeCell ref="C46:D46"/>
    <mergeCell ref="B47:S47"/>
    <mergeCell ref="B48:B49"/>
    <mergeCell ref="C48:D48"/>
    <mergeCell ref="C49:D49"/>
    <mergeCell ref="B50:B51"/>
    <mergeCell ref="C50:D50"/>
    <mergeCell ref="C51:D51"/>
    <mergeCell ref="B52:B53"/>
    <mergeCell ref="C52:D52"/>
    <mergeCell ref="C53:D53"/>
    <mergeCell ref="B54:B55"/>
    <mergeCell ref="C54:D54"/>
    <mergeCell ref="C55:D55"/>
    <mergeCell ref="B56:B57"/>
    <mergeCell ref="C56:D56"/>
    <mergeCell ref="C57:D57"/>
    <mergeCell ref="B58:B59"/>
    <mergeCell ref="C58:D58"/>
    <mergeCell ref="C59:D59"/>
    <mergeCell ref="B60:B61"/>
    <mergeCell ref="C60:D60"/>
    <mergeCell ref="C61:D61"/>
    <mergeCell ref="B62:B63"/>
    <mergeCell ref="C62:D62"/>
    <mergeCell ref="C63:D63"/>
    <mergeCell ref="B64:B65"/>
    <mergeCell ref="C64:D64"/>
    <mergeCell ref="C65:D65"/>
    <mergeCell ref="B66:B67"/>
    <mergeCell ref="C66:D66"/>
    <mergeCell ref="C67:D67"/>
    <mergeCell ref="B68:S68"/>
    <mergeCell ref="B69:S69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ColWidth="9.140625" defaultRowHeight="12.75"/>
  <cols>
    <col min="1" max="1" width="2.42578125" customWidth="1"/>
    <col min="2" max="2" width="8.7109375" customWidth="1"/>
    <col min="3" max="3" width="26.710937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4.8554687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</cols>
  <sheetData>
    <row r="1" spans="2:15" ht="24.75" customHeight="1">
      <c r="B1" s="273" t="s">
        <v>85</v>
      </c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</row>
    <row r="2" spans="2:15" ht="24.75" customHeight="1">
      <c r="B2" s="273" t="s">
        <v>86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</row>
    <row r="3" spans="2:15" ht="18.75" thickBot="1">
      <c r="B3" s="1"/>
      <c r="C3" s="103"/>
      <c r="D3" s="103"/>
      <c r="E3" s="103"/>
      <c r="F3" s="103"/>
      <c r="G3" s="103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276" t="s">
        <v>87</v>
      </c>
      <c r="C4" s="278" t="s">
        <v>88</v>
      </c>
      <c r="D4" s="280" t="s">
        <v>89</v>
      </c>
      <c r="E4" s="282" t="s">
        <v>90</v>
      </c>
      <c r="F4" s="103"/>
      <c r="G4" s="276" t="s">
        <v>87</v>
      </c>
      <c r="H4" s="284" t="s">
        <v>91</v>
      </c>
      <c r="I4" s="280" t="s">
        <v>89</v>
      </c>
      <c r="J4" s="282" t="s">
        <v>90</v>
      </c>
      <c r="K4" s="34"/>
      <c r="L4" s="276" t="s">
        <v>87</v>
      </c>
      <c r="M4" s="286" t="s">
        <v>88</v>
      </c>
      <c r="N4" s="280" t="s">
        <v>89</v>
      </c>
      <c r="O4" s="288" t="s">
        <v>90</v>
      </c>
    </row>
    <row r="5" spans="2:15" ht="18.75" customHeight="1" thickTop="1" thickBot="1">
      <c r="B5" s="277"/>
      <c r="C5" s="279"/>
      <c r="D5" s="281"/>
      <c r="E5" s="283"/>
      <c r="F5" s="103"/>
      <c r="G5" s="277"/>
      <c r="H5" s="285"/>
      <c r="I5" s="281"/>
      <c r="J5" s="283"/>
      <c r="K5" s="34"/>
      <c r="L5" s="277"/>
      <c r="M5" s="287"/>
      <c r="N5" s="281"/>
      <c r="O5" s="289"/>
    </row>
    <row r="6" spans="2:15" ht="17.100000000000001" customHeight="1" thickTop="1">
      <c r="B6" s="290" t="s">
        <v>92</v>
      </c>
      <c r="C6" s="291"/>
      <c r="D6" s="291"/>
      <c r="E6" s="294">
        <f>SUM(E8+E19+E27+E34+E41)</f>
        <v>7460</v>
      </c>
      <c r="F6" s="103"/>
      <c r="G6" s="104">
        <v>4</v>
      </c>
      <c r="H6" s="105" t="s">
        <v>93</v>
      </c>
      <c r="I6" s="106" t="s">
        <v>94</v>
      </c>
      <c r="J6" s="107">
        <v>318</v>
      </c>
      <c r="K6" s="34"/>
      <c r="L6" s="108" t="s">
        <v>95</v>
      </c>
      <c r="M6" s="109" t="s">
        <v>96</v>
      </c>
      <c r="N6" s="109" t="s">
        <v>97</v>
      </c>
      <c r="O6" s="110">
        <f>SUM(O7:O17)</f>
        <v>3401</v>
      </c>
    </row>
    <row r="7" spans="2:15" ht="17.100000000000001" customHeight="1" thickBot="1">
      <c r="B7" s="292"/>
      <c r="C7" s="293"/>
      <c r="D7" s="293"/>
      <c r="E7" s="295"/>
      <c r="F7" s="1"/>
      <c r="G7" s="111">
        <v>5</v>
      </c>
      <c r="H7" s="112" t="s">
        <v>98</v>
      </c>
      <c r="I7" s="107" t="s">
        <v>94</v>
      </c>
      <c r="J7" s="107">
        <v>173</v>
      </c>
      <c r="K7" s="1"/>
      <c r="L7" s="111">
        <v>1</v>
      </c>
      <c r="M7" s="112" t="s">
        <v>99</v>
      </c>
      <c r="N7" s="107" t="s">
        <v>94</v>
      </c>
      <c r="O7" s="113">
        <v>92</v>
      </c>
    </row>
    <row r="8" spans="2:15" ht="17.100000000000001" customHeight="1" thickTop="1" thickBot="1">
      <c r="B8" s="108" t="s">
        <v>100</v>
      </c>
      <c r="C8" s="109" t="s">
        <v>101</v>
      </c>
      <c r="D8" s="114" t="s">
        <v>97</v>
      </c>
      <c r="E8" s="110">
        <f>SUM(E9:E17)</f>
        <v>2525</v>
      </c>
      <c r="F8" s="1"/>
      <c r="G8" s="115"/>
      <c r="H8" s="116"/>
      <c r="I8" s="117"/>
      <c r="J8" s="118"/>
      <c r="K8" s="1"/>
      <c r="L8" s="111">
        <v>2</v>
      </c>
      <c r="M8" s="112" t="s">
        <v>102</v>
      </c>
      <c r="N8" s="107" t="s">
        <v>103</v>
      </c>
      <c r="O8" s="107">
        <v>87</v>
      </c>
    </row>
    <row r="9" spans="2:15" ht="17.100000000000001" customHeight="1" thickBot="1">
      <c r="B9" s="111">
        <v>1</v>
      </c>
      <c r="C9" s="112" t="s">
        <v>104</v>
      </c>
      <c r="D9" s="107" t="s">
        <v>103</v>
      </c>
      <c r="E9" s="119">
        <v>77</v>
      </c>
      <c r="F9" s="1"/>
      <c r="G9" s="120"/>
      <c r="H9" s="121"/>
      <c r="I9" s="122"/>
      <c r="J9" s="122"/>
      <c r="K9" s="1"/>
      <c r="L9" s="111">
        <v>3</v>
      </c>
      <c r="M9" s="112" t="s">
        <v>105</v>
      </c>
      <c r="N9" s="107" t="s">
        <v>94</v>
      </c>
      <c r="O9" s="107">
        <v>171</v>
      </c>
    </row>
    <row r="10" spans="2:15" ht="17.100000000000001" customHeight="1">
      <c r="B10" s="111">
        <v>2</v>
      </c>
      <c r="C10" s="112" t="s">
        <v>106</v>
      </c>
      <c r="D10" s="107" t="s">
        <v>103</v>
      </c>
      <c r="E10" s="119">
        <v>137</v>
      </c>
      <c r="F10" s="1"/>
      <c r="G10" s="276" t="s">
        <v>87</v>
      </c>
      <c r="H10" s="284" t="s">
        <v>91</v>
      </c>
      <c r="I10" s="280" t="s">
        <v>89</v>
      </c>
      <c r="J10" s="282" t="s">
        <v>90</v>
      </c>
      <c r="K10" s="1"/>
      <c r="L10" s="111">
        <v>4</v>
      </c>
      <c r="M10" s="112" t="s">
        <v>107</v>
      </c>
      <c r="N10" s="107" t="s">
        <v>94</v>
      </c>
      <c r="O10" s="107">
        <v>138</v>
      </c>
    </row>
    <row r="11" spans="2:15" ht="17.100000000000001" customHeight="1" thickBot="1">
      <c r="B11" s="111">
        <v>3</v>
      </c>
      <c r="C11" s="112" t="s">
        <v>108</v>
      </c>
      <c r="D11" s="107" t="s">
        <v>103</v>
      </c>
      <c r="E11" s="119">
        <v>81</v>
      </c>
      <c r="F11" s="1"/>
      <c r="G11" s="304"/>
      <c r="H11" s="305"/>
      <c r="I11" s="306"/>
      <c r="J11" s="307"/>
      <c r="K11" s="1"/>
      <c r="L11" s="111">
        <v>5</v>
      </c>
      <c r="M11" s="112" t="s">
        <v>109</v>
      </c>
      <c r="N11" s="107" t="s">
        <v>94</v>
      </c>
      <c r="O11" s="107">
        <v>205</v>
      </c>
    </row>
    <row r="12" spans="2:15" ht="17.100000000000001" customHeight="1">
      <c r="B12" s="111">
        <v>4</v>
      </c>
      <c r="C12" s="112" t="s">
        <v>110</v>
      </c>
      <c r="D12" s="107" t="s">
        <v>111</v>
      </c>
      <c r="E12" s="119">
        <v>145</v>
      </c>
      <c r="F12" s="1"/>
      <c r="G12" s="308" t="s">
        <v>112</v>
      </c>
      <c r="H12" s="309"/>
      <c r="I12" s="309"/>
      <c r="J12" s="310">
        <f>SUM(J14+J23+J33+J41+O6+O19+O30)</f>
        <v>12378</v>
      </c>
      <c r="K12" s="1"/>
      <c r="L12" s="111" t="s">
        <v>44</v>
      </c>
      <c r="M12" s="112" t="s">
        <v>113</v>
      </c>
      <c r="N12" s="107" t="s">
        <v>94</v>
      </c>
      <c r="O12" s="107">
        <v>615</v>
      </c>
    </row>
    <row r="13" spans="2:15" ht="17.100000000000001" customHeight="1" thickBot="1">
      <c r="B13" s="111">
        <v>5</v>
      </c>
      <c r="C13" s="112" t="s">
        <v>114</v>
      </c>
      <c r="D13" s="107" t="s">
        <v>103</v>
      </c>
      <c r="E13" s="119">
        <v>125</v>
      </c>
      <c r="F13" s="123"/>
      <c r="G13" s="292"/>
      <c r="H13" s="293"/>
      <c r="I13" s="293"/>
      <c r="J13" s="311"/>
      <c r="K13" s="123"/>
      <c r="L13" s="111">
        <v>7</v>
      </c>
      <c r="M13" s="112" t="s">
        <v>115</v>
      </c>
      <c r="N13" s="107" t="s">
        <v>103</v>
      </c>
      <c r="O13" s="107">
        <v>83</v>
      </c>
    </row>
    <row r="14" spans="2:15" ht="17.100000000000001" customHeight="1" thickTop="1">
      <c r="B14" s="111">
        <v>6</v>
      </c>
      <c r="C14" s="112" t="s">
        <v>116</v>
      </c>
      <c r="D14" s="107" t="s">
        <v>103</v>
      </c>
      <c r="E14" s="119">
        <v>169</v>
      </c>
      <c r="F14" s="124"/>
      <c r="G14" s="108" t="s">
        <v>100</v>
      </c>
      <c r="H14" s="109" t="s">
        <v>117</v>
      </c>
      <c r="I14" s="125" t="s">
        <v>97</v>
      </c>
      <c r="J14" s="126">
        <f>SUM(J15:J21)</f>
        <v>1465</v>
      </c>
      <c r="K14" s="1"/>
      <c r="L14" s="111">
        <v>8</v>
      </c>
      <c r="M14" s="112" t="s">
        <v>118</v>
      </c>
      <c r="N14" s="107" t="s">
        <v>103</v>
      </c>
      <c r="O14" s="107">
        <v>105</v>
      </c>
    </row>
    <row r="15" spans="2:15" ht="17.100000000000001" customHeight="1">
      <c r="B15" s="111">
        <v>7</v>
      </c>
      <c r="C15" s="112" t="s">
        <v>119</v>
      </c>
      <c r="D15" s="107" t="s">
        <v>94</v>
      </c>
      <c r="E15" s="119">
        <v>298</v>
      </c>
      <c r="F15" s="124"/>
      <c r="G15" s="111">
        <v>1</v>
      </c>
      <c r="H15" s="112" t="s">
        <v>120</v>
      </c>
      <c r="I15" s="107" t="s">
        <v>103</v>
      </c>
      <c r="J15" s="119">
        <v>70</v>
      </c>
      <c r="K15" s="1"/>
      <c r="L15" s="111">
        <v>9</v>
      </c>
      <c r="M15" s="112" t="s">
        <v>121</v>
      </c>
      <c r="N15" s="107" t="s">
        <v>103</v>
      </c>
      <c r="O15" s="107">
        <v>77</v>
      </c>
    </row>
    <row r="16" spans="2:15" ht="17.100000000000001" customHeight="1" thickBot="1">
      <c r="B16" s="127"/>
      <c r="C16" s="128"/>
      <c r="D16" s="129"/>
      <c r="E16" s="130"/>
      <c r="F16" s="124"/>
      <c r="G16" s="111">
        <v>2</v>
      </c>
      <c r="H16" s="112" t="s">
        <v>122</v>
      </c>
      <c r="I16" s="107" t="s">
        <v>103</v>
      </c>
      <c r="J16" s="119">
        <v>69</v>
      </c>
      <c r="K16" s="1"/>
      <c r="L16" s="111"/>
      <c r="M16" s="112"/>
      <c r="N16" s="107"/>
      <c r="O16" s="107"/>
    </row>
    <row r="17" spans="2:15" ht="17.100000000000001" customHeight="1" thickTop="1" thickBot="1">
      <c r="B17" s="131">
        <v>8</v>
      </c>
      <c r="C17" s="132" t="s">
        <v>123</v>
      </c>
      <c r="D17" s="133" t="s">
        <v>124</v>
      </c>
      <c r="E17" s="134">
        <v>1493</v>
      </c>
      <c r="F17" s="124"/>
      <c r="G17" s="111">
        <v>3</v>
      </c>
      <c r="H17" s="112" t="s">
        <v>125</v>
      </c>
      <c r="I17" s="107" t="s">
        <v>103</v>
      </c>
      <c r="J17" s="119">
        <v>129</v>
      </c>
      <c r="K17" s="1"/>
      <c r="L17" s="131">
        <v>10</v>
      </c>
      <c r="M17" s="132" t="s">
        <v>126</v>
      </c>
      <c r="N17" s="133" t="s">
        <v>124</v>
      </c>
      <c r="O17" s="135">
        <v>1828</v>
      </c>
    </row>
    <row r="18" spans="2:15" ht="17.100000000000001" customHeight="1" thickTop="1">
      <c r="B18" s="104"/>
      <c r="C18" s="105"/>
      <c r="D18" s="106"/>
      <c r="E18" s="136" t="s">
        <v>22</v>
      </c>
      <c r="F18" s="137"/>
      <c r="G18" s="111">
        <v>4</v>
      </c>
      <c r="H18" s="112" t="s">
        <v>127</v>
      </c>
      <c r="I18" s="107" t="s">
        <v>103</v>
      </c>
      <c r="J18" s="119">
        <v>261</v>
      </c>
      <c r="K18" s="1"/>
      <c r="L18" s="104"/>
      <c r="M18" s="105"/>
      <c r="N18" s="106"/>
      <c r="O18" s="136" t="s">
        <v>22</v>
      </c>
    </row>
    <row r="19" spans="2:15" ht="17.100000000000001" customHeight="1">
      <c r="B19" s="138" t="s">
        <v>128</v>
      </c>
      <c r="C19" s="139" t="s">
        <v>7</v>
      </c>
      <c r="D19" s="140" t="s">
        <v>97</v>
      </c>
      <c r="E19" s="141">
        <f>SUM(E20:E25)</f>
        <v>1924</v>
      </c>
      <c r="F19" s="124"/>
      <c r="G19" s="111">
        <v>5</v>
      </c>
      <c r="H19" s="112" t="s">
        <v>127</v>
      </c>
      <c r="I19" s="107" t="s">
        <v>111</v>
      </c>
      <c r="J19" s="119">
        <v>519</v>
      </c>
      <c r="K19" s="1"/>
      <c r="L19" s="138" t="s">
        <v>129</v>
      </c>
      <c r="M19" s="139" t="s">
        <v>16</v>
      </c>
      <c r="N19" s="140" t="s">
        <v>97</v>
      </c>
      <c r="O19" s="142">
        <f>SUM(O20:O28)</f>
        <v>1758</v>
      </c>
    </row>
    <row r="20" spans="2:15" ht="17.100000000000001" customHeight="1">
      <c r="B20" s="111">
        <v>1</v>
      </c>
      <c r="C20" s="112" t="s">
        <v>130</v>
      </c>
      <c r="D20" s="143" t="s">
        <v>103</v>
      </c>
      <c r="E20" s="119">
        <v>174</v>
      </c>
      <c r="F20" s="124"/>
      <c r="G20" s="111">
        <v>6</v>
      </c>
      <c r="H20" s="112" t="s">
        <v>131</v>
      </c>
      <c r="I20" s="107" t="s">
        <v>94</v>
      </c>
      <c r="J20" s="119">
        <v>344</v>
      </c>
      <c r="K20" s="1"/>
      <c r="L20" s="111">
        <v>1</v>
      </c>
      <c r="M20" s="112" t="s">
        <v>132</v>
      </c>
      <c r="N20" s="107" t="s">
        <v>103</v>
      </c>
      <c r="O20" s="107">
        <v>81</v>
      </c>
    </row>
    <row r="21" spans="2:15" ht="17.100000000000001" customHeight="1">
      <c r="B21" s="111">
        <v>2</v>
      </c>
      <c r="C21" s="112" t="s">
        <v>133</v>
      </c>
      <c r="D21" s="143" t="s">
        <v>94</v>
      </c>
      <c r="E21" s="119">
        <v>708</v>
      </c>
      <c r="F21" s="124"/>
      <c r="G21" s="111">
        <v>7</v>
      </c>
      <c r="H21" s="112" t="s">
        <v>134</v>
      </c>
      <c r="I21" s="107" t="s">
        <v>103</v>
      </c>
      <c r="J21" s="119">
        <v>73</v>
      </c>
      <c r="K21" s="1"/>
      <c r="L21" s="111">
        <v>2</v>
      </c>
      <c r="M21" s="112" t="s">
        <v>135</v>
      </c>
      <c r="N21" s="107" t="s">
        <v>111</v>
      </c>
      <c r="O21" s="107">
        <v>38</v>
      </c>
    </row>
    <row r="22" spans="2:15" ht="17.100000000000001" customHeight="1">
      <c r="B22" s="111">
        <v>3</v>
      </c>
      <c r="C22" s="112" t="s">
        <v>136</v>
      </c>
      <c r="D22" s="143" t="s">
        <v>103</v>
      </c>
      <c r="E22" s="119">
        <v>218</v>
      </c>
      <c r="F22" s="124"/>
      <c r="G22" s="111"/>
      <c r="H22" s="112"/>
      <c r="I22" s="107"/>
      <c r="J22" s="119" t="s">
        <v>137</v>
      </c>
      <c r="K22" s="1"/>
      <c r="L22" s="111">
        <v>3</v>
      </c>
      <c r="M22" s="112" t="s">
        <v>138</v>
      </c>
      <c r="N22" s="107" t="s">
        <v>94</v>
      </c>
      <c r="O22" s="107">
        <v>123</v>
      </c>
    </row>
    <row r="23" spans="2:15" ht="17.100000000000001" customHeight="1">
      <c r="B23" s="111">
        <v>4</v>
      </c>
      <c r="C23" s="112" t="s">
        <v>139</v>
      </c>
      <c r="D23" s="143" t="s">
        <v>103</v>
      </c>
      <c r="E23" s="119">
        <v>140</v>
      </c>
      <c r="F23" s="124"/>
      <c r="G23" s="138" t="s">
        <v>128</v>
      </c>
      <c r="H23" s="139" t="s">
        <v>140</v>
      </c>
      <c r="I23" s="140" t="s">
        <v>97</v>
      </c>
      <c r="J23" s="142">
        <f>SUM(J24:J31)</f>
        <v>1866</v>
      </c>
      <c r="K23" s="1"/>
      <c r="L23" s="111">
        <v>4</v>
      </c>
      <c r="M23" s="112" t="s">
        <v>141</v>
      </c>
      <c r="N23" s="107" t="s">
        <v>94</v>
      </c>
      <c r="O23" s="107">
        <v>164</v>
      </c>
    </row>
    <row r="24" spans="2:15" ht="17.100000000000001" customHeight="1">
      <c r="B24" s="111">
        <v>5</v>
      </c>
      <c r="C24" s="112" t="s">
        <v>142</v>
      </c>
      <c r="D24" s="143" t="s">
        <v>94</v>
      </c>
      <c r="E24" s="119">
        <v>508</v>
      </c>
      <c r="F24" s="124"/>
      <c r="G24" s="111">
        <v>1</v>
      </c>
      <c r="H24" s="112" t="s">
        <v>143</v>
      </c>
      <c r="I24" s="107" t="s">
        <v>94</v>
      </c>
      <c r="J24" s="119">
        <v>94</v>
      </c>
      <c r="K24" s="1"/>
      <c r="L24" s="111">
        <v>5</v>
      </c>
      <c r="M24" s="112" t="s">
        <v>144</v>
      </c>
      <c r="N24" s="107" t="s">
        <v>103</v>
      </c>
      <c r="O24" s="107">
        <v>168</v>
      </c>
    </row>
    <row r="25" spans="2:15" ht="17.100000000000001" customHeight="1">
      <c r="B25" s="111">
        <v>6</v>
      </c>
      <c r="C25" s="112" t="s">
        <v>145</v>
      </c>
      <c r="D25" s="143" t="s">
        <v>94</v>
      </c>
      <c r="E25" s="119">
        <v>176</v>
      </c>
      <c r="F25" s="124"/>
      <c r="G25" s="111">
        <v>2</v>
      </c>
      <c r="H25" s="112" t="s">
        <v>146</v>
      </c>
      <c r="I25" s="107" t="s">
        <v>103</v>
      </c>
      <c r="J25" s="119">
        <v>92</v>
      </c>
      <c r="K25" s="1"/>
      <c r="L25" s="111">
        <v>6</v>
      </c>
      <c r="M25" s="112" t="s">
        <v>147</v>
      </c>
      <c r="N25" s="107" t="s">
        <v>94</v>
      </c>
      <c r="O25" s="107">
        <v>611</v>
      </c>
    </row>
    <row r="26" spans="2:15" ht="17.100000000000001" customHeight="1">
      <c r="B26" s="111"/>
      <c r="C26" s="112"/>
      <c r="D26" s="107"/>
      <c r="E26" s="136"/>
      <c r="F26" s="137"/>
      <c r="G26" s="111">
        <v>3</v>
      </c>
      <c r="H26" s="112" t="s">
        <v>148</v>
      </c>
      <c r="I26" s="107" t="s">
        <v>94</v>
      </c>
      <c r="J26" s="119">
        <v>402</v>
      </c>
      <c r="K26" s="1"/>
      <c r="L26" s="111">
        <v>7</v>
      </c>
      <c r="M26" s="112" t="s">
        <v>149</v>
      </c>
      <c r="N26" s="107" t="s">
        <v>103</v>
      </c>
      <c r="O26" s="107">
        <v>50</v>
      </c>
    </row>
    <row r="27" spans="2:15" ht="17.100000000000001" customHeight="1">
      <c r="B27" s="138" t="s">
        <v>150</v>
      </c>
      <c r="C27" s="139" t="s">
        <v>9</v>
      </c>
      <c r="D27" s="140" t="s">
        <v>97</v>
      </c>
      <c r="E27" s="142">
        <f>SUM(E28:E32)</f>
        <v>473</v>
      </c>
      <c r="F27" s="124"/>
      <c r="G27" s="111">
        <v>4</v>
      </c>
      <c r="H27" s="112" t="s">
        <v>151</v>
      </c>
      <c r="I27" s="107" t="s">
        <v>103</v>
      </c>
      <c r="J27" s="119">
        <v>167</v>
      </c>
      <c r="K27" s="1"/>
      <c r="L27" s="111">
        <v>8</v>
      </c>
      <c r="M27" s="112" t="s">
        <v>152</v>
      </c>
      <c r="N27" s="107" t="s">
        <v>103</v>
      </c>
      <c r="O27" s="107">
        <v>148</v>
      </c>
    </row>
    <row r="28" spans="2:15" ht="17.100000000000001" customHeight="1">
      <c r="B28" s="111">
        <v>1</v>
      </c>
      <c r="C28" s="112" t="s">
        <v>153</v>
      </c>
      <c r="D28" s="107" t="s">
        <v>94</v>
      </c>
      <c r="E28" s="119">
        <v>113</v>
      </c>
      <c r="F28" s="124"/>
      <c r="G28" s="111">
        <v>5</v>
      </c>
      <c r="H28" s="112" t="s">
        <v>151</v>
      </c>
      <c r="I28" s="107" t="s">
        <v>111</v>
      </c>
      <c r="J28" s="119">
        <v>719</v>
      </c>
      <c r="K28" s="1"/>
      <c r="L28" s="111">
        <v>9</v>
      </c>
      <c r="M28" s="112" t="s">
        <v>152</v>
      </c>
      <c r="N28" s="107" t="s">
        <v>111</v>
      </c>
      <c r="O28" s="107">
        <v>375</v>
      </c>
    </row>
    <row r="29" spans="2:15" ht="17.100000000000001" customHeight="1">
      <c r="B29" s="111">
        <v>2</v>
      </c>
      <c r="C29" s="112" t="s">
        <v>154</v>
      </c>
      <c r="D29" s="107" t="s">
        <v>103</v>
      </c>
      <c r="E29" s="119">
        <v>47</v>
      </c>
      <c r="F29" s="124"/>
      <c r="G29" s="111">
        <v>6</v>
      </c>
      <c r="H29" s="112" t="s">
        <v>155</v>
      </c>
      <c r="I29" s="107" t="s">
        <v>94</v>
      </c>
      <c r="J29" s="119">
        <v>141</v>
      </c>
      <c r="K29" s="1"/>
      <c r="L29" s="111"/>
      <c r="M29" s="112"/>
      <c r="N29" s="107"/>
      <c r="O29" s="119"/>
    </row>
    <row r="30" spans="2:15" ht="17.100000000000001" customHeight="1">
      <c r="B30" s="111">
        <v>3</v>
      </c>
      <c r="C30" s="112" t="s">
        <v>156</v>
      </c>
      <c r="D30" s="107" t="s">
        <v>94</v>
      </c>
      <c r="E30" s="119">
        <v>67</v>
      </c>
      <c r="F30" s="124"/>
      <c r="G30" s="111">
        <v>7</v>
      </c>
      <c r="H30" s="112" t="s">
        <v>157</v>
      </c>
      <c r="I30" s="107" t="s">
        <v>103</v>
      </c>
      <c r="J30" s="119">
        <v>156</v>
      </c>
      <c r="K30" s="1"/>
      <c r="L30" s="138" t="s">
        <v>158</v>
      </c>
      <c r="M30" s="139" t="s">
        <v>17</v>
      </c>
      <c r="N30" s="140" t="s">
        <v>97</v>
      </c>
      <c r="O30" s="142">
        <f>SUM(O31:O40)</f>
        <v>1805</v>
      </c>
    </row>
    <row r="31" spans="2:15" ht="17.100000000000001" customHeight="1">
      <c r="B31" s="111">
        <v>4</v>
      </c>
      <c r="C31" s="112" t="s">
        <v>159</v>
      </c>
      <c r="D31" s="107" t="s">
        <v>94</v>
      </c>
      <c r="E31" s="119">
        <v>91</v>
      </c>
      <c r="F31" s="124"/>
      <c r="G31" s="111">
        <v>8</v>
      </c>
      <c r="H31" s="112" t="s">
        <v>160</v>
      </c>
      <c r="I31" s="107" t="s">
        <v>103</v>
      </c>
      <c r="J31" s="119">
        <v>95</v>
      </c>
      <c r="K31" s="1"/>
      <c r="L31" s="111">
        <v>1</v>
      </c>
      <c r="M31" s="112" t="s">
        <v>161</v>
      </c>
      <c r="N31" s="107" t="s">
        <v>103</v>
      </c>
      <c r="O31" s="107">
        <v>119</v>
      </c>
    </row>
    <row r="32" spans="2:15" ht="17.100000000000001" customHeight="1">
      <c r="B32" s="111">
        <v>5</v>
      </c>
      <c r="C32" s="112" t="s">
        <v>162</v>
      </c>
      <c r="D32" s="107" t="s">
        <v>94</v>
      </c>
      <c r="E32" s="119">
        <v>155</v>
      </c>
      <c r="F32" s="137"/>
      <c r="G32" s="111"/>
      <c r="H32" s="112"/>
      <c r="I32" s="107"/>
      <c r="J32" s="119"/>
      <c r="K32" s="1"/>
      <c r="L32" s="111">
        <v>2</v>
      </c>
      <c r="M32" s="112" t="s">
        <v>163</v>
      </c>
      <c r="N32" s="107" t="s">
        <v>94</v>
      </c>
      <c r="O32" s="107">
        <v>220</v>
      </c>
    </row>
    <row r="33" spans="2:15" ht="17.100000000000001" customHeight="1">
      <c r="B33" s="111"/>
      <c r="C33" s="112"/>
      <c r="D33" s="107"/>
      <c r="E33" s="119"/>
      <c r="F33" s="124"/>
      <c r="G33" s="138" t="s">
        <v>150</v>
      </c>
      <c r="H33" s="139" t="s">
        <v>12</v>
      </c>
      <c r="I33" s="140" t="s">
        <v>97</v>
      </c>
      <c r="J33" s="142">
        <f>SUM(J34:J39)</f>
        <v>1028</v>
      </c>
      <c r="K33" s="1"/>
      <c r="L33" s="111">
        <v>3</v>
      </c>
      <c r="M33" s="112" t="s">
        <v>164</v>
      </c>
      <c r="N33" s="107" t="s">
        <v>103</v>
      </c>
      <c r="O33" s="107">
        <v>55</v>
      </c>
    </row>
    <row r="34" spans="2:15" ht="17.100000000000001" customHeight="1">
      <c r="B34" s="138" t="s">
        <v>165</v>
      </c>
      <c r="C34" s="139" t="s">
        <v>166</v>
      </c>
      <c r="D34" s="140" t="s">
        <v>97</v>
      </c>
      <c r="E34" s="142">
        <f>SUM(E35:E39)</f>
        <v>1797</v>
      </c>
      <c r="F34" s="124"/>
      <c r="G34" s="111">
        <v>1</v>
      </c>
      <c r="H34" s="112" t="s">
        <v>167</v>
      </c>
      <c r="I34" s="107" t="s">
        <v>103</v>
      </c>
      <c r="J34" s="119">
        <v>72</v>
      </c>
      <c r="K34" s="1"/>
      <c r="L34" s="111">
        <v>4</v>
      </c>
      <c r="M34" s="112" t="s">
        <v>168</v>
      </c>
      <c r="N34" s="107" t="s">
        <v>94</v>
      </c>
      <c r="O34" s="107">
        <v>569</v>
      </c>
    </row>
    <row r="35" spans="2:15" ht="17.100000000000001" customHeight="1">
      <c r="B35" s="111">
        <v>1</v>
      </c>
      <c r="C35" s="112" t="s">
        <v>169</v>
      </c>
      <c r="D35" s="107" t="s">
        <v>94</v>
      </c>
      <c r="E35" s="119">
        <v>387</v>
      </c>
      <c r="F35" s="124"/>
      <c r="G35" s="111">
        <v>2</v>
      </c>
      <c r="H35" s="112" t="s">
        <v>170</v>
      </c>
      <c r="I35" s="107" t="s">
        <v>103</v>
      </c>
      <c r="J35" s="119">
        <v>112</v>
      </c>
      <c r="K35" s="1"/>
      <c r="L35" s="111">
        <v>5</v>
      </c>
      <c r="M35" s="112" t="s">
        <v>171</v>
      </c>
      <c r="N35" s="107" t="s">
        <v>111</v>
      </c>
      <c r="O35" s="107">
        <v>28</v>
      </c>
    </row>
    <row r="36" spans="2:15" ht="17.100000000000001" customHeight="1">
      <c r="B36" s="111">
        <v>2</v>
      </c>
      <c r="C36" s="112" t="s">
        <v>172</v>
      </c>
      <c r="D36" s="107" t="s">
        <v>94</v>
      </c>
      <c r="E36" s="119">
        <v>609</v>
      </c>
      <c r="F36" s="124"/>
      <c r="G36" s="111">
        <v>3</v>
      </c>
      <c r="H36" s="112" t="s">
        <v>173</v>
      </c>
      <c r="I36" s="107" t="s">
        <v>103</v>
      </c>
      <c r="J36" s="119">
        <v>89</v>
      </c>
      <c r="K36" s="1"/>
      <c r="L36" s="111">
        <v>6</v>
      </c>
      <c r="M36" s="112" t="s">
        <v>174</v>
      </c>
      <c r="N36" s="107" t="s">
        <v>103</v>
      </c>
      <c r="O36" s="107">
        <v>62</v>
      </c>
    </row>
    <row r="37" spans="2:15" ht="17.100000000000001" customHeight="1">
      <c r="B37" s="111">
        <v>3</v>
      </c>
      <c r="C37" s="112" t="s">
        <v>175</v>
      </c>
      <c r="D37" s="107" t="s">
        <v>103</v>
      </c>
      <c r="E37" s="119">
        <v>136</v>
      </c>
      <c r="F37" s="124"/>
      <c r="G37" s="111">
        <v>4</v>
      </c>
      <c r="H37" s="112" t="s">
        <v>176</v>
      </c>
      <c r="I37" s="107" t="s">
        <v>103</v>
      </c>
      <c r="J37" s="119">
        <v>81</v>
      </c>
      <c r="K37" s="1"/>
      <c r="L37" s="111">
        <v>7</v>
      </c>
      <c r="M37" s="112" t="s">
        <v>177</v>
      </c>
      <c r="N37" s="107" t="s">
        <v>103</v>
      </c>
      <c r="O37" s="107">
        <v>78</v>
      </c>
    </row>
    <row r="38" spans="2:15" ht="17.100000000000001" customHeight="1">
      <c r="B38" s="111">
        <v>4</v>
      </c>
      <c r="C38" s="112" t="s">
        <v>178</v>
      </c>
      <c r="D38" s="107" t="s">
        <v>94</v>
      </c>
      <c r="E38" s="119">
        <v>540</v>
      </c>
      <c r="F38" s="124"/>
      <c r="G38" s="111">
        <v>5</v>
      </c>
      <c r="H38" s="112" t="s">
        <v>179</v>
      </c>
      <c r="I38" s="107" t="s">
        <v>94</v>
      </c>
      <c r="J38" s="119">
        <v>578</v>
      </c>
      <c r="K38" s="1"/>
      <c r="L38" s="111">
        <v>8</v>
      </c>
      <c r="M38" s="112" t="s">
        <v>180</v>
      </c>
      <c r="N38" s="107" t="s">
        <v>103</v>
      </c>
      <c r="O38" s="107">
        <v>98</v>
      </c>
    </row>
    <row r="39" spans="2:15" ht="17.100000000000001" customHeight="1">
      <c r="B39" s="111">
        <v>5</v>
      </c>
      <c r="C39" s="112" t="s">
        <v>181</v>
      </c>
      <c r="D39" s="107" t="s">
        <v>103</v>
      </c>
      <c r="E39" s="119">
        <v>125</v>
      </c>
      <c r="F39" s="124"/>
      <c r="G39" s="111">
        <v>6</v>
      </c>
      <c r="H39" s="112" t="s">
        <v>182</v>
      </c>
      <c r="I39" s="107" t="s">
        <v>94</v>
      </c>
      <c r="J39" s="119">
        <v>96</v>
      </c>
      <c r="K39" s="1"/>
      <c r="L39" s="111">
        <v>9</v>
      </c>
      <c r="M39" s="112" t="s">
        <v>183</v>
      </c>
      <c r="N39" s="107" t="s">
        <v>103</v>
      </c>
      <c r="O39" s="107">
        <v>160</v>
      </c>
    </row>
    <row r="40" spans="2:15" ht="17.100000000000001" customHeight="1">
      <c r="B40" s="111"/>
      <c r="C40" s="112"/>
      <c r="D40" s="107"/>
      <c r="E40" s="119"/>
      <c r="F40" s="124"/>
      <c r="G40" s="111"/>
      <c r="H40" s="112"/>
      <c r="I40" s="107"/>
      <c r="J40" s="119"/>
      <c r="K40" s="1"/>
      <c r="L40" s="144">
        <v>10</v>
      </c>
      <c r="M40" s="129" t="s">
        <v>183</v>
      </c>
      <c r="N40" s="145" t="s">
        <v>111</v>
      </c>
      <c r="O40" s="107">
        <v>416</v>
      </c>
    </row>
    <row r="41" spans="2:15" ht="17.100000000000001" customHeight="1" thickBot="1">
      <c r="B41" s="138" t="s">
        <v>95</v>
      </c>
      <c r="C41" s="139" t="s">
        <v>11</v>
      </c>
      <c r="D41" s="140" t="s">
        <v>97</v>
      </c>
      <c r="E41" s="142">
        <f>SUM(E42+E43+E44+J6+J7)</f>
        <v>741</v>
      </c>
      <c r="F41" s="124"/>
      <c r="G41" s="108" t="s">
        <v>165</v>
      </c>
      <c r="H41" s="109" t="s">
        <v>13</v>
      </c>
      <c r="I41" s="125" t="s">
        <v>97</v>
      </c>
      <c r="J41" s="142">
        <f>SUM(J42:J44)</f>
        <v>1055</v>
      </c>
      <c r="K41" s="1"/>
      <c r="L41" s="146"/>
      <c r="M41" s="147"/>
      <c r="N41" s="148"/>
      <c r="O41" s="149"/>
    </row>
    <row r="42" spans="2:15" ht="17.100000000000001" customHeight="1" thickTop="1">
      <c r="B42" s="111">
        <v>1</v>
      </c>
      <c r="C42" s="112" t="s">
        <v>184</v>
      </c>
      <c r="D42" s="107" t="s">
        <v>103</v>
      </c>
      <c r="E42" s="119">
        <v>95</v>
      </c>
      <c r="F42" s="124"/>
      <c r="G42" s="111">
        <v>1</v>
      </c>
      <c r="H42" s="112" t="s">
        <v>185</v>
      </c>
      <c r="I42" s="107" t="s">
        <v>94</v>
      </c>
      <c r="J42" s="119">
        <v>276</v>
      </c>
      <c r="K42" s="1"/>
      <c r="L42" s="296" t="s">
        <v>186</v>
      </c>
      <c r="M42" s="297"/>
      <c r="N42" s="300" t="s">
        <v>187</v>
      </c>
      <c r="O42" s="302">
        <f>SUM(E8+E19+E27+E34+E41+J14+J23+J33+J41+O6+O19+O30)</f>
        <v>19838</v>
      </c>
    </row>
    <row r="43" spans="2:15" ht="17.100000000000001" customHeight="1" thickBot="1">
      <c r="B43" s="111">
        <v>2</v>
      </c>
      <c r="C43" s="112" t="s">
        <v>188</v>
      </c>
      <c r="D43" s="107" t="s">
        <v>94</v>
      </c>
      <c r="E43" s="119">
        <v>93</v>
      </c>
      <c r="F43" s="124"/>
      <c r="G43" s="111">
        <v>2</v>
      </c>
      <c r="H43" s="112" t="s">
        <v>189</v>
      </c>
      <c r="I43" s="107" t="s">
        <v>94</v>
      </c>
      <c r="J43" s="119">
        <v>152</v>
      </c>
      <c r="K43" s="1"/>
      <c r="L43" s="298"/>
      <c r="M43" s="299"/>
      <c r="N43" s="301"/>
      <c r="O43" s="303"/>
    </row>
    <row r="44" spans="2:15" ht="17.100000000000001" customHeight="1" thickBot="1">
      <c r="B44" s="115">
        <v>3</v>
      </c>
      <c r="C44" s="116" t="s">
        <v>190</v>
      </c>
      <c r="D44" s="117" t="s">
        <v>103</v>
      </c>
      <c r="E44" s="118">
        <v>62</v>
      </c>
      <c r="F44" s="124"/>
      <c r="G44" s="150">
        <v>3</v>
      </c>
      <c r="H44" s="151" t="s">
        <v>191</v>
      </c>
      <c r="I44" s="152" t="s">
        <v>94</v>
      </c>
      <c r="J44" s="118">
        <v>627</v>
      </c>
      <c r="K44" s="1"/>
      <c r="L44" s="153"/>
      <c r="M44" s="153"/>
      <c r="N44" s="153"/>
      <c r="O44" s="153"/>
    </row>
    <row r="45" spans="2:15" ht="15" customHeight="1">
      <c r="B45" s="124"/>
      <c r="C45" s="154"/>
      <c r="D45" s="155"/>
      <c r="E45" s="156"/>
      <c r="F45" s="157"/>
      <c r="G45" s="154"/>
      <c r="H45" s="157"/>
      <c r="I45" s="158"/>
      <c r="J45" s="1"/>
      <c r="K45" s="1"/>
      <c r="L45" s="1"/>
      <c r="M45" s="1"/>
      <c r="N45" s="1"/>
      <c r="O45" s="1"/>
    </row>
    <row r="46" spans="2:15" ht="15" customHeight="1">
      <c r="B46" s="124"/>
      <c r="C46" s="154" t="s">
        <v>192</v>
      </c>
      <c r="D46" s="155"/>
      <c r="E46" s="156"/>
      <c r="F46" s="157"/>
      <c r="G46" s="154"/>
      <c r="H46" s="157"/>
      <c r="I46" s="3"/>
      <c r="J46" s="3"/>
      <c r="K46" s="1"/>
    </row>
    <row r="47" spans="2:15" ht="15" customHeight="1"/>
    <row r="48" spans="2:15" ht="15" customHeight="1"/>
    <row r="49" spans="2:15" ht="15" customHeight="1">
      <c r="L49" s="159"/>
      <c r="M49" s="160"/>
      <c r="N49" s="161"/>
      <c r="O49" s="161"/>
    </row>
    <row r="50" spans="2:15" ht="15" customHeight="1">
      <c r="B50" s="162"/>
      <c r="C50" s="162"/>
      <c r="D50" s="162"/>
      <c r="E50" s="162"/>
      <c r="F50" s="162"/>
      <c r="G50" s="162"/>
      <c r="H50" s="162"/>
      <c r="I50" s="162"/>
      <c r="J50" s="162"/>
      <c r="K50" s="162"/>
      <c r="L50" s="159"/>
      <c r="M50" s="160"/>
      <c r="N50" s="161"/>
      <c r="O50" s="161"/>
    </row>
    <row r="51" spans="2:15" ht="15" customHeight="1">
      <c r="B51" s="162"/>
      <c r="C51" s="162"/>
      <c r="D51" s="162"/>
      <c r="E51" s="162"/>
      <c r="F51" s="162"/>
      <c r="G51" s="162"/>
      <c r="H51" s="162"/>
      <c r="I51" s="162"/>
      <c r="J51" s="162"/>
      <c r="K51" s="162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7"/>
  <sheetViews>
    <sheetView topLeftCell="H1" zoomScaleNormal="100" workbookViewId="0">
      <selection activeCell="M1" sqref="M1"/>
    </sheetView>
  </sheetViews>
  <sheetFormatPr defaultRowHeight="14.25"/>
  <cols>
    <col min="1" max="1" width="3.85546875" style="164" customWidth="1"/>
    <col min="2" max="3" width="9.140625" style="164" customWidth="1"/>
    <col min="4" max="4" width="4.85546875" style="164" customWidth="1"/>
    <col min="5" max="6" width="9.140625" style="164" customWidth="1"/>
    <col min="7" max="7" width="7.140625" style="164" customWidth="1"/>
    <col min="8" max="8" width="28.85546875" style="164" customWidth="1"/>
    <col min="9" max="9" width="7.5703125" style="164" customWidth="1"/>
    <col min="10" max="10" width="6.5703125" style="164" customWidth="1"/>
    <col min="11" max="11" width="8.7109375" style="164" customWidth="1"/>
    <col min="12" max="12" width="11.5703125" style="164" customWidth="1"/>
    <col min="13" max="28" width="9.140625" style="164" customWidth="1"/>
    <col min="29" max="16384" width="9.140625" style="178"/>
  </cols>
  <sheetData>
    <row r="1" spans="1:32" s="166" customFormat="1" ht="12.75">
      <c r="A1" s="164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5"/>
    </row>
    <row r="2" spans="1:32" s="166" customFormat="1" ht="12.75">
      <c r="A2" s="164"/>
      <c r="B2" s="164" t="s">
        <v>193</v>
      </c>
      <c r="C2" s="164" t="s">
        <v>194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</row>
    <row r="3" spans="1:32" s="166" customFormat="1" ht="12.75">
      <c r="A3" s="164"/>
      <c r="B3" s="164" t="s">
        <v>195</v>
      </c>
      <c r="C3" s="164">
        <v>22201</v>
      </c>
      <c r="D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</row>
    <row r="4" spans="1:32" s="166" customFormat="1" ht="12.75">
      <c r="A4" s="164"/>
      <c r="B4" s="164" t="s">
        <v>196</v>
      </c>
      <c r="C4" s="164">
        <v>20828</v>
      </c>
      <c r="D4" s="164"/>
      <c r="H4" s="164" t="s">
        <v>197</v>
      </c>
      <c r="I4" s="166">
        <v>36</v>
      </c>
      <c r="J4" s="166">
        <f t="shared" ref="J4:J9" si="0">K4+K10</f>
        <v>36</v>
      </c>
      <c r="K4" s="164">
        <v>17</v>
      </c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</row>
    <row r="5" spans="1:32" s="166" customFormat="1" ht="12.75">
      <c r="A5" s="164"/>
      <c r="B5" s="164" t="s">
        <v>198</v>
      </c>
      <c r="C5" s="164">
        <v>20211</v>
      </c>
      <c r="D5" s="164"/>
      <c r="E5" s="164"/>
      <c r="F5" s="164" t="s">
        <v>199</v>
      </c>
      <c r="H5" s="164" t="s">
        <v>200</v>
      </c>
      <c r="I5" s="166">
        <v>1</v>
      </c>
      <c r="J5" s="166">
        <f t="shared" si="0"/>
        <v>1</v>
      </c>
      <c r="K5" s="164">
        <v>1</v>
      </c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</row>
    <row r="6" spans="1:32" s="166" customFormat="1" ht="12.75">
      <c r="A6" s="164"/>
      <c r="B6" s="164" t="s">
        <v>201</v>
      </c>
      <c r="C6" s="164">
        <v>19507</v>
      </c>
      <c r="D6" s="164"/>
      <c r="E6" s="164" t="s">
        <v>202</v>
      </c>
      <c r="F6" s="164">
        <v>5981</v>
      </c>
      <c r="H6" s="166" t="s">
        <v>203</v>
      </c>
      <c r="I6" s="166">
        <v>0</v>
      </c>
      <c r="J6" s="166">
        <f t="shared" si="0"/>
        <v>0</v>
      </c>
      <c r="K6" s="166">
        <v>0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</row>
    <row r="7" spans="1:32" s="166" customFormat="1" ht="12.75">
      <c r="A7" s="164"/>
      <c r="B7" s="164" t="s">
        <v>204</v>
      </c>
      <c r="C7" s="164">
        <v>18949</v>
      </c>
      <c r="D7" s="164"/>
      <c r="E7" s="164" t="s">
        <v>205</v>
      </c>
      <c r="F7" s="164">
        <v>4154</v>
      </c>
      <c r="H7" s="167" t="s">
        <v>206</v>
      </c>
      <c r="I7" s="166">
        <v>12</v>
      </c>
      <c r="J7" s="166">
        <f t="shared" si="0"/>
        <v>12</v>
      </c>
      <c r="K7" s="164">
        <v>4</v>
      </c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</row>
    <row r="8" spans="1:32" s="166" customFormat="1" ht="12.75">
      <c r="A8" s="164"/>
      <c r="B8" s="164" t="s">
        <v>207</v>
      </c>
      <c r="C8" s="164">
        <v>18673</v>
      </c>
      <c r="D8" s="164"/>
      <c r="E8" s="164" t="s">
        <v>208</v>
      </c>
      <c r="F8" s="164">
        <v>3176</v>
      </c>
      <c r="H8" s="166" t="s">
        <v>209</v>
      </c>
      <c r="I8" s="166">
        <v>13</v>
      </c>
      <c r="J8" s="166">
        <f t="shared" si="0"/>
        <v>13</v>
      </c>
      <c r="K8" s="164">
        <v>9</v>
      </c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</row>
    <row r="9" spans="1:32" s="166" customFormat="1" ht="12.75">
      <c r="A9" s="164"/>
      <c r="B9" s="164" t="s">
        <v>210</v>
      </c>
      <c r="C9" s="164">
        <v>18300</v>
      </c>
      <c r="D9" s="164"/>
      <c r="E9" s="164" t="s">
        <v>211</v>
      </c>
      <c r="F9" s="164">
        <v>5397</v>
      </c>
      <c r="H9" s="166" t="s">
        <v>212</v>
      </c>
      <c r="I9" s="166">
        <v>0</v>
      </c>
      <c r="J9" s="166">
        <f t="shared" si="0"/>
        <v>0</v>
      </c>
      <c r="K9" s="164">
        <v>0</v>
      </c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</row>
    <row r="10" spans="1:32" s="166" customFormat="1" ht="12.75">
      <c r="A10" s="164"/>
      <c r="B10" s="164" t="s">
        <v>213</v>
      </c>
      <c r="C10" s="164">
        <v>17926</v>
      </c>
      <c r="D10" s="164"/>
      <c r="E10" s="164" t="s">
        <v>214</v>
      </c>
      <c r="F10" s="164">
        <v>4350</v>
      </c>
      <c r="K10" s="166">
        <v>19</v>
      </c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</row>
    <row r="11" spans="1:32" s="166" customFormat="1" ht="12.75">
      <c r="A11" s="164"/>
      <c r="B11" s="164" t="s">
        <v>215</v>
      </c>
      <c r="C11" s="164">
        <v>17914</v>
      </c>
      <c r="D11" s="164"/>
      <c r="E11" s="164" t="s">
        <v>195</v>
      </c>
      <c r="F11" s="164">
        <v>4415</v>
      </c>
      <c r="K11" s="166">
        <v>0</v>
      </c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</row>
    <row r="12" spans="1:32" s="166" customFormat="1" ht="12.75">
      <c r="A12" s="164"/>
      <c r="B12" s="164" t="s">
        <v>216</v>
      </c>
      <c r="C12" s="164">
        <v>18498</v>
      </c>
      <c r="D12" s="164"/>
      <c r="E12" s="164"/>
      <c r="F12" s="164"/>
      <c r="K12" s="166">
        <v>0</v>
      </c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</row>
    <row r="13" spans="1:32" s="166" customFormat="1" ht="12.75">
      <c r="A13" s="164"/>
      <c r="B13" s="164" t="s">
        <v>217</v>
      </c>
      <c r="C13" s="164">
        <v>20174</v>
      </c>
      <c r="D13" s="164"/>
      <c r="E13" s="164" t="s">
        <v>213</v>
      </c>
      <c r="F13" s="164">
        <v>3763</v>
      </c>
      <c r="K13" s="166">
        <v>8</v>
      </c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</row>
    <row r="14" spans="1:32" s="166" customFormat="1" ht="12.75">
      <c r="A14" s="164"/>
      <c r="B14" s="164" t="s">
        <v>218</v>
      </c>
      <c r="C14" s="164">
        <v>20079</v>
      </c>
      <c r="D14" s="164"/>
      <c r="E14" s="164" t="s">
        <v>215</v>
      </c>
      <c r="F14" s="164">
        <v>3180</v>
      </c>
      <c r="K14" s="166">
        <v>4</v>
      </c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</row>
    <row r="15" spans="1:32" s="166" customFormat="1" ht="12.75">
      <c r="A15" s="164"/>
      <c r="B15" s="164" t="s">
        <v>219</v>
      </c>
      <c r="C15" s="164">
        <v>19838</v>
      </c>
      <c r="D15" s="164"/>
      <c r="E15" s="164" t="s">
        <v>216</v>
      </c>
      <c r="F15" s="164">
        <v>2211</v>
      </c>
      <c r="J15" s="164"/>
      <c r="K15" s="166">
        <v>0</v>
      </c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</row>
    <row r="16" spans="1:32" s="166" customFormat="1" ht="12.75">
      <c r="A16" s="164"/>
      <c r="B16" s="164"/>
      <c r="E16" s="164" t="s">
        <v>217</v>
      </c>
      <c r="F16" s="164">
        <v>3771</v>
      </c>
      <c r="H16" s="164"/>
      <c r="I16" s="164"/>
      <c r="J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F16" s="168"/>
    </row>
    <row r="17" spans="1:32" s="166" customFormat="1" ht="12.75">
      <c r="A17" s="164"/>
      <c r="B17" s="164"/>
      <c r="C17" s="164"/>
      <c r="D17" s="164"/>
      <c r="E17" s="164" t="s">
        <v>218</v>
      </c>
      <c r="F17" s="164">
        <v>3319</v>
      </c>
      <c r="H17" s="164"/>
      <c r="I17" s="164"/>
      <c r="J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F17" s="168"/>
    </row>
    <row r="18" spans="1:32" s="166" customFormat="1" ht="12.75">
      <c r="A18" s="164"/>
      <c r="B18" s="164"/>
      <c r="C18" s="164"/>
      <c r="D18" s="164"/>
      <c r="E18" s="164" t="s">
        <v>219</v>
      </c>
      <c r="F18" s="164">
        <v>2028</v>
      </c>
      <c r="H18" s="164"/>
      <c r="I18" s="169"/>
      <c r="J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F18" s="168"/>
    </row>
    <row r="19" spans="1:32" s="166" customFormat="1" ht="12.75">
      <c r="A19" s="164"/>
      <c r="B19" s="164"/>
      <c r="C19" s="164"/>
      <c r="D19" s="164"/>
      <c r="G19" s="164"/>
      <c r="H19" s="164"/>
      <c r="I19" s="164"/>
      <c r="J19" s="164"/>
      <c r="K19" s="170">
        <f>K22+K23+K24+K25+K26+K27+K28+K29+K30+K31+K32+K33+K34</f>
        <v>1</v>
      </c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F19" s="168"/>
    </row>
    <row r="20" spans="1:32" s="166" customFormat="1" ht="12.75">
      <c r="A20" s="164"/>
      <c r="B20" s="164"/>
      <c r="C20" s="164"/>
      <c r="D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F20" s="168"/>
    </row>
    <row r="21" spans="1:32" s="166" customFormat="1" ht="12.75">
      <c r="A21" s="164"/>
      <c r="B21" s="164"/>
      <c r="C21" s="164"/>
      <c r="D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F21" s="168"/>
    </row>
    <row r="22" spans="1:32" s="166" customFormat="1" ht="12.75">
      <c r="A22" s="164"/>
      <c r="B22" s="164">
        <v>1245</v>
      </c>
      <c r="C22" s="164"/>
      <c r="D22" s="164"/>
      <c r="E22" s="164"/>
      <c r="F22" s="164"/>
      <c r="G22" s="164"/>
      <c r="H22" s="164"/>
      <c r="I22" s="164"/>
      <c r="J22" s="171" t="s">
        <v>220</v>
      </c>
      <c r="K22" s="168">
        <f t="shared" ref="K22:K34" si="1">B22/B$36</f>
        <v>0.38237100737100738</v>
      </c>
      <c r="L22" s="172">
        <f t="shared" ref="L22:L34" si="2">B22/B$36</f>
        <v>0.38237100737100738</v>
      </c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F22" s="168"/>
    </row>
    <row r="23" spans="1:32" s="166" customFormat="1" ht="12.75">
      <c r="A23" s="164"/>
      <c r="B23" s="164">
        <v>113</v>
      </c>
      <c r="C23" s="164"/>
      <c r="D23" s="164"/>
      <c r="E23" s="164"/>
      <c r="F23" s="164"/>
      <c r="G23" s="164"/>
      <c r="H23" s="164"/>
      <c r="I23" s="164"/>
      <c r="J23" s="171" t="s">
        <v>221</v>
      </c>
      <c r="K23" s="168">
        <f t="shared" si="1"/>
        <v>3.4705159705159708E-2</v>
      </c>
      <c r="L23" s="173">
        <f t="shared" si="2"/>
        <v>3.4705159705159708E-2</v>
      </c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F23" s="168"/>
    </row>
    <row r="24" spans="1:32" s="166" customFormat="1" ht="12.75">
      <c r="A24" s="164"/>
      <c r="B24" s="164">
        <v>18</v>
      </c>
      <c r="C24" s="164"/>
      <c r="D24" s="164"/>
      <c r="E24" s="164"/>
      <c r="F24" s="164"/>
      <c r="G24" s="164"/>
      <c r="H24" s="164"/>
      <c r="I24" s="164"/>
      <c r="J24" s="171" t="s">
        <v>222</v>
      </c>
      <c r="K24" s="168">
        <f t="shared" si="1"/>
        <v>5.528255528255528E-3</v>
      </c>
      <c r="L24" s="173">
        <f t="shared" si="2"/>
        <v>5.528255528255528E-3</v>
      </c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F24" s="168"/>
    </row>
    <row r="25" spans="1:32" s="166" customFormat="1" ht="12.75" customHeight="1">
      <c r="A25" s="164"/>
      <c r="B25" s="164">
        <v>116</v>
      </c>
      <c r="C25" s="164"/>
      <c r="D25" s="164"/>
      <c r="E25" s="164"/>
      <c r="F25" s="164"/>
      <c r="G25" s="164"/>
      <c r="H25" s="164"/>
      <c r="J25" s="174" t="s">
        <v>223</v>
      </c>
      <c r="K25" s="168">
        <f t="shared" si="1"/>
        <v>3.562653562653563E-2</v>
      </c>
      <c r="L25" s="173">
        <f t="shared" si="2"/>
        <v>3.562653562653563E-2</v>
      </c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F25" s="168"/>
    </row>
    <row r="26" spans="1:32" s="166" customFormat="1" ht="12.75" customHeight="1">
      <c r="A26" s="164"/>
      <c r="B26" s="164">
        <v>75</v>
      </c>
      <c r="C26" s="164"/>
      <c r="D26" s="164"/>
      <c r="E26" s="164"/>
      <c r="F26" s="164"/>
      <c r="G26" s="164"/>
      <c r="H26" s="164"/>
      <c r="I26" s="164"/>
      <c r="J26" s="171" t="s">
        <v>224</v>
      </c>
      <c r="K26" s="168">
        <f t="shared" si="1"/>
        <v>2.3034398034398034E-2</v>
      </c>
      <c r="L26" s="172">
        <f t="shared" si="2"/>
        <v>2.3034398034398034E-2</v>
      </c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F26" s="168"/>
    </row>
    <row r="27" spans="1:32" s="166" customFormat="1" ht="12.75">
      <c r="A27" s="164"/>
      <c r="B27" s="164">
        <v>37</v>
      </c>
      <c r="C27" s="164"/>
      <c r="D27" s="164"/>
      <c r="E27" s="164"/>
      <c r="F27" s="164"/>
      <c r="G27" s="164"/>
      <c r="H27" s="164"/>
      <c r="I27" s="164"/>
      <c r="J27" s="174" t="s">
        <v>225</v>
      </c>
      <c r="K27" s="168">
        <f t="shared" si="1"/>
        <v>1.1363636363636364E-2</v>
      </c>
      <c r="L27" s="172">
        <f t="shared" si="2"/>
        <v>1.1363636363636364E-2</v>
      </c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F27" s="168"/>
    </row>
    <row r="28" spans="1:32" s="166" customFormat="1" ht="12.75">
      <c r="A28" s="164"/>
      <c r="B28" s="164">
        <v>331</v>
      </c>
      <c r="C28" s="164"/>
      <c r="D28" s="164"/>
      <c r="E28" s="164"/>
      <c r="F28" s="164"/>
      <c r="G28" s="164"/>
      <c r="H28" s="164"/>
      <c r="I28" s="164"/>
      <c r="J28" s="174" t="s">
        <v>226</v>
      </c>
      <c r="K28" s="168">
        <f t="shared" si="1"/>
        <v>0.10165847665847666</v>
      </c>
      <c r="L28" s="173">
        <f t="shared" si="2"/>
        <v>0.10165847665847666</v>
      </c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F28" s="168"/>
    </row>
    <row r="29" spans="1:32" s="166" customFormat="1" ht="12.75">
      <c r="A29" s="164"/>
      <c r="B29" s="164">
        <v>136</v>
      </c>
      <c r="C29" s="164"/>
      <c r="D29" s="164"/>
      <c r="E29" s="164"/>
      <c r="F29" s="164"/>
      <c r="G29" s="164"/>
      <c r="H29" s="164"/>
      <c r="I29" s="164"/>
      <c r="J29" s="174" t="s">
        <v>227</v>
      </c>
      <c r="K29" s="168">
        <f t="shared" si="1"/>
        <v>4.1769041769041768E-2</v>
      </c>
      <c r="L29" s="173">
        <f t="shared" si="2"/>
        <v>4.1769041769041768E-2</v>
      </c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F29" s="175"/>
    </row>
    <row r="30" spans="1:32" s="166" customFormat="1" ht="12.75">
      <c r="A30" s="164"/>
      <c r="B30" s="164">
        <v>96</v>
      </c>
      <c r="C30" s="164"/>
      <c r="D30" s="164"/>
      <c r="E30" s="164"/>
      <c r="F30" s="164"/>
      <c r="G30" s="164"/>
      <c r="H30" s="164"/>
      <c r="I30" s="164"/>
      <c r="J30" s="174" t="s">
        <v>228</v>
      </c>
      <c r="K30" s="168">
        <f t="shared" si="1"/>
        <v>2.9484029484029485E-2</v>
      </c>
      <c r="L30" s="173">
        <f t="shared" si="2"/>
        <v>2.9484029484029485E-2</v>
      </c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</row>
    <row r="31" spans="1:32" s="166" customFormat="1" ht="12.75">
      <c r="A31" s="164"/>
      <c r="B31" s="164">
        <v>571</v>
      </c>
      <c r="C31" s="164"/>
      <c r="D31" s="164"/>
      <c r="E31" s="164"/>
      <c r="F31" s="164"/>
      <c r="G31" s="164"/>
      <c r="H31" s="164"/>
      <c r="I31" s="164"/>
      <c r="J31" s="174" t="s">
        <v>229</v>
      </c>
      <c r="K31" s="168">
        <f t="shared" si="1"/>
        <v>0.17536855036855037</v>
      </c>
      <c r="L31" s="173">
        <f t="shared" si="2"/>
        <v>0.17536855036855037</v>
      </c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</row>
    <row r="32" spans="1:32" s="166" customFormat="1" ht="12.75">
      <c r="A32" s="164"/>
      <c r="B32" s="164">
        <v>198</v>
      </c>
      <c r="C32" s="164"/>
      <c r="D32" s="164"/>
      <c r="E32" s="164"/>
      <c r="F32" s="164"/>
      <c r="G32" s="164"/>
      <c r="H32" s="164"/>
      <c r="I32" s="164"/>
      <c r="J32" s="174" t="s">
        <v>230</v>
      </c>
      <c r="K32" s="168">
        <f t="shared" si="1"/>
        <v>6.0810810810810814E-2</v>
      </c>
      <c r="L32" s="173">
        <f t="shared" si="2"/>
        <v>6.0810810810810814E-2</v>
      </c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</row>
    <row r="33" spans="1:28" s="166" customFormat="1" ht="12.75">
      <c r="A33" s="164"/>
      <c r="B33" s="164">
        <v>21</v>
      </c>
      <c r="C33" s="164"/>
      <c r="D33" s="164"/>
      <c r="E33" s="164"/>
      <c r="F33" s="164"/>
      <c r="G33" s="164"/>
      <c r="H33" s="164"/>
      <c r="I33" s="164"/>
      <c r="J33" s="174" t="s">
        <v>231</v>
      </c>
      <c r="K33" s="168">
        <f t="shared" si="1"/>
        <v>6.4496314496314492E-3</v>
      </c>
      <c r="L33" s="172">
        <f t="shared" si="2"/>
        <v>6.4496314496314492E-3</v>
      </c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</row>
    <row r="34" spans="1:28" s="166" customFormat="1" ht="12.75">
      <c r="A34" s="164"/>
      <c r="B34" s="164">
        <v>299</v>
      </c>
      <c r="C34" s="164"/>
      <c r="D34" s="164"/>
      <c r="E34" s="164"/>
      <c r="F34" s="164"/>
      <c r="G34" s="164"/>
      <c r="H34" s="164"/>
      <c r="I34" s="164"/>
      <c r="J34" s="174" t="s">
        <v>232</v>
      </c>
      <c r="K34" s="168">
        <f t="shared" si="1"/>
        <v>9.1830466830466834E-2</v>
      </c>
      <c r="L34" s="172">
        <f t="shared" si="2"/>
        <v>9.1830466830466834E-2</v>
      </c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</row>
    <row r="35" spans="1:28" s="166" customFormat="1" ht="12.75">
      <c r="A35" s="164"/>
      <c r="C35" s="164"/>
      <c r="D35" s="164"/>
      <c r="E35" s="164"/>
      <c r="F35" s="164"/>
      <c r="G35" s="164"/>
      <c r="H35" s="164"/>
      <c r="I35" s="164"/>
      <c r="J35" s="17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</row>
    <row r="36" spans="1:28" s="166" customFormat="1" ht="12.75">
      <c r="A36" s="164"/>
      <c r="B36" s="164">
        <v>3256</v>
      </c>
      <c r="C36" s="164"/>
      <c r="D36" s="164"/>
      <c r="E36" s="164"/>
      <c r="F36" s="164"/>
      <c r="G36" s="164"/>
      <c r="H36" s="164"/>
      <c r="I36" s="164"/>
      <c r="J36" s="174"/>
      <c r="K36" s="168">
        <v>1</v>
      </c>
      <c r="L36" s="173">
        <f>B36/B$36</f>
        <v>1</v>
      </c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</row>
    <row r="37" spans="1:28" s="166" customFormat="1" ht="12.75">
      <c r="A37" s="164"/>
      <c r="C37" s="164"/>
      <c r="D37" s="164"/>
      <c r="E37" s="164"/>
      <c r="F37" s="164"/>
      <c r="G37" s="164"/>
      <c r="H37" s="164"/>
      <c r="I37" s="164"/>
      <c r="J37" s="164"/>
      <c r="K37" s="176"/>
      <c r="L37" s="176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</row>
    <row r="38" spans="1:28" s="166" customFormat="1" ht="12.75">
      <c r="A38" s="164"/>
      <c r="B38" s="164">
        <f>SUM(B22:B34)</f>
        <v>3256</v>
      </c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8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</row>
    <row r="39" spans="1:28" s="166" customFormat="1" ht="12.75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8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</row>
    <row r="40" spans="1:28" s="166" customFormat="1" ht="12.75" customHeight="1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8"/>
      <c r="N40" s="312" t="s">
        <v>233</v>
      </c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</row>
    <row r="41" spans="1:28" s="166" customFormat="1" ht="12.75" customHeight="1">
      <c r="M41" s="168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</row>
    <row r="42" spans="1:28" s="166" customFormat="1" ht="12.75">
      <c r="M42" s="168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</row>
    <row r="43" spans="1:28" s="166" customFormat="1" ht="12.75">
      <c r="M43" s="168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</row>
    <row r="44" spans="1:28" s="166" customFormat="1" ht="12.75">
      <c r="M44" s="168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</row>
    <row r="45" spans="1:28" s="166" customFormat="1" ht="12.75">
      <c r="M45" s="168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</row>
    <row r="46" spans="1:28" s="166" customFormat="1" ht="12.75">
      <c r="M46" s="168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</row>
    <row r="47" spans="1:28" s="166" customFormat="1" ht="12.75">
      <c r="M47" s="168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</row>
    <row r="48" spans="1:28" s="166" customFormat="1" ht="12.75">
      <c r="M48" s="168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</row>
    <row r="49" spans="1:28" s="166" customFormat="1" ht="12.75">
      <c r="M49" s="168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</row>
    <row r="50" spans="1:28" s="166" customFormat="1" ht="12.75">
      <c r="M50" s="168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</row>
    <row r="51" spans="1:28" s="166" customFormat="1" ht="12.75">
      <c r="M51" s="168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</row>
    <row r="52" spans="1:28" s="166" customFormat="1" ht="12.75">
      <c r="M52" s="168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</row>
    <row r="53" spans="1:28" s="166" customFormat="1" ht="12.75">
      <c r="M53" s="176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</row>
    <row r="54" spans="1:28" s="166" customFormat="1" ht="12.75"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</row>
    <row r="55" spans="1:28" s="166" customFormat="1" ht="12.75">
      <c r="M55" s="164"/>
      <c r="N55" s="164"/>
      <c r="O55" s="164"/>
      <c r="P55" s="173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</row>
    <row r="56" spans="1:28" s="166" customFormat="1" ht="12.75">
      <c r="M56" s="164"/>
      <c r="N56" s="164"/>
      <c r="O56" s="164"/>
      <c r="P56" s="177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</row>
    <row r="57" spans="1:28" s="166" customFormat="1" ht="12.75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73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</row>
    <row r="58" spans="1:28" s="166" customFormat="1" ht="12.75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73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</row>
    <row r="59" spans="1:28" s="166" customFormat="1" ht="12.75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77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</row>
    <row r="60" spans="1:28" s="166" customFormat="1" ht="12.75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72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</row>
    <row r="61" spans="1:28" s="166" customFormat="1" ht="12.75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73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</row>
    <row r="62" spans="1:28">
      <c r="P62" s="173"/>
    </row>
    <row r="63" spans="1:28">
      <c r="P63" s="173"/>
    </row>
    <row r="64" spans="1:28">
      <c r="P64" s="173"/>
    </row>
    <row r="65" spans="16:16">
      <c r="P65" s="173"/>
    </row>
    <row r="66" spans="16:16">
      <c r="P66" s="177"/>
    </row>
    <row r="67" spans="16:16">
      <c r="P67" s="173"/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8"/>
  <sheetViews>
    <sheetView zoomScale="75" workbookViewId="0"/>
  </sheetViews>
  <sheetFormatPr defaultRowHeight="12.75"/>
  <cols>
    <col min="1" max="1" width="2.85546875" style="163" customWidth="1"/>
    <col min="2" max="2" width="4.7109375" style="163" customWidth="1"/>
    <col min="3" max="3" width="25" style="163" customWidth="1"/>
    <col min="4" max="4" width="26.28515625" style="163" customWidth="1"/>
    <col min="5" max="5" width="13.28515625" style="373" customWidth="1"/>
    <col min="6" max="8" width="12.28515625" style="373" customWidth="1"/>
    <col min="9" max="9" width="13" style="373" customWidth="1"/>
    <col min="10" max="10" width="12.42578125" style="373" customWidth="1"/>
    <col min="11" max="11" width="12.5703125" style="438" customWidth="1"/>
    <col min="12" max="12" width="12.28515625" style="373" customWidth="1"/>
    <col min="13" max="13" width="12.140625" style="438" customWidth="1"/>
    <col min="14" max="15" width="12.28515625" style="373" customWidth="1"/>
    <col min="16" max="16" width="12.28515625" style="438" customWidth="1"/>
    <col min="17" max="17" width="12.85546875" style="373" customWidth="1"/>
    <col min="18" max="18" width="13.42578125" style="373" customWidth="1"/>
    <col min="19" max="19" width="15.85546875" style="373" customWidth="1"/>
    <col min="20" max="20" width="10.7109375" style="163" bestFit="1" customWidth="1"/>
    <col min="21" max="16384" width="9.140625" style="163"/>
  </cols>
  <sheetData>
    <row r="2" spans="2:20" ht="42" customHeight="1">
      <c r="B2" s="314"/>
      <c r="C2" s="315"/>
      <c r="D2" s="316"/>
      <c r="E2" s="317" t="s">
        <v>234</v>
      </c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4"/>
      <c r="Q2" s="314"/>
      <c r="R2" s="319"/>
      <c r="S2" s="320"/>
    </row>
    <row r="3" spans="2:20" ht="48.75" customHeight="1">
      <c r="B3" s="321" t="s">
        <v>235</v>
      </c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</row>
    <row r="4" spans="2:20" ht="42" customHeight="1" thickBot="1">
      <c r="B4" s="322" t="s">
        <v>236</v>
      </c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</row>
    <row r="5" spans="2:20" ht="40.5" customHeight="1" thickBot="1">
      <c r="B5" s="324" t="s">
        <v>1</v>
      </c>
      <c r="C5" s="325" t="s">
        <v>2</v>
      </c>
      <c r="D5" s="326" t="s">
        <v>3</v>
      </c>
      <c r="E5" s="327" t="s">
        <v>237</v>
      </c>
      <c r="F5" s="328" t="s">
        <v>238</v>
      </c>
      <c r="G5" s="329" t="s">
        <v>6</v>
      </c>
      <c r="H5" s="329" t="s">
        <v>7</v>
      </c>
      <c r="I5" s="329" t="s">
        <v>8</v>
      </c>
      <c r="J5" s="329" t="s">
        <v>9</v>
      </c>
      <c r="K5" s="329" t="s">
        <v>10</v>
      </c>
      <c r="L5" s="329" t="s">
        <v>11</v>
      </c>
      <c r="M5" s="329" t="s">
        <v>12</v>
      </c>
      <c r="N5" s="329" t="s">
        <v>13</v>
      </c>
      <c r="O5" s="329" t="s">
        <v>239</v>
      </c>
      <c r="P5" s="329" t="s">
        <v>240</v>
      </c>
      <c r="Q5" s="329" t="s">
        <v>16</v>
      </c>
      <c r="R5" s="329" t="s">
        <v>17</v>
      </c>
      <c r="S5" s="330" t="s">
        <v>18</v>
      </c>
    </row>
    <row r="6" spans="2:20" ht="24" customHeight="1" thickBot="1">
      <c r="B6" s="331"/>
      <c r="C6" s="332" t="s">
        <v>241</v>
      </c>
      <c r="D6" s="332"/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</row>
    <row r="7" spans="2:20" ht="24" customHeight="1" thickBot="1">
      <c r="B7" s="333" t="s">
        <v>20</v>
      </c>
      <c r="C7" s="334" t="s">
        <v>242</v>
      </c>
      <c r="D7" s="335"/>
      <c r="E7" s="335"/>
      <c r="F7" s="335"/>
      <c r="G7" s="335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6"/>
    </row>
    <row r="8" spans="2:20" ht="24" customHeight="1" thickBot="1">
      <c r="B8" s="337"/>
      <c r="C8" s="338" t="s">
        <v>243</v>
      </c>
      <c r="D8" s="339"/>
      <c r="E8" s="340">
        <v>146</v>
      </c>
      <c r="F8" s="340">
        <v>146</v>
      </c>
      <c r="G8" s="341">
        <v>197</v>
      </c>
      <c r="H8" s="341">
        <v>244</v>
      </c>
      <c r="I8" s="341">
        <v>210</v>
      </c>
      <c r="J8" s="342">
        <v>65</v>
      </c>
      <c r="K8" s="341">
        <v>293</v>
      </c>
      <c r="L8" s="341">
        <v>86</v>
      </c>
      <c r="M8" s="341">
        <v>124</v>
      </c>
      <c r="N8" s="341">
        <v>152</v>
      </c>
      <c r="O8" s="341">
        <v>137</v>
      </c>
      <c r="P8" s="341">
        <v>211</v>
      </c>
      <c r="Q8" s="341">
        <v>198</v>
      </c>
      <c r="R8" s="343">
        <v>220</v>
      </c>
      <c r="S8" s="344">
        <f>SUM(E8:R8)</f>
        <v>2429</v>
      </c>
    </row>
    <row r="9" spans="2:20" ht="24" customHeight="1" thickBot="1">
      <c r="B9" s="337"/>
      <c r="C9" s="345" t="s">
        <v>244</v>
      </c>
      <c r="D9" s="346"/>
      <c r="E9" s="347">
        <v>384</v>
      </c>
      <c r="F9" s="347">
        <v>286</v>
      </c>
      <c r="G9" s="347">
        <v>439</v>
      </c>
      <c r="H9" s="347">
        <v>553</v>
      </c>
      <c r="I9" s="347">
        <v>516</v>
      </c>
      <c r="J9" s="342">
        <v>103</v>
      </c>
      <c r="K9" s="347">
        <v>464</v>
      </c>
      <c r="L9" s="347">
        <v>206</v>
      </c>
      <c r="M9" s="347">
        <v>309</v>
      </c>
      <c r="N9" s="347">
        <v>294</v>
      </c>
      <c r="O9" s="347">
        <v>498</v>
      </c>
      <c r="P9" s="347">
        <v>483</v>
      </c>
      <c r="Q9" s="347">
        <v>516</v>
      </c>
      <c r="R9" s="348">
        <v>521</v>
      </c>
      <c r="S9" s="344">
        <f>SUM(E9:R9)</f>
        <v>5572</v>
      </c>
      <c r="T9" s="349"/>
    </row>
    <row r="10" spans="2:20" ht="24" customHeight="1" thickBot="1">
      <c r="B10" s="337"/>
      <c r="C10" s="350" t="s">
        <v>245</v>
      </c>
      <c r="D10" s="338"/>
      <c r="E10" s="351">
        <v>412</v>
      </c>
      <c r="F10" s="351">
        <v>221</v>
      </c>
      <c r="G10" s="351">
        <v>322</v>
      </c>
      <c r="H10" s="351">
        <v>430</v>
      </c>
      <c r="I10" s="351">
        <v>470</v>
      </c>
      <c r="J10" s="342">
        <v>111</v>
      </c>
      <c r="K10" s="351">
        <v>399</v>
      </c>
      <c r="L10" s="351">
        <v>163</v>
      </c>
      <c r="M10" s="351">
        <v>256</v>
      </c>
      <c r="N10" s="351">
        <v>252</v>
      </c>
      <c r="O10" s="351">
        <v>546</v>
      </c>
      <c r="P10" s="351">
        <v>353</v>
      </c>
      <c r="Q10" s="347">
        <v>427</v>
      </c>
      <c r="R10" s="352">
        <v>436</v>
      </c>
      <c r="S10" s="344">
        <f>SUM(E10:R10)</f>
        <v>4798</v>
      </c>
      <c r="T10" s="349"/>
    </row>
    <row r="11" spans="2:20" ht="24" customHeight="1" thickBot="1">
      <c r="B11" s="337"/>
      <c r="C11" s="350" t="s">
        <v>246</v>
      </c>
      <c r="D11" s="338"/>
      <c r="E11" s="353">
        <v>278</v>
      </c>
      <c r="F11" s="353">
        <v>185</v>
      </c>
      <c r="G11" s="353">
        <v>242</v>
      </c>
      <c r="H11" s="353">
        <v>353</v>
      </c>
      <c r="I11" s="353">
        <v>341</v>
      </c>
      <c r="J11" s="354">
        <v>89</v>
      </c>
      <c r="K11" s="353">
        <v>319</v>
      </c>
      <c r="L11" s="353">
        <v>123</v>
      </c>
      <c r="M11" s="353">
        <v>156</v>
      </c>
      <c r="N11" s="353">
        <v>175</v>
      </c>
      <c r="O11" s="353">
        <v>319</v>
      </c>
      <c r="P11" s="353">
        <v>253</v>
      </c>
      <c r="Q11" s="351">
        <v>322</v>
      </c>
      <c r="R11" s="355">
        <v>308</v>
      </c>
      <c r="S11" s="344">
        <f>SUM(E11:R11)</f>
        <v>3463</v>
      </c>
      <c r="T11" s="349"/>
    </row>
    <row r="12" spans="2:20" ht="24" customHeight="1" thickBot="1">
      <c r="B12" s="356"/>
      <c r="C12" s="357" t="s">
        <v>247</v>
      </c>
      <c r="D12" s="358"/>
      <c r="E12" s="359">
        <v>273</v>
      </c>
      <c r="F12" s="359">
        <v>194</v>
      </c>
      <c r="G12" s="354">
        <v>265</v>
      </c>
      <c r="H12" s="354">
        <v>344</v>
      </c>
      <c r="I12" s="354">
        <v>329</v>
      </c>
      <c r="J12" s="360">
        <v>105</v>
      </c>
      <c r="K12" s="354">
        <v>322</v>
      </c>
      <c r="L12" s="354">
        <v>163</v>
      </c>
      <c r="M12" s="361">
        <v>183</v>
      </c>
      <c r="N12" s="361">
        <v>182</v>
      </c>
      <c r="O12" s="361">
        <v>328</v>
      </c>
      <c r="P12" s="361">
        <v>273</v>
      </c>
      <c r="Q12" s="353">
        <v>295</v>
      </c>
      <c r="R12" s="361">
        <v>320</v>
      </c>
      <c r="S12" s="344">
        <f>SUM(E12:R12)</f>
        <v>3576</v>
      </c>
      <c r="T12" s="349"/>
    </row>
    <row r="13" spans="2:20" ht="24" customHeight="1" thickBot="1">
      <c r="B13" s="362" t="s">
        <v>248</v>
      </c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2"/>
      <c r="Q13" s="362"/>
      <c r="R13" s="362"/>
      <c r="S13" s="363"/>
      <c r="T13" s="349"/>
    </row>
    <row r="14" spans="2:20" ht="24" customHeight="1" thickBot="1">
      <c r="B14" s="364">
        <v>2</v>
      </c>
      <c r="C14" s="365" t="s">
        <v>249</v>
      </c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6"/>
      <c r="T14" s="349"/>
    </row>
    <row r="15" spans="2:20" ht="24" customHeight="1" thickBot="1">
      <c r="B15" s="366"/>
      <c r="C15" s="367" t="s">
        <v>250</v>
      </c>
      <c r="D15" s="338"/>
      <c r="E15" s="351">
        <v>302</v>
      </c>
      <c r="F15" s="351">
        <v>88</v>
      </c>
      <c r="G15" s="342">
        <v>109</v>
      </c>
      <c r="H15" s="342">
        <v>158</v>
      </c>
      <c r="I15" s="342">
        <v>197</v>
      </c>
      <c r="J15" s="353">
        <v>41</v>
      </c>
      <c r="K15" s="342">
        <v>137</v>
      </c>
      <c r="L15" s="342">
        <v>78</v>
      </c>
      <c r="M15" s="368">
        <v>102</v>
      </c>
      <c r="N15" s="368">
        <v>119</v>
      </c>
      <c r="O15" s="368">
        <v>474</v>
      </c>
      <c r="P15" s="368">
        <v>168</v>
      </c>
      <c r="Q15" s="368">
        <v>172</v>
      </c>
      <c r="R15" s="368">
        <v>159</v>
      </c>
      <c r="S15" s="344">
        <f>SUM(E15:R15)</f>
        <v>2304</v>
      </c>
      <c r="T15" s="349"/>
    </row>
    <row r="16" spans="2:20" ht="24" customHeight="1" thickBot="1">
      <c r="B16" s="366" t="s">
        <v>22</v>
      </c>
      <c r="C16" s="367" t="s">
        <v>251</v>
      </c>
      <c r="D16" s="338"/>
      <c r="E16" s="351">
        <v>317</v>
      </c>
      <c r="F16" s="351">
        <v>230</v>
      </c>
      <c r="G16" s="342">
        <v>304</v>
      </c>
      <c r="H16" s="342">
        <v>415</v>
      </c>
      <c r="I16" s="342">
        <v>415</v>
      </c>
      <c r="J16" s="342">
        <v>90</v>
      </c>
      <c r="K16" s="342">
        <v>345</v>
      </c>
      <c r="L16" s="342">
        <v>158</v>
      </c>
      <c r="M16" s="368">
        <v>206</v>
      </c>
      <c r="N16" s="368">
        <v>212</v>
      </c>
      <c r="O16" s="368">
        <v>417</v>
      </c>
      <c r="P16" s="368">
        <v>336</v>
      </c>
      <c r="Q16" s="368">
        <v>424</v>
      </c>
      <c r="R16" s="368">
        <v>429</v>
      </c>
      <c r="S16" s="344">
        <f>SUM(E16:R16)</f>
        <v>4298</v>
      </c>
      <c r="T16" s="349"/>
    </row>
    <row r="17" spans="2:20" s="373" customFormat="1" ht="24" customHeight="1" thickBot="1">
      <c r="B17" s="369" t="s">
        <v>22</v>
      </c>
      <c r="C17" s="370" t="s">
        <v>252</v>
      </c>
      <c r="D17" s="371"/>
      <c r="E17" s="351">
        <v>197</v>
      </c>
      <c r="F17" s="351">
        <v>118</v>
      </c>
      <c r="G17" s="342">
        <v>198</v>
      </c>
      <c r="H17" s="342">
        <v>169</v>
      </c>
      <c r="I17" s="342">
        <v>197</v>
      </c>
      <c r="J17" s="353">
        <v>41</v>
      </c>
      <c r="K17" s="342">
        <v>181</v>
      </c>
      <c r="L17" s="342">
        <v>62</v>
      </c>
      <c r="M17" s="368">
        <v>119</v>
      </c>
      <c r="N17" s="368">
        <v>109</v>
      </c>
      <c r="O17" s="368">
        <v>231</v>
      </c>
      <c r="P17" s="368">
        <v>140</v>
      </c>
      <c r="Q17" s="368">
        <v>183</v>
      </c>
      <c r="R17" s="368">
        <v>209</v>
      </c>
      <c r="S17" s="344">
        <f>SUM(E17:R17)</f>
        <v>2154</v>
      </c>
      <c r="T17" s="372"/>
    </row>
    <row r="18" spans="2:20" s="373" customFormat="1" ht="24" customHeight="1" thickBot="1">
      <c r="B18" s="369"/>
      <c r="C18" s="374" t="s">
        <v>253</v>
      </c>
      <c r="D18" s="375"/>
      <c r="E18" s="359">
        <v>306</v>
      </c>
      <c r="F18" s="359">
        <v>276</v>
      </c>
      <c r="G18" s="354">
        <v>443</v>
      </c>
      <c r="H18" s="354">
        <v>613</v>
      </c>
      <c r="I18" s="354">
        <v>489</v>
      </c>
      <c r="J18" s="342">
        <v>144</v>
      </c>
      <c r="K18" s="354">
        <v>588</v>
      </c>
      <c r="L18" s="354">
        <v>240</v>
      </c>
      <c r="M18" s="361">
        <v>312</v>
      </c>
      <c r="N18" s="361">
        <v>346</v>
      </c>
      <c r="O18" s="361">
        <v>309</v>
      </c>
      <c r="P18" s="361">
        <v>467</v>
      </c>
      <c r="Q18" s="361">
        <v>489</v>
      </c>
      <c r="R18" s="368">
        <v>482</v>
      </c>
      <c r="S18" s="344">
        <f>SUM(E18:R18)</f>
        <v>5504</v>
      </c>
      <c r="T18" s="372"/>
    </row>
    <row r="19" spans="2:20" s="373" customFormat="1" ht="24" customHeight="1" thickBot="1">
      <c r="B19" s="376"/>
      <c r="C19" s="377" t="s">
        <v>254</v>
      </c>
      <c r="D19" s="378"/>
      <c r="E19" s="379">
        <v>371</v>
      </c>
      <c r="F19" s="379">
        <v>320</v>
      </c>
      <c r="G19" s="360">
        <v>411</v>
      </c>
      <c r="H19" s="360">
        <v>569</v>
      </c>
      <c r="I19" s="360">
        <v>568</v>
      </c>
      <c r="J19" s="353">
        <v>157</v>
      </c>
      <c r="K19" s="360">
        <v>546</v>
      </c>
      <c r="L19" s="360">
        <v>203</v>
      </c>
      <c r="M19" s="380">
        <v>289</v>
      </c>
      <c r="N19" s="380">
        <v>269</v>
      </c>
      <c r="O19" s="380">
        <v>397</v>
      </c>
      <c r="P19" s="380">
        <v>462</v>
      </c>
      <c r="Q19" s="380">
        <v>490</v>
      </c>
      <c r="R19" s="380">
        <v>526</v>
      </c>
      <c r="S19" s="344">
        <f>SUM(E19:R19)</f>
        <v>5578</v>
      </c>
      <c r="T19" s="372"/>
    </row>
    <row r="20" spans="2:20" ht="24" customHeight="1" thickBot="1">
      <c r="B20" s="381" t="s">
        <v>255</v>
      </c>
      <c r="C20" s="382"/>
      <c r="D20" s="382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</row>
    <row r="21" spans="2:20" ht="24" customHeight="1" thickBot="1">
      <c r="B21" s="333">
        <v>3</v>
      </c>
      <c r="C21" s="383" t="s">
        <v>256</v>
      </c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  <c r="P21" s="384"/>
      <c r="Q21" s="384"/>
      <c r="R21" s="384"/>
      <c r="S21" s="385"/>
    </row>
    <row r="22" spans="2:20" ht="24" customHeight="1" thickBot="1">
      <c r="B22" s="386"/>
      <c r="C22" s="350" t="s">
        <v>257</v>
      </c>
      <c r="D22" s="338"/>
      <c r="E22" s="353">
        <v>268</v>
      </c>
      <c r="F22" s="353">
        <v>176</v>
      </c>
      <c r="G22" s="353">
        <v>267</v>
      </c>
      <c r="H22" s="353">
        <v>321</v>
      </c>
      <c r="I22" s="353">
        <v>371</v>
      </c>
      <c r="J22" s="353">
        <v>81</v>
      </c>
      <c r="K22" s="353">
        <v>332</v>
      </c>
      <c r="L22" s="353">
        <v>113</v>
      </c>
      <c r="M22" s="353">
        <v>167</v>
      </c>
      <c r="N22" s="353">
        <v>171</v>
      </c>
      <c r="O22" s="353">
        <v>372</v>
      </c>
      <c r="P22" s="353">
        <v>300</v>
      </c>
      <c r="Q22" s="353">
        <v>402</v>
      </c>
      <c r="R22" s="355">
        <v>356</v>
      </c>
      <c r="S22" s="387">
        <f t="shared" ref="S22:S28" si="0">SUM(E22:R22)</f>
        <v>3697</v>
      </c>
    </row>
    <row r="23" spans="2:20" ht="24" customHeight="1" thickBot="1">
      <c r="B23" s="388"/>
      <c r="C23" s="350" t="s">
        <v>258</v>
      </c>
      <c r="D23" s="338"/>
      <c r="E23" s="351">
        <v>327</v>
      </c>
      <c r="F23" s="351">
        <v>253</v>
      </c>
      <c r="G23" s="342">
        <v>384</v>
      </c>
      <c r="H23" s="342">
        <v>467</v>
      </c>
      <c r="I23" s="342">
        <v>477</v>
      </c>
      <c r="J23" s="342">
        <v>117</v>
      </c>
      <c r="K23" s="342">
        <v>477</v>
      </c>
      <c r="L23" s="342">
        <v>199</v>
      </c>
      <c r="M23" s="368">
        <v>246</v>
      </c>
      <c r="N23" s="368">
        <v>319</v>
      </c>
      <c r="O23" s="368">
        <v>427</v>
      </c>
      <c r="P23" s="368">
        <v>405</v>
      </c>
      <c r="Q23" s="368">
        <v>457</v>
      </c>
      <c r="R23" s="368">
        <v>484</v>
      </c>
      <c r="S23" s="387">
        <f t="shared" si="0"/>
        <v>5039</v>
      </c>
    </row>
    <row r="24" spans="2:20" ht="24" customHeight="1" thickBot="1">
      <c r="B24" s="388"/>
      <c r="C24" s="350" t="s">
        <v>259</v>
      </c>
      <c r="D24" s="338"/>
      <c r="E24" s="353">
        <v>253</v>
      </c>
      <c r="F24" s="353">
        <v>171</v>
      </c>
      <c r="G24" s="353">
        <v>280</v>
      </c>
      <c r="H24" s="353">
        <v>337</v>
      </c>
      <c r="I24" s="353">
        <v>319</v>
      </c>
      <c r="J24" s="353">
        <v>70</v>
      </c>
      <c r="K24" s="353">
        <v>298</v>
      </c>
      <c r="L24" s="353">
        <v>141</v>
      </c>
      <c r="M24" s="353">
        <v>169</v>
      </c>
      <c r="N24" s="353">
        <v>166</v>
      </c>
      <c r="O24" s="353">
        <v>307</v>
      </c>
      <c r="P24" s="353">
        <v>219</v>
      </c>
      <c r="Q24" s="353">
        <v>315</v>
      </c>
      <c r="R24" s="355">
        <v>290</v>
      </c>
      <c r="S24" s="387">
        <f t="shared" si="0"/>
        <v>3335</v>
      </c>
    </row>
    <row r="25" spans="2:20" s="373" customFormat="1" ht="24" customHeight="1" thickBot="1">
      <c r="B25" s="389"/>
      <c r="C25" s="390" t="s">
        <v>260</v>
      </c>
      <c r="D25" s="391"/>
      <c r="E25" s="351">
        <v>239</v>
      </c>
      <c r="F25" s="351">
        <v>164</v>
      </c>
      <c r="G25" s="342">
        <v>237</v>
      </c>
      <c r="H25" s="342">
        <v>351</v>
      </c>
      <c r="I25" s="342">
        <v>283</v>
      </c>
      <c r="J25" s="342">
        <v>84</v>
      </c>
      <c r="K25" s="342">
        <v>252</v>
      </c>
      <c r="L25" s="342">
        <v>125</v>
      </c>
      <c r="M25" s="368">
        <v>149</v>
      </c>
      <c r="N25" s="368">
        <v>193</v>
      </c>
      <c r="O25" s="368">
        <v>319</v>
      </c>
      <c r="P25" s="368">
        <v>245</v>
      </c>
      <c r="Q25" s="368">
        <v>281</v>
      </c>
      <c r="R25" s="368">
        <v>292</v>
      </c>
      <c r="S25" s="387">
        <f t="shared" si="0"/>
        <v>3214</v>
      </c>
    </row>
    <row r="26" spans="2:20" ht="24" customHeight="1" thickBot="1">
      <c r="B26" s="388"/>
      <c r="C26" s="350" t="s">
        <v>261</v>
      </c>
      <c r="D26" s="338"/>
      <c r="E26" s="353">
        <v>174</v>
      </c>
      <c r="F26" s="353">
        <v>102</v>
      </c>
      <c r="G26" s="353">
        <v>108</v>
      </c>
      <c r="H26" s="353">
        <v>170</v>
      </c>
      <c r="I26" s="353">
        <v>145</v>
      </c>
      <c r="J26" s="353">
        <v>55</v>
      </c>
      <c r="K26" s="353">
        <v>152</v>
      </c>
      <c r="L26" s="353">
        <v>74</v>
      </c>
      <c r="M26" s="353">
        <v>83</v>
      </c>
      <c r="N26" s="353">
        <v>81</v>
      </c>
      <c r="O26" s="353">
        <v>161</v>
      </c>
      <c r="P26" s="353">
        <v>141</v>
      </c>
      <c r="Q26" s="353">
        <v>132</v>
      </c>
      <c r="R26" s="355">
        <v>148</v>
      </c>
      <c r="S26" s="387">
        <f t="shared" si="0"/>
        <v>1726</v>
      </c>
    </row>
    <row r="27" spans="2:20" s="373" customFormat="1" ht="24" customHeight="1" thickBot="1">
      <c r="B27" s="389"/>
      <c r="C27" s="390" t="s">
        <v>262</v>
      </c>
      <c r="D27" s="391"/>
      <c r="E27" s="351">
        <v>83</v>
      </c>
      <c r="F27" s="351">
        <v>49</v>
      </c>
      <c r="G27" s="342">
        <v>41</v>
      </c>
      <c r="H27" s="342">
        <v>87</v>
      </c>
      <c r="I27" s="342">
        <v>60</v>
      </c>
      <c r="J27" s="342">
        <v>22</v>
      </c>
      <c r="K27" s="342">
        <v>70</v>
      </c>
      <c r="L27" s="342">
        <v>43</v>
      </c>
      <c r="M27" s="368">
        <v>52</v>
      </c>
      <c r="N27" s="368">
        <v>46</v>
      </c>
      <c r="O27" s="368">
        <v>82</v>
      </c>
      <c r="P27" s="368">
        <v>60</v>
      </c>
      <c r="Q27" s="368">
        <v>37</v>
      </c>
      <c r="R27" s="368">
        <v>62</v>
      </c>
      <c r="S27" s="387">
        <f t="shared" si="0"/>
        <v>794</v>
      </c>
    </row>
    <row r="28" spans="2:20" ht="24" customHeight="1" thickBot="1">
      <c r="B28" s="392"/>
      <c r="C28" s="393" t="s">
        <v>263</v>
      </c>
      <c r="D28" s="394"/>
      <c r="E28" s="395">
        <v>149</v>
      </c>
      <c r="F28" s="395">
        <v>117</v>
      </c>
      <c r="G28" s="395">
        <v>148</v>
      </c>
      <c r="H28" s="395">
        <v>191</v>
      </c>
      <c r="I28" s="395">
        <v>211</v>
      </c>
      <c r="J28" s="395">
        <v>44</v>
      </c>
      <c r="K28" s="395">
        <v>216</v>
      </c>
      <c r="L28" s="395">
        <v>46</v>
      </c>
      <c r="M28" s="395">
        <v>162</v>
      </c>
      <c r="N28" s="395">
        <v>79</v>
      </c>
      <c r="O28" s="395">
        <v>160</v>
      </c>
      <c r="P28" s="395">
        <v>203</v>
      </c>
      <c r="Q28" s="395">
        <v>134</v>
      </c>
      <c r="R28" s="396">
        <v>173</v>
      </c>
      <c r="S28" s="387">
        <f t="shared" si="0"/>
        <v>2033</v>
      </c>
    </row>
    <row r="29" spans="2:20" s="373" customFormat="1" ht="24" customHeight="1" thickBot="1">
      <c r="B29" s="362" t="s">
        <v>264</v>
      </c>
      <c r="C29" s="362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3"/>
    </row>
    <row r="30" spans="2:20" s="373" customFormat="1" ht="24" customHeight="1" thickBot="1">
      <c r="B30" s="397" t="s">
        <v>31</v>
      </c>
      <c r="C30" s="398" t="s">
        <v>265</v>
      </c>
      <c r="D30" s="399"/>
      <c r="E30" s="399"/>
      <c r="F30" s="399"/>
      <c r="G30" s="399"/>
      <c r="H30" s="399"/>
      <c r="I30" s="399"/>
      <c r="J30" s="399"/>
      <c r="K30" s="399"/>
      <c r="L30" s="399"/>
      <c r="M30" s="399"/>
      <c r="N30" s="399"/>
      <c r="O30" s="399"/>
      <c r="P30" s="399"/>
      <c r="Q30" s="399"/>
      <c r="R30" s="399"/>
      <c r="S30" s="400"/>
    </row>
    <row r="31" spans="2:20" ht="24" customHeight="1" thickBot="1">
      <c r="B31" s="388"/>
      <c r="C31" s="350" t="s">
        <v>266</v>
      </c>
      <c r="D31" s="338"/>
      <c r="E31" s="401">
        <v>300</v>
      </c>
      <c r="F31" s="401">
        <v>157</v>
      </c>
      <c r="G31" s="401">
        <v>200</v>
      </c>
      <c r="H31" s="401">
        <v>221</v>
      </c>
      <c r="I31" s="401">
        <v>268</v>
      </c>
      <c r="J31" s="401">
        <v>85</v>
      </c>
      <c r="K31" s="401">
        <v>218</v>
      </c>
      <c r="L31" s="401">
        <v>112</v>
      </c>
      <c r="M31" s="401">
        <v>184</v>
      </c>
      <c r="N31" s="401">
        <v>99</v>
      </c>
      <c r="O31" s="401">
        <v>264</v>
      </c>
      <c r="P31" s="401">
        <v>191</v>
      </c>
      <c r="Q31" s="401">
        <v>232</v>
      </c>
      <c r="R31" s="402">
        <v>273</v>
      </c>
      <c r="S31" s="387">
        <f t="shared" ref="S31:S36" si="1">SUM(E31:R31)</f>
        <v>2804</v>
      </c>
    </row>
    <row r="32" spans="2:20" s="373" customFormat="1" ht="24" customHeight="1" thickBot="1">
      <c r="B32" s="389"/>
      <c r="C32" s="390" t="s">
        <v>267</v>
      </c>
      <c r="D32" s="391"/>
      <c r="E32" s="401">
        <v>504</v>
      </c>
      <c r="F32" s="352">
        <v>284</v>
      </c>
      <c r="G32" s="368">
        <v>317</v>
      </c>
      <c r="H32" s="368">
        <v>417</v>
      </c>
      <c r="I32" s="368">
        <v>441</v>
      </c>
      <c r="J32" s="368">
        <v>140</v>
      </c>
      <c r="K32" s="368">
        <v>424</v>
      </c>
      <c r="L32" s="368">
        <v>188</v>
      </c>
      <c r="M32" s="368">
        <v>277</v>
      </c>
      <c r="N32" s="368">
        <v>204</v>
      </c>
      <c r="O32" s="368">
        <v>535</v>
      </c>
      <c r="P32" s="368">
        <v>363</v>
      </c>
      <c r="Q32" s="368">
        <v>426</v>
      </c>
      <c r="R32" s="368">
        <v>410</v>
      </c>
      <c r="S32" s="387">
        <f t="shared" si="1"/>
        <v>4930</v>
      </c>
    </row>
    <row r="33" spans="1:19" ht="24" customHeight="1" thickBot="1">
      <c r="B33" s="388"/>
      <c r="C33" s="357" t="s">
        <v>268</v>
      </c>
      <c r="D33" s="358"/>
      <c r="E33" s="340">
        <v>260</v>
      </c>
      <c r="F33" s="359">
        <v>204</v>
      </c>
      <c r="G33" s="403">
        <v>230</v>
      </c>
      <c r="H33" s="403">
        <v>342</v>
      </c>
      <c r="I33" s="403">
        <v>349</v>
      </c>
      <c r="J33" s="403">
        <v>90</v>
      </c>
      <c r="K33" s="403">
        <v>358</v>
      </c>
      <c r="L33" s="403">
        <v>148</v>
      </c>
      <c r="M33" s="403">
        <v>188</v>
      </c>
      <c r="N33" s="403">
        <v>194</v>
      </c>
      <c r="O33" s="359">
        <v>353</v>
      </c>
      <c r="P33" s="403">
        <v>297</v>
      </c>
      <c r="Q33" s="403">
        <v>315</v>
      </c>
      <c r="R33" s="404">
        <v>293</v>
      </c>
      <c r="S33" s="387">
        <f t="shared" si="1"/>
        <v>3621</v>
      </c>
    </row>
    <row r="34" spans="1:19" ht="24" customHeight="1" thickBot="1">
      <c r="B34" s="388"/>
      <c r="C34" s="390" t="s">
        <v>269</v>
      </c>
      <c r="D34" s="391"/>
      <c r="E34" s="359">
        <v>212</v>
      </c>
      <c r="F34" s="340">
        <v>147</v>
      </c>
      <c r="G34" s="405">
        <v>230</v>
      </c>
      <c r="H34" s="405">
        <v>327</v>
      </c>
      <c r="I34" s="405">
        <v>276</v>
      </c>
      <c r="J34" s="405">
        <v>51</v>
      </c>
      <c r="K34" s="405">
        <v>280</v>
      </c>
      <c r="L34" s="405">
        <v>108</v>
      </c>
      <c r="M34" s="405">
        <v>156</v>
      </c>
      <c r="N34" s="405">
        <v>176</v>
      </c>
      <c r="O34" s="340">
        <v>257</v>
      </c>
      <c r="P34" s="405">
        <v>242</v>
      </c>
      <c r="Q34" s="405">
        <v>311</v>
      </c>
      <c r="R34" s="406">
        <v>247</v>
      </c>
      <c r="S34" s="387">
        <f t="shared" si="1"/>
        <v>3020</v>
      </c>
    </row>
    <row r="35" spans="1:19" ht="24" customHeight="1" thickBot="1">
      <c r="B35" s="388"/>
      <c r="C35" s="407" t="s">
        <v>270</v>
      </c>
      <c r="D35" s="408"/>
      <c r="E35" s="340">
        <v>146</v>
      </c>
      <c r="F35" s="409">
        <v>127</v>
      </c>
      <c r="G35" s="410">
        <v>209</v>
      </c>
      <c r="H35" s="410">
        <v>250</v>
      </c>
      <c r="I35" s="410">
        <v>206</v>
      </c>
      <c r="J35" s="410">
        <v>57</v>
      </c>
      <c r="K35" s="410">
        <v>288</v>
      </c>
      <c r="L35" s="410">
        <v>77</v>
      </c>
      <c r="M35" s="410">
        <v>119</v>
      </c>
      <c r="N35" s="410">
        <v>145</v>
      </c>
      <c r="O35" s="409">
        <v>219</v>
      </c>
      <c r="P35" s="410">
        <v>227</v>
      </c>
      <c r="Q35" s="410">
        <v>265</v>
      </c>
      <c r="R35" s="411">
        <v>262</v>
      </c>
      <c r="S35" s="387">
        <f t="shared" si="1"/>
        <v>2597</v>
      </c>
    </row>
    <row r="36" spans="1:19" ht="24" customHeight="1" thickBot="1">
      <c r="B36" s="412"/>
      <c r="C36" s="413" t="s">
        <v>271</v>
      </c>
      <c r="D36" s="414"/>
      <c r="E36" s="415">
        <v>71</v>
      </c>
      <c r="F36" s="415">
        <v>113</v>
      </c>
      <c r="G36" s="416">
        <v>279</v>
      </c>
      <c r="H36" s="416">
        <v>367</v>
      </c>
      <c r="I36" s="416">
        <v>326</v>
      </c>
      <c r="J36" s="416">
        <v>50</v>
      </c>
      <c r="K36" s="416">
        <v>229</v>
      </c>
      <c r="L36" s="416">
        <v>108</v>
      </c>
      <c r="M36" s="416">
        <v>104</v>
      </c>
      <c r="N36" s="416">
        <v>237</v>
      </c>
      <c r="O36" s="415">
        <v>200</v>
      </c>
      <c r="P36" s="416">
        <v>253</v>
      </c>
      <c r="Q36" s="416">
        <v>209</v>
      </c>
      <c r="R36" s="417">
        <v>320</v>
      </c>
      <c r="S36" s="387">
        <f t="shared" si="1"/>
        <v>2866</v>
      </c>
    </row>
    <row r="37" spans="1:19" ht="24" customHeight="1" thickBot="1">
      <c r="B37" s="418"/>
      <c r="C37" s="419"/>
      <c r="D37" s="419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  <c r="R37" s="419"/>
      <c r="S37" s="419"/>
    </row>
    <row r="38" spans="1:19" ht="39" customHeight="1" thickBot="1">
      <c r="B38" s="420" t="s">
        <v>42</v>
      </c>
      <c r="C38" s="421" t="s">
        <v>272</v>
      </c>
      <c r="D38" s="422"/>
      <c r="E38" s="423">
        <v>1493</v>
      </c>
      <c r="F38" s="423">
        <v>1032</v>
      </c>
      <c r="G38" s="423">
        <v>1465</v>
      </c>
      <c r="H38" s="423">
        <v>1924</v>
      </c>
      <c r="I38" s="423">
        <v>1866</v>
      </c>
      <c r="J38" s="423">
        <v>473</v>
      </c>
      <c r="K38" s="423">
        <v>1797</v>
      </c>
      <c r="L38" s="423">
        <v>741</v>
      </c>
      <c r="M38" s="423">
        <v>1028</v>
      </c>
      <c r="N38" s="423">
        <v>1055</v>
      </c>
      <c r="O38" s="423">
        <v>1828</v>
      </c>
      <c r="P38" s="423">
        <v>1573</v>
      </c>
      <c r="Q38" s="423">
        <v>1758</v>
      </c>
      <c r="R38" s="424">
        <v>1805</v>
      </c>
      <c r="S38" s="425">
        <f>SUM(E38:R38)</f>
        <v>19838</v>
      </c>
    </row>
    <row r="39" spans="1:19" ht="15" customHeight="1">
      <c r="B39" s="426"/>
      <c r="C39" s="427"/>
      <c r="D39" s="427"/>
      <c r="E39" s="426"/>
      <c r="F39" s="426"/>
      <c r="G39" s="426"/>
      <c r="H39" s="426"/>
      <c r="I39" s="426"/>
      <c r="J39" s="426"/>
      <c r="K39" s="426"/>
      <c r="L39" s="426"/>
      <c r="M39" s="426"/>
      <c r="N39" s="426"/>
      <c r="O39" s="426"/>
      <c r="P39" s="426"/>
      <c r="Q39" s="426"/>
      <c r="R39" s="426"/>
      <c r="S39" s="426"/>
    </row>
    <row r="40" spans="1:19" ht="14.25" customHeight="1">
      <c r="B40" s="428"/>
      <c r="E40" s="429">
        <f t="shared" ref="E40:R40" si="2">E8+E9+E10+E11+E12</f>
        <v>1493</v>
      </c>
      <c r="F40" s="429">
        <f t="shared" si="2"/>
        <v>1032</v>
      </c>
      <c r="G40" s="429">
        <f t="shared" si="2"/>
        <v>1465</v>
      </c>
      <c r="H40" s="429">
        <f t="shared" si="2"/>
        <v>1924</v>
      </c>
      <c r="I40" s="429">
        <f t="shared" si="2"/>
        <v>1866</v>
      </c>
      <c r="J40" s="429">
        <f t="shared" si="2"/>
        <v>473</v>
      </c>
      <c r="K40" s="429">
        <f t="shared" si="2"/>
        <v>1797</v>
      </c>
      <c r="L40" s="429">
        <f t="shared" si="2"/>
        <v>741</v>
      </c>
      <c r="M40" s="429">
        <f t="shared" si="2"/>
        <v>1028</v>
      </c>
      <c r="N40" s="429">
        <f t="shared" si="2"/>
        <v>1055</v>
      </c>
      <c r="O40" s="429">
        <f t="shared" si="2"/>
        <v>1828</v>
      </c>
      <c r="P40" s="429">
        <f t="shared" si="2"/>
        <v>1573</v>
      </c>
      <c r="Q40" s="429">
        <f t="shared" si="2"/>
        <v>1758</v>
      </c>
      <c r="R40" s="429">
        <f t="shared" si="2"/>
        <v>1805</v>
      </c>
      <c r="S40" s="429">
        <f>SUM(E40:R40)</f>
        <v>19838</v>
      </c>
    </row>
    <row r="41" spans="1:19" ht="14.25" customHeight="1">
      <c r="B41" s="428"/>
      <c r="E41" s="429">
        <f t="shared" ref="E41:R41" si="3">E15+E16+E17+E18+E19</f>
        <v>1493</v>
      </c>
      <c r="F41" s="429">
        <f t="shared" si="3"/>
        <v>1032</v>
      </c>
      <c r="G41" s="429">
        <f t="shared" si="3"/>
        <v>1465</v>
      </c>
      <c r="H41" s="429">
        <f t="shared" si="3"/>
        <v>1924</v>
      </c>
      <c r="I41" s="429">
        <f t="shared" si="3"/>
        <v>1866</v>
      </c>
      <c r="J41" s="429">
        <f t="shared" si="3"/>
        <v>473</v>
      </c>
      <c r="K41" s="429">
        <f t="shared" si="3"/>
        <v>1797</v>
      </c>
      <c r="L41" s="429">
        <f t="shared" si="3"/>
        <v>741</v>
      </c>
      <c r="M41" s="429">
        <f t="shared" si="3"/>
        <v>1028</v>
      </c>
      <c r="N41" s="429">
        <f t="shared" si="3"/>
        <v>1055</v>
      </c>
      <c r="O41" s="429">
        <f t="shared" si="3"/>
        <v>1828</v>
      </c>
      <c r="P41" s="429">
        <f t="shared" si="3"/>
        <v>1573</v>
      </c>
      <c r="Q41" s="429">
        <f t="shared" si="3"/>
        <v>1758</v>
      </c>
      <c r="R41" s="429">
        <f t="shared" si="3"/>
        <v>1805</v>
      </c>
      <c r="S41" s="429">
        <f>SUM(E41:R41)</f>
        <v>19838</v>
      </c>
    </row>
    <row r="42" spans="1:19" ht="15.75">
      <c r="A42" s="163" t="s">
        <v>22</v>
      </c>
      <c r="B42" s="430"/>
      <c r="C42" s="431"/>
      <c r="D42" s="432"/>
      <c r="E42" s="433">
        <f t="shared" ref="E42:R42" si="4">E22+E23+E24+E25+E26+E27+E28</f>
        <v>1493</v>
      </c>
      <c r="F42" s="433">
        <f t="shared" si="4"/>
        <v>1032</v>
      </c>
      <c r="G42" s="433">
        <f t="shared" si="4"/>
        <v>1465</v>
      </c>
      <c r="H42" s="433">
        <f t="shared" si="4"/>
        <v>1924</v>
      </c>
      <c r="I42" s="433">
        <f t="shared" si="4"/>
        <v>1866</v>
      </c>
      <c r="J42" s="433">
        <f t="shared" si="4"/>
        <v>473</v>
      </c>
      <c r="K42" s="433">
        <f t="shared" si="4"/>
        <v>1797</v>
      </c>
      <c r="L42" s="433">
        <f t="shared" si="4"/>
        <v>741</v>
      </c>
      <c r="M42" s="433">
        <f t="shared" si="4"/>
        <v>1028</v>
      </c>
      <c r="N42" s="433">
        <f t="shared" si="4"/>
        <v>1055</v>
      </c>
      <c r="O42" s="433">
        <f t="shared" si="4"/>
        <v>1828</v>
      </c>
      <c r="P42" s="433">
        <f t="shared" si="4"/>
        <v>1573</v>
      </c>
      <c r="Q42" s="433">
        <f t="shared" si="4"/>
        <v>1758</v>
      </c>
      <c r="R42" s="433">
        <f t="shared" si="4"/>
        <v>1805</v>
      </c>
      <c r="S42" s="429">
        <f>SUM(E42:R42)</f>
        <v>19838</v>
      </c>
    </row>
    <row r="43" spans="1:19" ht="15.75">
      <c r="B43" s="430"/>
      <c r="C43" s="434"/>
      <c r="D43" s="435"/>
      <c r="E43" s="436">
        <f t="shared" ref="E43:R43" si="5">E31+E32+E33+E34+E35+E36</f>
        <v>1493</v>
      </c>
      <c r="F43" s="436">
        <f t="shared" si="5"/>
        <v>1032</v>
      </c>
      <c r="G43" s="436">
        <f t="shared" si="5"/>
        <v>1465</v>
      </c>
      <c r="H43" s="436">
        <f t="shared" si="5"/>
        <v>1924</v>
      </c>
      <c r="I43" s="436">
        <f t="shared" si="5"/>
        <v>1866</v>
      </c>
      <c r="J43" s="436">
        <f t="shared" si="5"/>
        <v>473</v>
      </c>
      <c r="K43" s="436">
        <f t="shared" si="5"/>
        <v>1797</v>
      </c>
      <c r="L43" s="436">
        <f t="shared" si="5"/>
        <v>741</v>
      </c>
      <c r="M43" s="436">
        <f t="shared" si="5"/>
        <v>1028</v>
      </c>
      <c r="N43" s="436">
        <f t="shared" si="5"/>
        <v>1055</v>
      </c>
      <c r="O43" s="436">
        <f t="shared" si="5"/>
        <v>1828</v>
      </c>
      <c r="P43" s="436">
        <f t="shared" si="5"/>
        <v>1573</v>
      </c>
      <c r="Q43" s="436">
        <f t="shared" si="5"/>
        <v>1758</v>
      </c>
      <c r="R43" s="436">
        <f t="shared" si="5"/>
        <v>1805</v>
      </c>
      <c r="S43" s="429">
        <f>SUM(E43:R43)</f>
        <v>19838</v>
      </c>
    </row>
    <row r="44" spans="1:19">
      <c r="B44" s="437"/>
    </row>
    <row r="45" spans="1:19">
      <c r="S45" s="439">
        <f>S8+S9+S10+S11+S12</f>
        <v>19838</v>
      </c>
    </row>
    <row r="46" spans="1:19">
      <c r="S46" s="439">
        <f>S15+S16+S17+S18+S19</f>
        <v>19838</v>
      </c>
    </row>
    <row r="47" spans="1:19">
      <c r="S47" s="440">
        <f>S22+S23+S24+S25+S26+S27+S28</f>
        <v>19838</v>
      </c>
    </row>
    <row r="48" spans="1:19">
      <c r="S48" s="441">
        <f>S31+S32+S33+S34+S35+S36</f>
        <v>19838</v>
      </c>
    </row>
  </sheetData>
  <mergeCells count="36">
    <mergeCell ref="C33:D33"/>
    <mergeCell ref="C34:D34"/>
    <mergeCell ref="C35:D35"/>
    <mergeCell ref="C36:D36"/>
    <mergeCell ref="B37:S37"/>
    <mergeCell ref="C38:D38"/>
    <mergeCell ref="C27:D27"/>
    <mergeCell ref="C28:D28"/>
    <mergeCell ref="B29:S29"/>
    <mergeCell ref="C30:S30"/>
    <mergeCell ref="C31:D31"/>
    <mergeCell ref="C32:D32"/>
    <mergeCell ref="C21:S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B20:S20"/>
    <mergeCell ref="C9:D9"/>
    <mergeCell ref="C10:D10"/>
    <mergeCell ref="C11:D11"/>
    <mergeCell ref="C12:D12"/>
    <mergeCell ref="B13:S13"/>
    <mergeCell ref="C14:S14"/>
    <mergeCell ref="E2:O2"/>
    <mergeCell ref="B3:S3"/>
    <mergeCell ref="B4:S4"/>
    <mergeCell ref="C6:S6"/>
    <mergeCell ref="C7:S7"/>
    <mergeCell ref="C8:D8"/>
  </mergeCells>
  <printOptions horizontalCentered="1" verticalCentered="1"/>
  <pageMargins left="0" right="0" top="0" bottom="0" header="0" footer="0"/>
  <pageSetup paperSize="9" scale="59" fitToHeight="0" orientation="landscape" verticalDpi="59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Stan i struktura III 20</vt:lpstr>
      <vt:lpstr>Gminy III.20</vt:lpstr>
      <vt:lpstr>Wykresy III 20</vt:lpstr>
      <vt:lpstr>Zał. I kw. 20</vt:lpstr>
      <vt:lpstr>'Gminy III.20'!Obszar_wydruku</vt:lpstr>
      <vt:lpstr>'Stan i struktura III 20'!Obszar_wydruku</vt:lpstr>
      <vt:lpstr>'Wykresy III 20'!Obszar_wydruku</vt:lpstr>
      <vt:lpstr>'Zał. I kw. 20'!Obszar_wydruku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dcterms:created xsi:type="dcterms:W3CDTF">2020-04-08T09:06:37Z</dcterms:created>
  <dcterms:modified xsi:type="dcterms:W3CDTF">2020-04-14T06:56:12Z</dcterms:modified>
</cp:coreProperties>
</file>