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689" activeTab="8"/>
  </bookViews>
  <sheets>
    <sheet name="ZAŁ 1" sheetId="1" r:id="rId1"/>
    <sheet name="ZAŁ 2" sheetId="2" r:id="rId2"/>
    <sheet name="ZAŁ 3" sheetId="3" r:id="rId3"/>
    <sheet name="ZAŁ 4" sheetId="4" r:id="rId4"/>
    <sheet name="ZAŁ 5" sheetId="5" r:id="rId5"/>
    <sheet name="ZAŁ 6" sheetId="6" r:id="rId6"/>
    <sheet name="ZAŁ 7" sheetId="7" r:id="rId7"/>
    <sheet name="ZAŁ 8" sheetId="8" r:id="rId8"/>
    <sheet name="Zał 9 " sheetId="9" r:id="rId9"/>
    <sheet name="ZAŁ 10" sheetId="10" r:id="rId10"/>
  </sheets>
  <definedNames>
    <definedName name="_xlnm.Print_Area" localSheetId="0">'ZAŁ 1'!$A$1:$E$35</definedName>
    <definedName name="_xlnm.Print_Area" localSheetId="9">'ZAŁ 10'!$A$1:$I$39</definedName>
    <definedName name="_xlnm.Print_Area" localSheetId="2">'ZAŁ 3'!$A$1:$M$24</definedName>
    <definedName name="_xlnm.Print_Area" localSheetId="4">'ZAŁ 5'!$A$1:$H$26</definedName>
    <definedName name="_xlnm.Print_Area" localSheetId="5">'ZAŁ 6'!$A$1:$H$29</definedName>
    <definedName name="_xlnm.Print_Area" localSheetId="7">'ZAŁ 8'!$A$1:$K$25</definedName>
    <definedName name="_xlnm.Print_Area" localSheetId="8">'Zał 9 '!$A$1:$E$23</definedName>
  </definedNames>
  <calcPr fullCalcOnLoad="1"/>
</workbook>
</file>

<file path=xl/sharedStrings.xml><?xml version="1.0" encoding="utf-8"?>
<sst xmlns="http://schemas.openxmlformats.org/spreadsheetml/2006/main" count="523" uniqueCount="211">
  <si>
    <t>kontynuują udział w projektach 
realizowanych w ramach Działania na koniec okresu objętego sprawozdaniem</t>
  </si>
  <si>
    <t>przerwały udział w projektach realizowanych w ramach 
Działania</t>
  </si>
  <si>
    <t>Załącznik nr 2. Osiągnięte wartości wskaźników</t>
  </si>
  <si>
    <t>Załącznik nr 3. Przepływ uczestników projektów realizowanych w ramach Działania</t>
  </si>
  <si>
    <t>Załącznik nr 4. Określenie statusu na rynku pracy osób, które rozpoczęły udział w projektach realizowanych w ramach Działania</t>
  </si>
  <si>
    <t>Załącznik nr 5. Osoby, które rozpoczęły udział w projektach realizowanych w ramach Działania, znajdujący się w dwóch grupach wiekowych 15-24 i 55-64 lata</t>
  </si>
  <si>
    <t>Załącznik nr 6. Osoby, które rozpoczęły udział w projektach realizowanych w ramach Działania ze względu na wykształcenie</t>
  </si>
  <si>
    <t>Załącznik nr 9.  Informacje o zaliczkach przekazanych na rzecz beneficjentów (w PLN)</t>
  </si>
  <si>
    <t xml:space="preserve">Liczba przedsiębiorstw </t>
  </si>
  <si>
    <t>w tym osoby z terenów wiejskich</t>
  </si>
  <si>
    <t>osoby w wieku starszym (55-64 lata)</t>
  </si>
  <si>
    <t>osoby młode (15-24 lata)</t>
  </si>
  <si>
    <t>w tym pracownicy w wieku starszym (55-64 lata)</t>
  </si>
  <si>
    <t xml:space="preserve">Małe przedsiębiorstwa </t>
  </si>
  <si>
    <t>Średnie przedsiębiorstwa</t>
  </si>
  <si>
    <t>w tym zatrudnieni 
w małych przedsiębiorstwach</t>
  </si>
  <si>
    <t>w tym zatrudnieni 
w średnich przedsiębiorstwach</t>
  </si>
  <si>
    <t>Liczba</t>
  </si>
  <si>
    <t>Wartość ogółem</t>
  </si>
  <si>
    <t>w tym środki prywatne</t>
  </si>
  <si>
    <t>w bieżącym okresie sprawozdawczym</t>
  </si>
  <si>
    <t>5=6+10</t>
  </si>
  <si>
    <t>6=7+8+9</t>
  </si>
  <si>
    <t>Poddziałanie</t>
  </si>
  <si>
    <t>Ogółem Działanie</t>
  </si>
  <si>
    <t>Zawarte umowy/wydane decyzje o dofinansowanie (PLN)</t>
  </si>
  <si>
    <t>Wydatki uznane za kwalifikowalne w zatwierdzonych wnioskach o płatność od początku realizacji Działania (PLN)</t>
  </si>
  <si>
    <t>Załącznik nr 8. Stan realizacji projektów w ramach Działania (w PLN)</t>
  </si>
  <si>
    <t>Nie określono</t>
  </si>
  <si>
    <t>Łączna wartość projektów</t>
  </si>
  <si>
    <r>
      <t>Projekty z komponentem ponadnarodowym</t>
    </r>
    <r>
      <rPr>
        <sz val="10"/>
        <rFont val="Times New Roman"/>
        <family val="1"/>
      </rPr>
      <t xml:space="preserve"> (z wyłączeniem projektów innowacyjnych)*</t>
    </r>
  </si>
  <si>
    <r>
      <t>Projekty innowacyjne</t>
    </r>
    <r>
      <rPr>
        <sz val="9"/>
        <rFont val="Times New Roman"/>
        <family val="1"/>
      </rPr>
      <t xml:space="preserve"> (z wyłączeniem projektów z komponentem ponadnarodowym)</t>
    </r>
  </si>
  <si>
    <r>
      <t>Projekty innowacyjne</t>
    </r>
    <r>
      <rPr>
        <sz val="9"/>
        <rFont val="Times New Roman"/>
        <family val="1"/>
      </rPr>
      <t xml:space="preserve"> z komponentem ponadnarodowym</t>
    </r>
  </si>
  <si>
    <t>* Przy określaniu łącznej wartości projektów należy uwzględnić tylko wartość ich komponentu ponadnardowego</t>
  </si>
  <si>
    <t>Proszę krótko opisać zakładane produkty (narzędzia/modele/instrumenty).</t>
  </si>
  <si>
    <r>
      <t>Pomoc publiczna oraz pomoc de minimis udzielana bezpośrednio na rzecz MŚP</t>
    </r>
    <r>
      <rPr>
        <sz val="10"/>
        <rFont val="Times New Roman"/>
        <family val="1"/>
      </rPr>
      <t xml:space="preserve"> - należy uwzględnić wyłącznie projekty własne MŚP objęte pomocą publiczną oraz pomocą de minimis, tj. umowa na realizację projektu została podpisana między IP/IP2 a Beneficjentem będącym mikro, małym lub średnim przedsiębiorcą
</t>
    </r>
    <r>
      <rPr>
        <i/>
        <sz val="10"/>
        <rFont val="Times New Roman"/>
        <family val="1"/>
      </rPr>
      <t>Pomoc publiczna oraz pomoc de minimis udzialana na rzecz MŚP przez instytucje pełniace rolę pośredników</t>
    </r>
    <r>
      <rPr>
        <sz val="10"/>
        <rFont val="Times New Roman"/>
        <family val="1"/>
      </rPr>
      <t xml:space="preserve"> - należy uwzględnić projekty, w ramach których pomoc publiczna oraz pomoc de minimis jest udzielana na rzecz MŚP przez inne podmioty</t>
    </r>
  </si>
  <si>
    <r>
      <t xml:space="preserve">Uczestników projektów należy przypisać do poszczególnych kategorii/podkategorii zgodnie z definicjami określonymi 
w Instrukcji do wniosku o dofinansowanie projektu Program Operacyjny Kapitał Ludzki.
• W wierszach </t>
    </r>
    <r>
      <rPr>
        <i/>
        <sz val="10"/>
        <rFont val="Times New Roman"/>
        <family val="1"/>
      </rPr>
      <t>„Bezrobotni"</t>
    </r>
    <r>
      <rPr>
        <sz val="10"/>
        <rFont val="Times New Roman"/>
        <family val="1"/>
      </rPr>
      <t xml:space="preserve"> oraz </t>
    </r>
    <r>
      <rPr>
        <i/>
        <sz val="10"/>
        <rFont val="Times New Roman"/>
        <family val="1"/>
      </rPr>
      <t>„w tym osoby długotrwale bezrobotne"</t>
    </r>
    <r>
      <rPr>
        <sz val="10"/>
        <rFont val="Times New Roman"/>
        <family val="1"/>
      </rPr>
      <t xml:space="preserve"> należy monitorować uczestników projektu zgodnie z definicjami określonymi w Ustawie z dnia 20 kwietnia 2004 r. o promocji zatrudnienia i instytucjach rynku pracy.
• W wierszu </t>
    </r>
    <r>
      <rPr>
        <i/>
        <sz val="10"/>
        <rFont val="Times New Roman"/>
        <family val="1"/>
      </rPr>
      <t>„w tym osoby należące do mniejszości narodowych i etnicznych”</t>
    </r>
    <r>
      <rPr>
        <sz val="10"/>
        <rFont val="Times New Roman"/>
        <family val="1"/>
      </rPr>
      <t xml:space="preserve"> obowiązkowo należy wykazać uczestników projektów realizowanych w ramach Poddziałania 1.3.1. W wierszu </t>
    </r>
    <r>
      <rPr>
        <i/>
        <sz val="10"/>
        <rFont val="Times New Roman"/>
        <family val="1"/>
      </rPr>
      <t>„w tym migranci”</t>
    </r>
    <r>
      <rPr>
        <sz val="10"/>
        <rFont val="Times New Roman"/>
        <family val="1"/>
      </rPr>
      <t xml:space="preserve"> obowiązkowo należy wykazać uczestników projektów realizowanych w ramach Poddziałania 1.3.7. W wierszu </t>
    </r>
    <r>
      <rPr>
        <i/>
        <sz val="10"/>
        <rFont val="Times New Roman"/>
        <family val="1"/>
      </rPr>
      <t>„w tym osoby niepełnosprawne”</t>
    </r>
    <r>
      <rPr>
        <sz val="10"/>
        <rFont val="Times New Roman"/>
        <family val="1"/>
      </rPr>
      <t xml:space="preserve"> obowiązkowo należy wykazać uczestników projektów realizowanych w ramach Poddziałania 1.3.6 i Priorytetu VI. W pozostałych projektach monitorowanie ww. podkategorii wynika z przyjętych założeń projektu, w tym rezultatów określonych w pkt. 3.4 wniosku o dofinansowanie.
• W wierszu </t>
    </r>
    <r>
      <rPr>
        <i/>
        <sz val="10"/>
        <rFont val="Times New Roman"/>
        <family val="1"/>
      </rPr>
      <t>„w tym osoby z terenów wiejskich”</t>
    </r>
    <r>
      <rPr>
        <sz val="10"/>
        <rFont val="Times New Roman"/>
        <family val="1"/>
      </rPr>
      <t xml:space="preserve"> należy monitorować uczestników projektów realizowanych w ramach 
Priorytetów regionalnych (VI-IX) zgodnie z definicją określoną przez Główny Urząd Statystyczny i przedstawioną 
w </t>
    </r>
    <r>
      <rPr>
        <i/>
        <sz val="10"/>
        <rFont val="Times New Roman"/>
        <family val="1"/>
      </rPr>
      <t>Podręczniku wskaźników PO KL 2007-2013</t>
    </r>
    <r>
      <rPr>
        <sz val="10"/>
        <rFont val="Times New Roman"/>
        <family val="1"/>
      </rPr>
      <t>.</t>
    </r>
  </si>
  <si>
    <t>W przypadku projektów systemowych realizowanych w ramach Poddziałania 6.1.3 w tabeli należy uwzględniać wartości narastająco od początku realizacji projektu.</t>
  </si>
  <si>
    <r>
      <t xml:space="preserve">Pomoc publiczna oraz pomoc </t>
    </r>
    <r>
      <rPr>
        <b/>
        <i/>
        <sz val="10"/>
        <rFont val="Times New Roman"/>
        <family val="1"/>
      </rPr>
      <t>de minimis</t>
    </r>
    <r>
      <rPr>
        <b/>
        <sz val="10"/>
        <rFont val="Times New Roman"/>
        <family val="1"/>
      </rPr>
      <t xml:space="preserve"> udzialana na rzecz MŚP przez instytucje pełniące rolę pośredników</t>
    </r>
  </si>
  <si>
    <t>* nie dot. osób, które otrzymały jednorazowe środki na podjęcie działalności gospodarczej w ramach Poddziałania 6.1.3 oraz Działania 6.2</t>
  </si>
  <si>
    <t>Nr Działania</t>
  </si>
  <si>
    <r>
      <t xml:space="preserve">W wierszach </t>
    </r>
    <r>
      <rPr>
        <i/>
        <sz val="10"/>
        <rFont val="Times New Roman"/>
        <family val="1"/>
      </rPr>
      <t xml:space="preserve">„Osoby w wieku starszym 55-64 lata” </t>
    </r>
    <r>
      <rPr>
        <sz val="10"/>
        <rFont val="Times New Roman"/>
        <family val="1"/>
      </rPr>
      <t xml:space="preserve">oraz </t>
    </r>
    <r>
      <rPr>
        <i/>
        <sz val="10"/>
        <rFont val="Times New Roman"/>
        <family val="1"/>
      </rPr>
      <t>„Pracownicy w wieku starszym 55-64 lata”</t>
    </r>
    <r>
      <rPr>
        <sz val="10"/>
        <rFont val="Times New Roman"/>
        <family val="1"/>
      </rPr>
      <t xml:space="preserve"> wykazywani są uczestnicy projektów realizowanych w ramach Działania, którzy w dniu rozpoczęcia udziału w projekcie mieli skończone 55 lat i jednocześnie nie ukończyli 64 lat. Pracownik jest to osoba zatrudniona zgodnie z definicją wskazaną w </t>
    </r>
    <r>
      <rPr>
        <i/>
        <sz val="10"/>
        <rFont val="Times New Roman"/>
        <family val="1"/>
      </rPr>
      <t>Instrukcji do wniosku o dofinansowanie projektu</t>
    </r>
    <r>
      <rPr>
        <sz val="10"/>
        <rFont val="Times New Roman"/>
        <family val="1"/>
      </rPr>
      <t xml:space="preserve"> PO KL.</t>
    </r>
  </si>
  <si>
    <t>UWAGA:
W tabeli należy ujmować przedsiębiorstwa, które otrzymały wsparcie w formie doposażenia i wyposażenia stanowisk pracy dla skierowanych bezrobotnych w ramach Poddziałania 6.1.3.</t>
  </si>
  <si>
    <t>Komentarz: w 2009 roku nie zawarto umowy na realizację projektu innowacyjnego lub ponadnarodowego. Trwa ocena formalna złożonych wniosków.</t>
  </si>
  <si>
    <t>W ramach poddziałania 6.1.1 PO KL wartość zawartych umów wynosi 19 853 530,19 PLN, w tym 24 148,20 PLN stanowi wkład własny finansowany ze środków publicznych (dane podano zgodnie z KSI, niemniej jednak, wkład własny projektu własnego WUP został wycofany, IP nie zaktualizowała danych w systemie; faktyczna wartość zawartych umów wynosi 19 829 381,99 PLN). W ramach 6.1.3 PO KL, obecna wartość umów ramowych wynosi 40 447 851,07 PLN, w tym wkład krajowy publiczny 40 007 736,43 (kwota 440 114,64 PLN to wkład prywatny), w tym 40 004 836,34 PLN to kwota dofinansowania (2900,09 PLN stanowi wkład własny PUP finansowany ze środków publicznych).</t>
  </si>
  <si>
    <t>PO KL</t>
  </si>
  <si>
    <t>Działanie 6.1*</t>
  </si>
  <si>
    <t>11**</t>
  </si>
  <si>
    <r>
      <t>Wyjaśnienia:</t>
    </r>
    <r>
      <rPr>
        <sz val="10"/>
        <rFont val="Times New Roman"/>
        <family val="1"/>
      </rPr>
      <t xml:space="preserve"> * Pomoc publiczna / de minimis występuje w działaniu 6.1, wyłącznie w poddziałaniu 6.1.3 (projekty systemowe PUP). ** Z uwagi na niejasną instrukcję wypełniania przedmiotowej tabeli wyjaśniam, iż z 12 umów ramowych 11 zawiera elementy pomocy publicznej / de minimis; dla wszystkich tych umów złożono minimum 1 wniosek o płatność, w sumie złożono ich 73, na kwotę 32 683 550,66 PLN, w tym zatwierdzone wydatki w ramach pomocy publicznej / de minimis wynoszą 17 095 763,74 PLN (przyjęto kwoty wydatków kwalifikowanych stanowiących podstawę certyfikacji).</t>
    </r>
  </si>
  <si>
    <t>nie dotyczy</t>
  </si>
  <si>
    <r>
      <t xml:space="preserve">Wyjaśnienia: </t>
    </r>
    <r>
      <rPr>
        <sz val="10"/>
        <rFont val="Times New Roman"/>
        <family val="1"/>
      </rPr>
      <t>Pomoc publiczna / de minimis, w działaniu 6.1 wystepuje wyłącznie w projektach systemowych PUP w poddziałaniu 6.1.3 PO KL. Nie są to projekty MŚP, ponieważ PUP stanowią jednostki finansów publicznych. Dane dot. pomocy udzielonej na rzecz MŚP w ramach tych projektów nie mogą być podane, ponieważ IP 2 nie gromadziła takich danych na poziomie projektów (zmiana wzoru zał. 2 nastąpiła w 2010 roku).</t>
    </r>
  </si>
  <si>
    <r>
      <t xml:space="preserve">W kolumnie 2, </t>
    </r>
    <r>
      <rPr>
        <i/>
        <sz val="10"/>
        <rFont val="Times New Roman"/>
        <family val="1"/>
      </rPr>
      <t xml:space="preserve">wysokość wypłaconych zaliczek została pomniejszona o zwroty dokonywane przez Beneficjentów, w związku z niewykorzystaniem dotacji z 2009 roku lub zakończoną realizacją projektu.                                                                                                                      </t>
    </r>
    <r>
      <rPr>
        <b/>
        <i/>
        <sz val="10"/>
        <rFont val="Times New Roman"/>
        <family val="1"/>
      </rPr>
      <t xml:space="preserve">W ramach poddziałania 6.1.1, </t>
    </r>
    <r>
      <rPr>
        <i/>
        <sz val="10"/>
        <rFont val="Times New Roman"/>
        <family val="1"/>
      </rPr>
      <t xml:space="preserve">w roku 2008 wykazano 932 996,80 PLN, a należało wykazać 972 924,75 PLN; ponadto, z kwoty tej Beneficjenci oddali z końcem roku 127 255,88 PLN, a więc faktyczne wydatki w 2008 roku wyniosły 845 668,87 PLN.                                                                                                                                                                   </t>
    </r>
    <r>
      <rPr>
        <b/>
        <i/>
        <sz val="10"/>
        <rFont val="Times New Roman"/>
        <family val="1"/>
      </rPr>
      <t xml:space="preserve">W ramach poddziałania 6.1.2, </t>
    </r>
    <r>
      <rPr>
        <i/>
        <sz val="10"/>
        <rFont val="Times New Roman"/>
        <family val="1"/>
      </rPr>
      <t xml:space="preserve">w 2008 roku przekazano Beneficjentowi zaliczkę w wysokosci 219 550,55, z czego Beneficjent zwrócił z końcem roku 30 842,01 PLN.                                                                                 </t>
    </r>
    <r>
      <rPr>
        <b/>
        <i/>
        <sz val="10"/>
        <rFont val="Times New Roman"/>
        <family val="1"/>
      </rPr>
      <t xml:space="preserve">W ramach poddziałania 6.1.3 </t>
    </r>
    <r>
      <rPr>
        <i/>
        <sz val="10"/>
        <rFont val="Times New Roman"/>
        <family val="1"/>
      </rPr>
      <t>IP 2 nie wypłaca zaliczek. Środki na realizację projektów systmowych przekazywane są bezpośrednio z MPiPS.</t>
    </r>
  </si>
  <si>
    <r>
      <t xml:space="preserve">Instrukcja do wypełniania poszczególnych pozycji w tabeli w odniesieniu do KSI SIMIK 07-13:
Kolumna 1-2 - liczba umów wprowadzonych do KSI w okresie sprawozdawczym (kol.1) oraz od początku realizacji Programu (kol.2). Nie należy wykazywać w kolumnach umów rozwiązanych.
Kolumna 3 - w przypadku projektów niezakończonych należy wskazać wartość odpowiadającą polu </t>
    </r>
    <r>
      <rPr>
        <b/>
        <sz val="9"/>
        <rFont val="Times New Roman"/>
        <family val="1"/>
      </rPr>
      <t>Wartość ogółem</t>
    </r>
    <r>
      <rPr>
        <sz val="9"/>
        <rFont val="Times New Roman"/>
        <family val="1"/>
      </rPr>
      <t xml:space="preserve"> w module </t>
    </r>
    <r>
      <rPr>
        <i/>
        <sz val="9"/>
        <rFont val="Times New Roman"/>
        <family val="1"/>
      </rPr>
      <t xml:space="preserve">Umowy/decyzje o dofinansowaniu </t>
    </r>
    <r>
      <rPr>
        <sz val="9"/>
        <rFont val="Times New Roman"/>
        <family val="1"/>
      </rPr>
      <t>w bloku</t>
    </r>
    <r>
      <rPr>
        <i/>
        <sz val="9"/>
        <rFont val="Times New Roman"/>
        <family val="1"/>
      </rPr>
      <t xml:space="preserve"> informacje podstawowe,</t>
    </r>
    <r>
      <rPr>
        <sz val="9"/>
        <rFont val="Times New Roman"/>
        <family val="1"/>
      </rPr>
      <t xml:space="preserve"> natomiast w przypadku projektów zakończonych należy wskazać wartość wynikającą z ostatecznego rozliczenia projektów na podstawie wniosków o płatność końcową.
Kolumna 4 - wartość odpowiada polu </t>
    </r>
    <r>
      <rPr>
        <b/>
        <sz val="9"/>
        <rFont val="Times New Roman"/>
        <family val="1"/>
      </rPr>
      <t>Wkład krajowy publiczny</t>
    </r>
    <r>
      <rPr>
        <sz val="9"/>
        <rFont val="Times New Roman"/>
        <family val="1"/>
      </rPr>
      <t xml:space="preserve"> w module </t>
    </r>
    <r>
      <rPr>
        <i/>
        <sz val="9"/>
        <rFont val="Times New Roman"/>
        <family val="1"/>
      </rPr>
      <t xml:space="preserve">Umowy/decyzje o dofinansowaniu </t>
    </r>
    <r>
      <rPr>
        <sz val="9"/>
        <rFont val="Times New Roman"/>
        <family val="1"/>
      </rPr>
      <t>w bloku</t>
    </r>
    <r>
      <rPr>
        <i/>
        <sz val="9"/>
        <rFont val="Times New Roman"/>
        <family val="1"/>
      </rPr>
      <t xml:space="preserve"> informacje podstawowe</t>
    </r>
    <r>
      <rPr>
        <sz val="9"/>
        <rFont val="Times New Roman"/>
        <family val="1"/>
      </rPr>
      <t xml:space="preserve">
Kolumna 5 - wartość odpowiada polu </t>
    </r>
    <r>
      <rPr>
        <b/>
        <sz val="9"/>
        <rFont val="Times New Roman"/>
        <family val="1"/>
      </rPr>
      <t xml:space="preserve">Kwota wydatków uznanych za kwalifikowalne (po autoryzacji) </t>
    </r>
    <r>
      <rPr>
        <sz val="9"/>
        <rFont val="Times New Roman"/>
        <family val="1"/>
      </rPr>
      <t xml:space="preserve">w module </t>
    </r>
    <r>
      <rPr>
        <i/>
        <sz val="9"/>
        <rFont val="Times New Roman"/>
        <family val="1"/>
      </rPr>
      <t xml:space="preserve">Wnioski o płatność </t>
    </r>
    <r>
      <rPr>
        <sz val="9"/>
        <rFont val="Times New Roman"/>
        <family val="1"/>
      </rPr>
      <t xml:space="preserve">w bloku </t>
    </r>
    <r>
      <rPr>
        <i/>
        <sz val="9"/>
        <rFont val="Times New Roman"/>
        <family val="1"/>
      </rPr>
      <t>kwoty narastająco</t>
    </r>
    <r>
      <rPr>
        <sz val="9"/>
        <rFont val="Times New Roman"/>
        <family val="1"/>
      </rPr>
      <t xml:space="preserve">
Kolumna 6 - wartość odpowiada polu </t>
    </r>
    <r>
      <rPr>
        <b/>
        <sz val="9"/>
        <rFont val="Times New Roman"/>
        <family val="1"/>
      </rPr>
      <t xml:space="preserve">Wydatki kwalifikowalne - podstawa certyfikacji </t>
    </r>
    <r>
      <rPr>
        <sz val="9"/>
        <rFont val="Times New Roman"/>
        <family val="1"/>
      </rPr>
      <t xml:space="preserve">w module </t>
    </r>
    <r>
      <rPr>
        <i/>
        <sz val="9"/>
        <rFont val="Times New Roman"/>
        <family val="1"/>
      </rPr>
      <t>Wnioski o płatność</t>
    </r>
    <r>
      <rPr>
        <sz val="9"/>
        <rFont val="Times New Roman"/>
        <family val="1"/>
      </rPr>
      <t xml:space="preserve"> w bloku</t>
    </r>
    <r>
      <rPr>
        <i/>
        <sz val="9"/>
        <rFont val="Times New Roman"/>
        <family val="1"/>
      </rPr>
      <t xml:space="preserve"> kwoty narastająco</t>
    </r>
    <r>
      <rPr>
        <sz val="9"/>
        <rFont val="Times New Roman"/>
        <family val="1"/>
      </rPr>
      <t xml:space="preserve">
Kolumna 7 - wartość odpowiada polu </t>
    </r>
    <r>
      <rPr>
        <b/>
        <sz val="9"/>
        <rFont val="Times New Roman"/>
        <family val="1"/>
      </rPr>
      <t>budżet państwa - Kwota wydatków kwalifikowalnych</t>
    </r>
    <r>
      <rPr>
        <sz val="9"/>
        <rFont val="Times New Roman"/>
        <family val="1"/>
      </rPr>
      <t xml:space="preserve"> w module </t>
    </r>
    <r>
      <rPr>
        <i/>
        <sz val="9"/>
        <rFont val="Times New Roman"/>
        <family val="1"/>
      </rPr>
      <t>Wnioski o płatność</t>
    </r>
    <r>
      <rPr>
        <sz val="9"/>
        <rFont val="Times New Roman"/>
        <family val="1"/>
      </rPr>
      <t xml:space="preserve"> w bloku </t>
    </r>
    <r>
      <rPr>
        <i/>
        <sz val="9"/>
        <rFont val="Times New Roman"/>
        <family val="1"/>
      </rPr>
      <t>Źródła, z których zostaną sfinansowane wydatki</t>
    </r>
    <r>
      <rPr>
        <sz val="9"/>
        <rFont val="Times New Roman"/>
        <family val="1"/>
      </rPr>
      <t xml:space="preserve">
Kolumna 8 - wartość odpowiada polu </t>
    </r>
    <r>
      <rPr>
        <b/>
        <sz val="9"/>
        <rFont val="Times New Roman"/>
        <family val="1"/>
      </rPr>
      <t xml:space="preserve">budżet jst - Kwota wydatków kwalifikowalnych </t>
    </r>
    <r>
      <rPr>
        <sz val="9"/>
        <rFont val="Times New Roman"/>
        <family val="1"/>
      </rPr>
      <t xml:space="preserve"> w module </t>
    </r>
    <r>
      <rPr>
        <i/>
        <sz val="9"/>
        <rFont val="Times New Roman"/>
        <family val="1"/>
      </rPr>
      <t xml:space="preserve">Wnioski o płatność </t>
    </r>
    <r>
      <rPr>
        <sz val="9"/>
        <rFont val="Times New Roman"/>
        <family val="1"/>
      </rPr>
      <t xml:space="preserve">w bloku </t>
    </r>
    <r>
      <rPr>
        <i/>
        <sz val="9"/>
        <rFont val="Times New Roman"/>
        <family val="1"/>
      </rPr>
      <t>Źródła, z których zostaną sfinansowane wydatki</t>
    </r>
    <r>
      <rPr>
        <sz val="9"/>
        <rFont val="Times New Roman"/>
        <family val="1"/>
      </rPr>
      <t xml:space="preserve">
Kolumna 9 - wartość odpowiada polu </t>
    </r>
    <r>
      <rPr>
        <b/>
        <sz val="9"/>
        <rFont val="Times New Roman"/>
        <family val="1"/>
      </rPr>
      <t>inne krajowe środki publiczne - Kwota wydatków kwalifikowalnych</t>
    </r>
    <r>
      <rPr>
        <sz val="9"/>
        <rFont val="Times New Roman"/>
        <family val="1"/>
      </rPr>
      <t xml:space="preserve">  w module </t>
    </r>
    <r>
      <rPr>
        <i/>
        <sz val="9"/>
        <rFont val="Times New Roman"/>
        <family val="1"/>
      </rPr>
      <t>Wnioski o płatność</t>
    </r>
    <r>
      <rPr>
        <sz val="9"/>
        <rFont val="Times New Roman"/>
        <family val="1"/>
      </rPr>
      <t xml:space="preserve"> w bloku </t>
    </r>
    <r>
      <rPr>
        <i/>
        <sz val="9"/>
        <rFont val="Times New Roman"/>
        <family val="1"/>
      </rPr>
      <t>Źródła, z których zostaną sfinansowane wydatki</t>
    </r>
    <r>
      <rPr>
        <sz val="9"/>
        <rFont val="Times New Roman"/>
        <family val="1"/>
      </rPr>
      <t xml:space="preserve">
Kolumna 10 - wartość odpowiada polu </t>
    </r>
    <r>
      <rPr>
        <b/>
        <sz val="9"/>
        <rFont val="Times New Roman"/>
        <family val="1"/>
      </rPr>
      <t>Prywatne - Kwota wydatków kwalifikowalnych</t>
    </r>
    <r>
      <rPr>
        <sz val="9"/>
        <rFont val="Times New Roman"/>
        <family val="1"/>
      </rPr>
      <t xml:space="preserve"> w module </t>
    </r>
    <r>
      <rPr>
        <i/>
        <sz val="9"/>
        <rFont val="Times New Roman"/>
        <family val="1"/>
      </rPr>
      <t>Wnioski o płatność</t>
    </r>
    <r>
      <rPr>
        <sz val="9"/>
        <rFont val="Times New Roman"/>
        <family val="1"/>
      </rPr>
      <t xml:space="preserve"> w bloku </t>
    </r>
    <r>
      <rPr>
        <i/>
        <sz val="9"/>
        <rFont val="Times New Roman"/>
        <family val="1"/>
      </rPr>
      <t xml:space="preserve">Źródła, z ktróych zostaną sfinansowane wydatki
Kolumna 5-10 - </t>
    </r>
    <r>
      <rPr>
        <sz val="9"/>
        <rFont val="Times New Roman"/>
        <family val="1"/>
      </rPr>
      <t>wartości należy odpowiednio pomniejszyć o</t>
    </r>
    <r>
      <rPr>
        <i/>
        <sz val="9"/>
        <rFont val="Times New Roman"/>
        <family val="1"/>
      </rPr>
      <t xml:space="preserve"> </t>
    </r>
    <r>
      <rPr>
        <b/>
        <sz val="9"/>
        <rFont val="Times New Roman"/>
        <family val="1"/>
      </rPr>
      <t>kwoty odzyskane/kwoty wycofane</t>
    </r>
    <r>
      <rPr>
        <i/>
        <sz val="9"/>
        <rFont val="Times New Roman"/>
        <family val="1"/>
      </rPr>
      <t xml:space="preserve"> </t>
    </r>
    <r>
      <rPr>
        <sz val="9"/>
        <rFont val="Times New Roman"/>
        <family val="1"/>
      </rPr>
      <t xml:space="preserve">w module </t>
    </r>
    <r>
      <rPr>
        <i/>
        <sz val="9"/>
        <rFont val="Times New Roman"/>
        <family val="1"/>
      </rPr>
      <t>Rejestracja obciążeń na projekcie</t>
    </r>
  </si>
  <si>
    <t xml:space="preserve">Monitorowanie pomocy publicznej powinno być prowadzone zgodne z zasadami określonymi w:
1. rozporządzeniu Ministra Rozwoju Regionalnego w sprawie udzielania pomocy publicznej w ramach Programu Operacyjnego Kapitał Ludzki, 
2. rozporządzeniach wykonawczych do ustawy z dnia 20 kwietnia 2004 r. o promocji zatrudnienia i instytucjach rynku pracy oraz ustawy z dnia 27 sierpnia 1997 r. o rehabilitacji zawodowej i społecznej oraz zatrudnianiu osób niepełnosprawnych,
3. w rozporządzeniu Ministra Rozwoju Regionalnego w sprawie udzielania przez Polską Agencję Rozwoju Przedsiębiorczości pomocy finansowej w ramach Programu Operacyjnego Kapitał Ludzki. </t>
  </si>
  <si>
    <t>Program pomocowy/ inna podstawa udzielenia pomocy</t>
  </si>
  <si>
    <r>
      <t xml:space="preserve">Liczba projektów objętych pomocą publiczną oraz pomocą </t>
    </r>
    <r>
      <rPr>
        <b/>
        <i/>
        <sz val="10"/>
        <rFont val="Times New Roman"/>
        <family val="1"/>
      </rPr>
      <t>de minimis</t>
    </r>
  </si>
  <si>
    <r>
      <t xml:space="preserve">Wartość projektów objętych pomocą publiczną oraz pomocą </t>
    </r>
    <r>
      <rPr>
        <b/>
        <i/>
        <sz val="10"/>
        <rFont val="Times New Roman"/>
        <family val="1"/>
      </rPr>
      <t>de minimis</t>
    </r>
  </si>
  <si>
    <t>wg podpisanych umów / wydanych decyzji</t>
  </si>
  <si>
    <t>wg zrealizowanych wniosków o płatność</t>
  </si>
  <si>
    <r>
      <t xml:space="preserve">Liczba projektów MŚP objętych pomocą publiczną oraz pomocą </t>
    </r>
    <r>
      <rPr>
        <b/>
        <i/>
        <sz val="10"/>
        <rFont val="Times New Roman"/>
        <family val="1"/>
      </rPr>
      <t>de minimis</t>
    </r>
  </si>
  <si>
    <r>
      <t xml:space="preserve">Wartość projektów MŚP objętych pomocą publiczną oraz pomocą </t>
    </r>
    <r>
      <rPr>
        <b/>
        <i/>
        <sz val="10"/>
        <rFont val="Times New Roman"/>
        <family val="1"/>
      </rPr>
      <t>de minimis</t>
    </r>
  </si>
  <si>
    <t>kwota ogółem 
MŚP</t>
  </si>
  <si>
    <t>w tym wg wielkości przedsiębiorstwa</t>
  </si>
  <si>
    <t>małe</t>
  </si>
  <si>
    <t>średnie</t>
  </si>
  <si>
    <t>kwota</t>
  </si>
  <si>
    <r>
      <t xml:space="preserve">Pomoc publiczna oraz pomoc </t>
    </r>
    <r>
      <rPr>
        <b/>
        <i/>
        <sz val="10"/>
        <rFont val="Times New Roman"/>
        <family val="1"/>
      </rPr>
      <t>de minimis</t>
    </r>
    <r>
      <rPr>
        <b/>
        <sz val="10"/>
        <rFont val="Times New Roman"/>
        <family val="1"/>
      </rPr>
      <t xml:space="preserve"> udzielana bezpośrednio na rzecz MŚP</t>
    </r>
  </si>
  <si>
    <r>
      <t xml:space="preserve">Załącznik nr 10. Wartość udzielonej i wypłaconej pomocy publicznej oraz pomocy </t>
    </r>
    <r>
      <rPr>
        <b/>
        <i/>
        <sz val="11"/>
        <rFont val="Times New Roman"/>
        <family val="1"/>
      </rPr>
      <t>de minimis</t>
    </r>
    <r>
      <rPr>
        <b/>
        <sz val="11"/>
        <rFont val="Times New Roman"/>
        <family val="1"/>
      </rPr>
      <t xml:space="preserve"> w ramach Programu Operacyjnego Kapitał Ludzki</t>
    </r>
  </si>
  <si>
    <r>
      <t xml:space="preserve">Tabela 10.1 Wartość udzielonej (umowy/decyzje) i wypłaconej pomocy publicznej oraz pomocy </t>
    </r>
    <r>
      <rPr>
        <b/>
        <i/>
        <sz val="11"/>
        <rFont val="Times New Roman"/>
        <family val="1"/>
      </rPr>
      <t>de minimis</t>
    </r>
    <r>
      <rPr>
        <b/>
        <sz val="11"/>
        <rFont val="Times New Roman"/>
        <family val="1"/>
      </rPr>
      <t xml:space="preserve"> od uruchomienia Programu Operacyjnego Kapitał Ludzki w podziale na Działania i podstawę udzielenia pomocy (na podstawie KSI SIMIK 07-13)</t>
    </r>
  </si>
  <si>
    <r>
      <t xml:space="preserve">Tabela 10.2 Wartość udzielonej (umowy/decyzje) i wypłaconej pomocy publicznej oraz pomocy </t>
    </r>
    <r>
      <rPr>
        <b/>
        <i/>
        <sz val="11"/>
        <rFont val="Times New Roman"/>
        <family val="1"/>
      </rPr>
      <t>de minimis</t>
    </r>
    <r>
      <rPr>
        <b/>
        <sz val="11"/>
        <rFont val="Times New Roman"/>
        <family val="1"/>
      </rPr>
      <t xml:space="preserve"> na rzecz mikro, małych i średnich przedsiębiorstw (MŚP) od uruchomienia Programu Operacyjnego Kapitał Ludzki w podziale na Działania (na podstawie KSI SIMIK 07-13)</t>
    </r>
  </si>
  <si>
    <r>
      <t xml:space="preserve">Wartość wypłaconej pomocy publicznej oraz pomocy </t>
    </r>
    <r>
      <rPr>
        <b/>
        <i/>
        <sz val="10"/>
        <rFont val="Times New Roman"/>
        <family val="1"/>
      </rPr>
      <t>de minimis</t>
    </r>
  </si>
  <si>
    <r>
      <t>Wartość pomocy publicznej oraz pomocy</t>
    </r>
    <r>
      <rPr>
        <b/>
        <i/>
        <sz val="10"/>
        <rFont val="Times New Roman"/>
        <family val="1"/>
      </rPr>
      <t xml:space="preserve"> de minimis </t>
    </r>
    <r>
      <rPr>
        <b/>
        <sz val="10"/>
        <rFont val="Times New Roman"/>
        <family val="1"/>
      </rPr>
      <t>wypłaconej na rzecz MŚP</t>
    </r>
  </si>
  <si>
    <r>
      <t>Kolumna 1</t>
    </r>
    <r>
      <rPr>
        <sz val="10"/>
        <rFont val="Times New Roman"/>
        <family val="1"/>
      </rPr>
      <t xml:space="preserve"> - należy podać nr Działania, w ramach którego została udzielona pomoc publiczna.
</t>
    </r>
    <r>
      <rPr>
        <i/>
        <sz val="10"/>
        <rFont val="Times New Roman"/>
        <family val="1"/>
      </rPr>
      <t xml:space="preserve">Kolumna 2 - </t>
    </r>
    <r>
      <rPr>
        <sz val="10"/>
        <rFont val="Times New Roman"/>
        <family val="1"/>
      </rPr>
      <t>należy podać liczbę projektów MŚP objętych pomocą publiczną oraz pomocą de minimis, dla których dotychczas zostały zawarte umowy/wydane decyzje o dofinansowaniu</t>
    </r>
    <r>
      <rPr>
        <i/>
        <sz val="10"/>
        <rFont val="Times New Roman"/>
        <family val="1"/>
      </rPr>
      <t xml:space="preserve">
Kolumna 3 - </t>
    </r>
    <r>
      <rPr>
        <sz val="10"/>
        <rFont val="Times New Roman"/>
        <family val="1"/>
      </rPr>
      <t>należy podać liczbę projektów MŚP objętych pomocą publiczną oraz pomocą de minimis, dla których dotychczas zatwierdzony został co najmniej jeden wniosek o płatność.</t>
    </r>
    <r>
      <rPr>
        <i/>
        <sz val="10"/>
        <rFont val="Times New Roman"/>
        <family val="1"/>
      </rPr>
      <t xml:space="preserve">
Kolumna 4 - </t>
    </r>
    <r>
      <rPr>
        <sz val="10"/>
        <rFont val="Times New Roman"/>
        <family val="1"/>
      </rPr>
      <t>należy podać całkowitą wartość projektów MŚP wskazanych w kol. 2.</t>
    </r>
    <r>
      <rPr>
        <i/>
        <sz val="10"/>
        <rFont val="Times New Roman"/>
        <family val="1"/>
      </rPr>
      <t xml:space="preserve">
Kolumna 5 -</t>
    </r>
    <r>
      <rPr>
        <sz val="10"/>
        <rFont val="Times New Roman"/>
        <family val="1"/>
      </rPr>
      <t xml:space="preserve"> należy podać całkowitą wartość wydatków kwalifikowalnych w ramach projektów MŚP wynikających z zatwierdzonych wniosków o płatność wskazanych w kolumnie 3.</t>
    </r>
    <r>
      <rPr>
        <i/>
        <sz val="10"/>
        <rFont val="Times New Roman"/>
        <family val="1"/>
      </rPr>
      <t xml:space="preserve">
Kolumna 6 - </t>
    </r>
    <r>
      <rPr>
        <sz val="10"/>
        <rFont val="Times New Roman"/>
        <family val="1"/>
      </rPr>
      <t>w odniesieniu do kolumny 5 należy wyodrębnić tę część wydatków kwalifikowalnych w ramach projektów MŚP, które dotyczą pomocy publicznej oraz pomocy de minimis.</t>
    </r>
    <r>
      <rPr>
        <i/>
        <sz val="10"/>
        <rFont val="Times New Roman"/>
        <family val="1"/>
      </rPr>
      <t xml:space="preserve">
Kolumny 7, 8 i 9 - </t>
    </r>
    <r>
      <rPr>
        <sz val="10"/>
        <rFont val="Times New Roman"/>
        <family val="1"/>
      </rPr>
      <t xml:space="preserve">należy podać całkowitą kwotę środków zakwalifikowanych jako pomoc publiczna i pomoc de minimis na podstawie zatwierdzonych wniosków o płatność w poszczególnych 
kategoriach wielkości przedsiębiorstwa (tj. mikro, małych i średnich przedsiębiorstwach zdefiniowanych zgodnie z Zasadami udzielania pomocy publicznej w ramach PO KL).
</t>
    </r>
    <r>
      <rPr>
        <i/>
        <sz val="10"/>
        <rFont val="Times New Roman"/>
        <family val="1"/>
      </rPr>
      <t>Kolumny 4-9</t>
    </r>
    <r>
      <rPr>
        <sz val="10"/>
        <rFont val="Times New Roman"/>
        <family val="1"/>
      </rPr>
      <t xml:space="preserve"> - wartości należy odpowiednio pomniejszyć o kwoty odzyskane/kwoty wycofane w module </t>
    </r>
    <r>
      <rPr>
        <i/>
        <sz val="10"/>
        <rFont val="Times New Roman"/>
        <family val="1"/>
      </rPr>
      <t>Rejestracja obciążeń na projekcie</t>
    </r>
  </si>
  <si>
    <r>
      <t xml:space="preserve">Kolumna 1 </t>
    </r>
    <r>
      <rPr>
        <sz val="10"/>
        <rFont val="Times New Roman"/>
        <family val="1"/>
      </rPr>
      <t xml:space="preserve">- należy podać nr Działania, w ramach którego została udzielona pomoc publiczna.
</t>
    </r>
    <r>
      <rPr>
        <i/>
        <sz val="10"/>
        <rFont val="Times New Roman"/>
        <family val="1"/>
      </rPr>
      <t>Kolumna 2</t>
    </r>
    <r>
      <rPr>
        <sz val="10"/>
        <rFont val="Times New Roman"/>
        <family val="1"/>
      </rPr>
      <t xml:space="preserve"> - należy podać nazwę programu pomocowego lub innej podstawy udzielania pomocy (akta prawa krajowego, akta prawa wspólnotowego, wytyczne, etc.). Dla działania należy wykazać wszystkie odpowiednie podstawy udzielenia pomocy. Jeżeli program pomocowy (lub inna podstawa udzielenia pomocy) odnosi się do więcej niż jednego działania, należy wykazać go odpowiednio we wszystkich właściwych działaniach.
</t>
    </r>
    <r>
      <rPr>
        <i/>
        <sz val="10"/>
        <rFont val="Times New Roman"/>
        <family val="1"/>
      </rPr>
      <t xml:space="preserve">Kolumna 3 - </t>
    </r>
    <r>
      <rPr>
        <sz val="10"/>
        <rFont val="Times New Roman"/>
        <family val="1"/>
      </rPr>
      <t>należy podać liczbę projektów objętych pomocą publiczną oraz pomocą de minimis, dla których dotychczas zostały zawarte umowy/ wydane decyzje o dofinanoswaniu.</t>
    </r>
    <r>
      <rPr>
        <i/>
        <sz val="10"/>
        <rFont val="Times New Roman"/>
        <family val="1"/>
      </rPr>
      <t xml:space="preserve">
Kolumna 4 - </t>
    </r>
    <r>
      <rPr>
        <sz val="10"/>
        <rFont val="Times New Roman"/>
        <family val="1"/>
      </rPr>
      <t>należy podać liczbę projektów objętych pomocą publiczną oraz pomocą de minimis, dla których dotychczas zatwierdzony został co najmniej jednen wniosek o płatność.</t>
    </r>
    <r>
      <rPr>
        <i/>
        <sz val="10"/>
        <rFont val="Times New Roman"/>
        <family val="1"/>
      </rPr>
      <t xml:space="preserve">
Kolumna 5 - </t>
    </r>
    <r>
      <rPr>
        <sz val="10"/>
        <rFont val="Times New Roman"/>
        <family val="1"/>
      </rPr>
      <t>należy podać całkowitą wartość umów wskazanych w kol. 3.</t>
    </r>
    <r>
      <rPr>
        <i/>
        <sz val="10"/>
        <rFont val="Times New Roman"/>
        <family val="1"/>
      </rPr>
      <t xml:space="preserve">
Kolumna 6 -</t>
    </r>
    <r>
      <rPr>
        <sz val="10"/>
        <rFont val="Times New Roman"/>
        <family val="1"/>
      </rPr>
      <t xml:space="preserve"> należy podać całkowitą wartość wydatków kwalifikowalnych wynikających z zatwierdzonych wniosków o płatność wskazanych w kolumnie 4.</t>
    </r>
    <r>
      <rPr>
        <i/>
        <sz val="10"/>
        <rFont val="Times New Roman"/>
        <family val="1"/>
      </rPr>
      <t xml:space="preserve">
Kolumna 7 - </t>
    </r>
    <r>
      <rPr>
        <sz val="10"/>
        <rFont val="Times New Roman"/>
        <family val="1"/>
      </rPr>
      <t xml:space="preserve">w odniesieniu do kol. 6 należy wyodrębnić tę część wydatków kwalifikowalnych, które dotyczą pomocy publicznej oraz pomocy de minimis. 
</t>
    </r>
    <r>
      <rPr>
        <i/>
        <sz val="10"/>
        <rFont val="Times New Roman"/>
        <family val="1"/>
      </rPr>
      <t>Kolumny 5-7</t>
    </r>
    <r>
      <rPr>
        <sz val="10"/>
        <rFont val="Times New Roman"/>
        <family val="1"/>
      </rPr>
      <t xml:space="preserve"> - wartości należy odpowiednio pomniejszyć o kwoty odzyskane/kwoty wycofane w module </t>
    </r>
    <r>
      <rPr>
        <i/>
        <sz val="10"/>
        <rFont val="Times New Roman"/>
        <family val="1"/>
      </rPr>
      <t>Rejestracja obciążeń na projekcie</t>
    </r>
  </si>
  <si>
    <t>Liczba przedstawicieli partnerów społecznych, którzy ukończyli udział w projekcie w ramach Działania</t>
  </si>
  <si>
    <t>Działanie 6.1</t>
  </si>
  <si>
    <t>- w tym liczba osób znajdujących się w szczególnie trudnej sytuacji na rynku pracy</t>
  </si>
  <si>
    <t xml:space="preserve">    a) w tym liczba osób niepełnosprawnych </t>
  </si>
  <si>
    <t>6.1 Poprawa dostępu do zatrudnienia oraz wspieranie aktywności zawodowej w regionie</t>
  </si>
  <si>
    <t>Wojewódzki Urząd Pracy w Zielonej Górze</t>
  </si>
  <si>
    <t>2009 rok</t>
  </si>
  <si>
    <t>_</t>
  </si>
  <si>
    <t>W kolumnie Mr nie umieszczono danych dotyczących liczby osób znajdujących się w szczególnie trudnej sytuacji na rynku pracy, ponieważ zmiania wzoru analogicznej tabeli w zał. 2 do wniosku beneficjenta o płatność została wprowadzona w trakcie trwania okresu sprawozdawczego (I p. 2009 r.) i Beneficjenci byłi zobowiązani do uzupełnienia tych danych jedynie w zakresie wartości narastających. Wartość Mp tego wskaźnika została określona.</t>
  </si>
  <si>
    <t>6.1.1</t>
  </si>
  <si>
    <t>6.1.2</t>
  </si>
  <si>
    <t>6.1.3</t>
  </si>
  <si>
    <t>Ogółem dla Działania 6.1</t>
  </si>
  <si>
    <t xml:space="preserve">    b) w tym liczba osób długotrwale bezrobotnych</t>
  </si>
  <si>
    <t xml:space="preserve">    c) w tym liczba osób z terenów wiejskich</t>
  </si>
  <si>
    <t>Liczba osób bezrobotnych, które otrzymały wsparcie w ramach projektu w okresie pierwszych 100 dni od dnia zarejestrowania w urzędzie pracy w grupie osób młodych (15-24 lata)</t>
  </si>
  <si>
    <t xml:space="preserve">    c) w tym liczba osób z terenów wiejskich </t>
  </si>
  <si>
    <t>- w tym przekazanych osobom znajdującym się w szczególnie trudnej sytuacji na rynku pracy</t>
  </si>
  <si>
    <t xml:space="preserve">    a) w tym osobom niepełnosprawnym </t>
  </si>
  <si>
    <t xml:space="preserve">    b) w tym osobom długotrwale bezrobotnym</t>
  </si>
  <si>
    <t xml:space="preserve">    b) w tym osobom z terenów wiejskich</t>
  </si>
  <si>
    <t>Działanie 6.2</t>
  </si>
  <si>
    <t xml:space="preserve">    c) w tym osobom z terenów wiejskich</t>
  </si>
  <si>
    <t>Działanie 6.3</t>
  </si>
  <si>
    <t>Liczba oddolnych inicjatyw społecznych podejmowanych  w ramach Działania</t>
  </si>
  <si>
    <t xml:space="preserve">Liczba gmin, w których zrealizowano oddolne inicjatywy społeczne w ramach Działania </t>
  </si>
  <si>
    <t>Numer Działania</t>
  </si>
  <si>
    <t>Nie dotyczy</t>
  </si>
  <si>
    <t>w tym środki publiczne</t>
  </si>
  <si>
    <t>w tym pracownicy znajdujący się w szczególnie niekorzystnej sytuacji</t>
  </si>
  <si>
    <t>w tym osoby należące do mniejszości narodowych i etnicznych</t>
  </si>
  <si>
    <t>Inne (np. Fundusz Pracy, PFRON)</t>
  </si>
  <si>
    <t>w tym krajowy wkład publiczny</t>
  </si>
  <si>
    <r>
      <t xml:space="preserve">Zgodnie z rozporządzeniem Komisji (WE) nr 800/2008 z dnia 6 sierpnia 2008 r. uznające niektóre rodzaje pomocy za zgodne ze wspólnym rynkiem w zastosowaniu art. 87 i 88 Traktatu WE (ogólne rozporządzenie w sprawie wyłączeń blokowych) przyjęto następujące definicje przedsiębiorstw:
</t>
    </r>
    <r>
      <rPr>
        <b/>
        <sz val="9"/>
        <rFont val="Times New Roman"/>
        <family val="1"/>
      </rPr>
      <t>Mikroprzedsiębiorstwo</t>
    </r>
    <r>
      <rPr>
        <sz val="9"/>
        <rFont val="Times New Roman"/>
        <family val="1"/>
      </rPr>
      <t xml:space="preserve"> – jest to przedsiębiorstwo zatrudniające do 9 pracowników włącznie i którego roczny obrót i/lub całkowity bilans roczny nie przekracza 2 milionów EUR.
</t>
    </r>
    <r>
      <rPr>
        <b/>
        <sz val="9"/>
        <rFont val="Times New Roman"/>
        <family val="1"/>
      </rPr>
      <t>Małe przedsiębiorstwo</t>
    </r>
    <r>
      <rPr>
        <sz val="9"/>
        <rFont val="Times New Roman"/>
        <family val="1"/>
      </rPr>
      <t xml:space="preserve"> – jest to przedsiębiorstwo zatrudniające do 49 pracowników włącznie i którego roczny obrót i/lub całkowity bilans roczny nie przekracza 10 milionów EUR.
</t>
    </r>
    <r>
      <rPr>
        <b/>
        <sz val="9"/>
        <rFont val="Times New Roman"/>
        <family val="1"/>
      </rPr>
      <t>Średnie przedsiębiorstwo</t>
    </r>
    <r>
      <rPr>
        <sz val="9"/>
        <rFont val="Times New Roman"/>
        <family val="1"/>
      </rPr>
      <t xml:space="preserve"> – jest to przedsiębiorstwo zatrudniające do 249 pracowników włącznie i którego roczny obrót nie przekracza 50 milionów EUR a/lub całkowity bilans roczny nie przekracza 43 milionów EUR.
</t>
    </r>
    <r>
      <rPr>
        <b/>
        <sz val="9"/>
        <rFont val="Times New Roman"/>
        <family val="1"/>
      </rPr>
      <t>Duże przedsiębiorstwo</t>
    </r>
    <r>
      <rPr>
        <sz val="9"/>
        <rFont val="Times New Roman"/>
        <family val="1"/>
      </rPr>
      <t xml:space="preserve"> – jest to przedsiębiorstwo, które nie kwalifikuje się do żadnej z ww. kategorii przedsiębiorstw.
Ponadto, zgodnie z Instrukcją do wniosku o dofinansowanie projektu Program Operacyjny Kapitał Ludzki przyjęto następującą definicję samozatrudnionych:
</t>
    </r>
    <r>
      <rPr>
        <b/>
        <sz val="9"/>
        <rFont val="Times New Roman"/>
        <family val="1"/>
      </rPr>
      <t>Samozatrudnieni</t>
    </r>
    <r>
      <rPr>
        <sz val="9"/>
        <rFont val="Times New Roman"/>
        <family val="1"/>
      </rPr>
      <t xml:space="preserve"> – osoby fizyczne prowadzące działalność gospodarczą, nie zatrudniające pracowników.</t>
    </r>
  </si>
  <si>
    <r>
      <t xml:space="preserve">Pomiar wskaźników jest dokonywany zgodnie z </t>
    </r>
    <r>
      <rPr>
        <i/>
        <sz val="9"/>
        <rFont val="Times New Roman"/>
        <family val="1"/>
      </rPr>
      <t>Podręcznikiem wskaźników PO KL 2007-2013</t>
    </r>
    <r>
      <rPr>
        <sz val="9"/>
        <rFont val="Times New Roman"/>
        <family val="1"/>
      </rPr>
      <t xml:space="preserve">, stanowiącym załącznik do </t>
    </r>
    <r>
      <rPr>
        <i/>
        <sz val="9"/>
        <rFont val="Times New Roman"/>
        <family val="1"/>
      </rPr>
      <t>Zasad systemu sprawozdawczości PO KL 2007-2013</t>
    </r>
    <r>
      <rPr>
        <sz val="9"/>
        <rFont val="Times New Roman"/>
        <family val="1"/>
      </rPr>
      <t>.</t>
    </r>
  </si>
  <si>
    <t>Inne wskaźniki określone dla Działania w Planie Działania</t>
  </si>
  <si>
    <t>Kolumna 3 przedstawia liczbę przedsiębiorstw, które przystąpiły do udziału w projektach realizowanych w ramach Działania w okresie sprawozdawczym, zaś kolumna 4 przedstawia liczbę przedsiębiorstw narastająco.</t>
  </si>
  <si>
    <t xml:space="preserve">Tabelę należy wypełnić na podstawie danych wprowadzonych do KSI SIMIK 07-13 wg stanu na koniec bieżącego okresu sprawozdawczego. W kolumnach 1-4 należy uwzględnić podpisane umowy i/lub wydane decyzje o dofinansowanie w ramach Działania odpowiednio w bieżącym okresie sprawozdawczym (kolumna 1) i od początku jego realizacji (kolumny 2-4). W przypadku podpisania aneksu do zawartej umowy powinno to zostać odnotowane w KSI SIMIK 07-13 i mieć odzwierciedlenie w skorygowanej wartości zawartych umów/wydanych decyzji o dofinansowanie. W sytuacji rozwiązania umowy, wartości wykazane w niniejszej tabeli powinny zostać pomniejszone. </t>
  </si>
  <si>
    <r>
      <t xml:space="preserve">Docelowa wartość wskaźnika – </t>
    </r>
    <r>
      <rPr>
        <sz val="9"/>
        <rFont val="Times New Roman"/>
        <family val="1"/>
      </rPr>
      <t xml:space="preserve">wartość określona na 2013 rok. Dla wybranych wskaźników monitorowanych w niniejszym sprawozdaniu nie określono wartości docelowych, w związku z czym w kolumnie 3 wskazano </t>
    </r>
    <r>
      <rPr>
        <i/>
        <sz val="9"/>
        <rFont val="Times New Roman"/>
        <family val="1"/>
      </rPr>
      <t xml:space="preserve">"Nie określono", </t>
    </r>
    <r>
      <rPr>
        <sz val="9"/>
        <rFont val="Times New Roman"/>
        <family val="1"/>
      </rPr>
      <t xml:space="preserve">zaś w kolumnie 10 – </t>
    </r>
    <r>
      <rPr>
        <i/>
        <sz val="9"/>
        <rFont val="Times New Roman"/>
        <family val="1"/>
      </rPr>
      <t>"Nie dotyczy".</t>
    </r>
    <r>
      <rPr>
        <b/>
        <sz val="9"/>
        <rFont val="Times New Roman"/>
        <family val="1"/>
      </rPr>
      <t xml:space="preserve">
Stopień realizacji wskaźnika </t>
    </r>
    <r>
      <rPr>
        <sz val="9"/>
        <rFont val="Times New Roman"/>
        <family val="1"/>
      </rPr>
      <t>– wyrażony w % jest relacją osiągniętej wartości wskaźnika w stosunku do jego wartości docelowej.</t>
    </r>
  </si>
  <si>
    <t>rozliczonych we wnioskach o płatność</t>
  </si>
  <si>
    <r>
      <t xml:space="preserve">Należy wypełnić w oparciu o dane z załącznika nr 2 </t>
    </r>
    <r>
      <rPr>
        <i/>
        <sz val="10"/>
        <rFont val="Times New Roman"/>
        <family val="1"/>
      </rPr>
      <t>"Szczegółowa charakterystyka udzielonego wsparcia"</t>
    </r>
    <r>
      <rPr>
        <sz val="10"/>
        <rFont val="Times New Roman"/>
        <family val="1"/>
      </rPr>
      <t xml:space="preserve"> wniosków o płatność zatwierdzonych i wprowadzonych do KSI SIMIK 07-13 wg stanu na koniec bieżącego okresu sprawozdawczego.</t>
    </r>
  </si>
  <si>
    <t>Mikroprzedsiębiorstwa 
(w tym samozatrudnieni)*</t>
  </si>
  <si>
    <r>
      <t xml:space="preserve">W kolumnach 2-3 należy wykazać wartość wszystkich zaliczek dotychczas wypłaconych beneficjentom, w tym zaliczek wypłaconych przez Bank Gospodarstwa Krajowego, uwzględniając informacje z wniosków o płatność (pkt. 9) wprowadzonych do KSI SIMIK 07-13 wg stanu na koniec bieżącego okresu sprawozdawczego oraz pierwsze zaliczki wypłacone beneficjentom zgodnie z harmonogramami wypłat stanowiącymi załączniki do zawartych umów o dofinansowanie (nie dotyczy płatności zaliczkowych w Poddziałaniu 6.1.3). W kolumnach 4-5 należy uwzględnić wartość wydatków zatwierdzonych w ramach wniosków o płatność odnoszących się do wartości uprzednio wykazanych w ramach </t>
    </r>
    <r>
      <rPr>
        <i/>
        <sz val="9"/>
        <rFont val="Times New Roman"/>
        <family val="1"/>
      </rPr>
      <t>Wartości zaliczek przekazanych na rzecz beneficjentów - wypłaconych</t>
    </r>
    <r>
      <rPr>
        <sz val="9"/>
        <rFont val="Times New Roman"/>
        <family val="1"/>
      </rPr>
      <t xml:space="preserve"> wskazanych w kolumnach 2-3. Wartość zaliczek w kolumnach 2-5 należy pomniejszyć o zwroty od beneficjentów.</t>
    </r>
  </si>
  <si>
    <t>Zgodnie z przypisami zawartymi w SzOP (nr 14 i 44), ilekroć w opisie Działań Priorytetów II, VI i VIII jest mowa o przedsiębiorcy, rozumie się przez to przedsiębiorcę w rozumieniu art. 4 ustawy z dnia 2 lipca 2004 r. o swobodzie działalności gospodarczej (Dz. U. z 2007 r. Nr 155, poz. 1095, z późn. zm.), który stanowi, że przedsiębiorcą jest osoba fizyczna, osoba prawna i jednostka organizacyjna nie będąca osobą prawną, której odrębna ustawa przyznaje zdolność prawną - wykonująca we własnym imieniu działalność gospodarczą. Za przedsiębiorców uznaje się także wspólników spółki cywilnej w zakresie wykonywanej przez nich działalności gospodarczej. Działalnością gospodarczą jest zarobkowa działalność wytwórcza, budowlana, handlowa, usługowa oraz poszukiwanie, rozpoznawanie i wydobywanie kopalin ze złóż, a także działalność zawodowa, wykonywana w sposób zorganizowany i ciągły (art. 2), z zastrzeżeniem art. 3.</t>
  </si>
  <si>
    <r>
      <t xml:space="preserve">Należy wypełnić w oparciu o dane z załącznika nr 2 </t>
    </r>
    <r>
      <rPr>
        <i/>
        <sz val="10"/>
        <rFont val="Times New Roman"/>
        <family val="1"/>
      </rPr>
      <t>"Szczegółowa charakterystyka udzielonego wsparcia"</t>
    </r>
    <r>
      <rPr>
        <sz val="10"/>
        <rFont val="Times New Roman"/>
        <family val="1"/>
      </rPr>
      <t xml:space="preserve"> wniosków o płatność zatwierdzonych i wprowadzonych do KSI SIMIK 07-13 wg stanu na koniec bieżącego okresu sprawozdawczego. W odniesieniu do projektów systemowych powiatowych urzędów pracy, ośrodków pomocy społecznej i powiatowych centrów pomocy rodzinie należy uwzględnić dane kumulatywne od początku okresu ich realizacji.</t>
    </r>
  </si>
  <si>
    <r>
      <t xml:space="preserve">Tabela stanowi uszczegółowienie informacji przekazanych w ramach załącznika nr 3 </t>
    </r>
    <r>
      <rPr>
        <i/>
        <sz val="10"/>
        <rFont val="Times New Roman"/>
        <family val="1"/>
      </rPr>
      <t>Przepływ uczestników projektów realizowanych w ramach Działania</t>
    </r>
    <r>
      <rPr>
        <sz val="10"/>
        <rFont val="Times New Roman"/>
        <family val="1"/>
      </rPr>
      <t xml:space="preserve">. Należy w niej uwzględnić każdą osobę, która rozpoczęła udział w projekcie. Jedna osoba może być wykazana tylko w ramach jednej z </t>
    </r>
    <r>
      <rPr>
        <b/>
        <sz val="10"/>
        <rFont val="Times New Roman"/>
        <family val="1"/>
      </rPr>
      <t>kategorii głównych</t>
    </r>
    <r>
      <rPr>
        <sz val="10"/>
        <rFont val="Times New Roman"/>
        <family val="1"/>
      </rPr>
      <t>. Kategorie główne prezentowane w tabeli są rozłączne.</t>
    </r>
  </si>
  <si>
    <r>
      <t>W ramach wiersza nr 1</t>
    </r>
    <r>
      <rPr>
        <b/>
        <sz val="10"/>
        <rFont val="Times New Roman"/>
        <family val="1"/>
      </rPr>
      <t xml:space="preserve"> </t>
    </r>
    <r>
      <rPr>
        <b/>
        <i/>
        <sz val="10"/>
        <rFont val="Times New Roman"/>
        <family val="1"/>
      </rPr>
      <t>„podstawowe, gimnazjalne i niższe”</t>
    </r>
    <r>
      <rPr>
        <sz val="10"/>
        <rFont val="Times New Roman"/>
        <family val="1"/>
      </rPr>
      <t xml:space="preserve"> wykazywane są osoby, które posiadają wykształcenie podstawowe, gimnazjalne oraz niższe od ww. wymienionych. W ramach wiersza nr 2 </t>
    </r>
    <r>
      <rPr>
        <b/>
        <i/>
        <sz val="10"/>
        <rFont val="Times New Roman"/>
        <family val="1"/>
      </rPr>
      <t>„ponadgimnazjalne”</t>
    </r>
    <r>
      <rPr>
        <sz val="10"/>
        <rFont val="Times New Roman"/>
        <family val="1"/>
      </rPr>
      <t xml:space="preserve"> wykazywane są osoby, które posiadają wykształcenie średnie lub zasadnicze zawodowe. W ramach wiersza nr 3 </t>
    </r>
    <r>
      <rPr>
        <b/>
        <i/>
        <sz val="10"/>
        <rFont val="Times New Roman"/>
        <family val="1"/>
      </rPr>
      <t>„pomaturalne”</t>
    </r>
    <r>
      <rPr>
        <sz val="10"/>
        <rFont val="Times New Roman"/>
        <family val="1"/>
      </rPr>
      <t xml:space="preserve"> wykazywane są osoby, które ukończyły szkołę policealną, ale nie ukończyły studiów wyższych. W ramach wiersza nr 4 </t>
    </r>
    <r>
      <rPr>
        <b/>
        <i/>
        <sz val="10"/>
        <rFont val="Times New Roman"/>
        <family val="1"/>
      </rPr>
      <t>„wyższe”</t>
    </r>
    <r>
      <rPr>
        <sz val="10"/>
        <rFont val="Times New Roman"/>
        <family val="1"/>
      </rPr>
      <t xml:space="preserve"> wykazywane są osoby, które posiadają wykształcenie wyższe (uzyskały tytuł licencjata lub inżyniera lub magistra lub doktora), w tym również osoby, które ukończyły studia podyplomowe.</t>
    </r>
  </si>
  <si>
    <r>
      <t xml:space="preserve">Tabela stanowi uszczegółowienie informacji przekazanych w ramach załącznika nr 3 </t>
    </r>
    <r>
      <rPr>
        <i/>
        <sz val="10"/>
        <rFont val="Times New Roman"/>
        <family val="1"/>
      </rPr>
      <t>Przepływ uczestników projektów realizowanych w ramach Działania</t>
    </r>
    <r>
      <rPr>
        <sz val="10"/>
        <rFont val="Times New Roman"/>
        <family val="1"/>
      </rPr>
      <t xml:space="preserve">. </t>
    </r>
    <r>
      <rPr>
        <b/>
        <sz val="10"/>
        <rFont val="Times New Roman"/>
        <family val="1"/>
      </rPr>
      <t>Wiek osoby objętej wsparciem określany jest w chwili rozpoczęcia jej udziału w projekcie</t>
    </r>
    <r>
      <rPr>
        <sz val="10"/>
        <rFont val="Times New Roman"/>
        <family val="1"/>
      </rPr>
      <t xml:space="preserve">. W wierszu </t>
    </r>
    <r>
      <rPr>
        <i/>
        <sz val="10"/>
        <rFont val="Times New Roman"/>
        <family val="1"/>
      </rPr>
      <t xml:space="preserve">„Osoby młode 15-24 lata” </t>
    </r>
    <r>
      <rPr>
        <sz val="10"/>
        <rFont val="Times New Roman"/>
        <family val="1"/>
      </rPr>
      <t>wykazywani są uczestnicy projektów realizowanych w ramach Działania, którzy w dniu rozpoczęcia udziału w projekcie mieli skończone 15 lat i jednocześnie nie ukończyli 24 lat.</t>
    </r>
  </si>
  <si>
    <r>
      <t xml:space="preserve">Tabela stanowi uszczegółowienie informacji przekazanych w ramach załącznika nr 3 </t>
    </r>
    <r>
      <rPr>
        <i/>
        <sz val="10"/>
        <rFont val="Times New Roman"/>
        <family val="1"/>
      </rPr>
      <t>Przepływ uczestników projektów realizowanych w ramach Działania</t>
    </r>
    <r>
      <rPr>
        <sz val="10"/>
        <rFont val="Times New Roman"/>
        <family val="1"/>
      </rPr>
      <t>. Wykształcenie uczestników projektów określane jest w chwili rozpoczęcia ich udziału w projektach, biorąc pod uwagę ostatni zakończony formalnie etap edukacji danej osoby.</t>
    </r>
  </si>
  <si>
    <t>w tym wartość komponentu ponadnarodowego</t>
  </si>
  <si>
    <r>
      <t xml:space="preserve">Należy wypełnić w przypadku sprawozdań rocznych i sprawozdania końcowego. Typy projektów ponadnarodowych monitorowane są zgodnie z zapisami dokumentu </t>
    </r>
    <r>
      <rPr>
        <i/>
        <sz val="9"/>
        <rFont val="Times New Roman"/>
        <family val="1"/>
      </rPr>
      <t>„Wytyczne Ministra Rozwoju Regionalnego w zakresie wdrażania projektów innowacyjnych i współpracy ponadnarodowej w ramach PO KL”</t>
    </r>
    <r>
      <rPr>
        <sz val="9"/>
        <rFont val="Times New Roman"/>
        <family val="1"/>
      </rPr>
      <t>. Łączną wartość projektów należy podać narastająco, wyliczając na podstawie przyjętych do realizacji wniosków o dofinansowanie. W przypadku zawarcia aneksów do ww. umów w tabeli należy dokonać weryfikacji uprzednio wykazanych wartości projektów.</t>
    </r>
  </si>
  <si>
    <r>
      <t xml:space="preserve">UWAGA:
</t>
    </r>
    <r>
      <rPr>
        <sz val="10"/>
        <rFont val="Times New Roman"/>
        <family val="1"/>
      </rPr>
      <t xml:space="preserve">Wartości wskaźników prezentujących liczbę osób, które zakończyły udział w projektach, powinny być zbieżne z wartościami wynikającymi z tabeli w załączniku nr 3 </t>
    </r>
    <r>
      <rPr>
        <i/>
        <sz val="10"/>
        <rFont val="Times New Roman"/>
        <family val="1"/>
      </rPr>
      <t>„Przepływ uczestników projektów realizowanych w ramach Działania”</t>
    </r>
    <r>
      <rPr>
        <sz val="10"/>
        <rFont val="Times New Roman"/>
        <family val="1"/>
      </rPr>
      <t>.</t>
    </r>
  </si>
  <si>
    <t>..</t>
  </si>
  <si>
    <t>Jeśli dane dotyczące wskaźników w okresie składania sprawozdania nie są dostępne, należy pod tabelą zamieścić komentarz, w jakim terminie będą mogły zostać przedstawione.</t>
  </si>
  <si>
    <t>wypłaconych</t>
  </si>
  <si>
    <t>Wartość zaliczek przekazanych na rzecz beneficjentów</t>
  </si>
  <si>
    <r>
      <t xml:space="preserve">W kolumnach nr 5-10 należy wskazać wartość wydatków kwalifikowalnych wykazanych w zatwierdzonych i wprowadzonych do KSI SIMIK 07-13 wnioskach o płatność (narastająco od początku realizacji Działania).
</t>
    </r>
    <r>
      <rPr>
        <i/>
        <sz val="9"/>
        <rFont val="Times New Roman"/>
        <family val="1"/>
      </rPr>
      <t>Wskazówka techniczna:</t>
    </r>
    <r>
      <rPr>
        <sz val="9"/>
        <rFont val="Times New Roman"/>
        <family val="1"/>
      </rPr>
      <t xml:space="preserve"> kolumny 3-10 – format komórek należy określić jako liczbowy (z wykorzystaniem separatora) oraz zaznaczyć funkcję zaokrąglania do dwóch miejsc po przecinku. </t>
    </r>
  </si>
  <si>
    <t xml:space="preserve">Wskazówka techniczna: kolumny 2-5 – format komórek należy określić jako liczbowy (z wykorzystaniem separatora) oraz zaznaczyć funkcję zaokrąglania do dwóch miejsc po przecinku. </t>
  </si>
  <si>
    <t>K – kobiety, M – mężczyźni</t>
  </si>
  <si>
    <t>Liczba projektów wspierających rozwój inicjatyw lokalnych</t>
  </si>
  <si>
    <t>Zakres monitorowania poziomu wykształcenia uczestników projektów PO KL wynika z załącznika XXIII do rozporządzenia KE nr 1828/2006 z dnia 8 grudnia 2006 r. i oparty jest o klasyfikację ISCED, tj. Międzynarodową Standardową Klasyfikację Kształcenia (International Standard Clasification of Education, w skrócie ISCED).</t>
  </si>
  <si>
    <t>Załącznik nr 7. Przedsiębiorstwa, które przystąpiły do udziału w projektach realizowanych w ramach Działania</t>
  </si>
  <si>
    <t>Mr – wartość wskaźnika osiągnięta w okresie sprawozdawczym (wg stanu na koniec tego okresu)</t>
  </si>
  <si>
    <t>Nazwa instytucji</t>
  </si>
  <si>
    <t>Okres sprawozdawczy</t>
  </si>
  <si>
    <t>w okresie objętym sprawozdaniem</t>
  </si>
  <si>
    <t>Ogółem</t>
  </si>
  <si>
    <t>Data:</t>
  </si>
  <si>
    <t>Pieczęć i podpis osoby upoważnionej:</t>
  </si>
  <si>
    <t>Nazwa wskaźnika</t>
  </si>
  <si>
    <t>K</t>
  </si>
  <si>
    <t>M</t>
  </si>
  <si>
    <t>Komentarz</t>
  </si>
  <si>
    <t>M – Mężczyźni, K – Kobiety</t>
  </si>
  <si>
    <t>Mr – wartość wskaźnika osiągnięta w okresie objętym sprawozdaniem (wg stanu na koniec tego okresu)</t>
  </si>
  <si>
    <t>Mp – wartość wskaźnika osiągnięta od początku realizacji Działania</t>
  </si>
  <si>
    <t>Okres</t>
  </si>
  <si>
    <t>Mr</t>
  </si>
  <si>
    <t>Mp</t>
  </si>
  <si>
    <t>Lp.</t>
  </si>
  <si>
    <t>Status osoby na rynku pracy</t>
  </si>
  <si>
    <t xml:space="preserve"> Bezrobotni</t>
  </si>
  <si>
    <t>w tym osoby długotrwale bezrobotne</t>
  </si>
  <si>
    <t>Osoby nieaktywne zawodowo</t>
  </si>
  <si>
    <t>w tym osoby uczące lub kształcące się</t>
  </si>
  <si>
    <t>Zatrudnieni</t>
  </si>
  <si>
    <t>w tym samozatrudnieni</t>
  </si>
  <si>
    <t>w tym zatrudnieni 
w mikroprzedsiębiorstwach</t>
  </si>
  <si>
    <t>w tym zatrudnieni 
w dużych przedsiębiorstwach</t>
  </si>
  <si>
    <t>Duże przedsiębiorstwa</t>
  </si>
  <si>
    <t>Budżet państwa</t>
  </si>
  <si>
    <t>od początku realizacji Działania</t>
  </si>
  <si>
    <t>Budżet jednostki samorządu terytorialnego</t>
  </si>
  <si>
    <t>w tym osoby niepełnosprawne</t>
  </si>
  <si>
    <t>w tym migranci</t>
  </si>
  <si>
    <t>PRIORYTET VI</t>
  </si>
  <si>
    <t>Liczba osób, które zakończyły udział w projektach realizowanych w ramach Działania</t>
  </si>
  <si>
    <t xml:space="preserve">Liczba osób, które uzyskały środki na podjęcie działalności gospodarczej </t>
  </si>
  <si>
    <t>Liczba reprezentatywnych organizacji partnerów społecznych, które były objęte wsparciem w zakresie budowania ich potencjału</t>
  </si>
  <si>
    <t xml:space="preserve">Liczba utworzonych miejsc pracy w  ramach udzielonych z EFS środków na podjęcie działalności gospodarczej </t>
  </si>
  <si>
    <t>Przedział wiekowy</t>
  </si>
  <si>
    <t>w tym rolnicy</t>
  </si>
  <si>
    <t>pomaturalne</t>
  </si>
  <si>
    <t>wyższe</t>
  </si>
  <si>
    <t>podstawowe, gimnazjalne
i niższe</t>
  </si>
  <si>
    <t>Grupa projektów</t>
  </si>
  <si>
    <t>Liczba projektów</t>
  </si>
  <si>
    <t>wg typów projektów</t>
  </si>
  <si>
    <t>Projekty ponadnarodowe</t>
  </si>
  <si>
    <t>Organizowanie konferencji, seminariów, warsztatów i spotkań</t>
  </si>
  <si>
    <t>Prowadzenie badań i analiz</t>
  </si>
  <si>
    <t>Przygotowanie, tłumaczenia i wydawanie publikacji, opracowań, raportów</t>
  </si>
  <si>
    <t>Adoptowanie rozwiązań wypracowanych w innym kraju</t>
  </si>
  <si>
    <t>Doradztwo, wymiana pracowników, staże, wizyty studyjne</t>
  </si>
  <si>
    <r>
      <t xml:space="preserve">Wartość udzielonej pomocy publicznej oraz pomocy </t>
    </r>
    <r>
      <rPr>
        <b/>
        <i/>
        <sz val="10"/>
        <rFont val="Times New Roman"/>
        <family val="1"/>
      </rPr>
      <t xml:space="preserve">de minimis </t>
    </r>
    <r>
      <rPr>
        <sz val="10"/>
        <rFont val="Times New Roman"/>
        <family val="1"/>
      </rPr>
      <t xml:space="preserve">- wartość środków stanowiących pomoc publiczną oraz pomoc </t>
    </r>
    <r>
      <rPr>
        <i/>
        <sz val="10"/>
        <rFont val="Times New Roman"/>
        <family val="1"/>
      </rPr>
      <t>de minimis</t>
    </r>
    <r>
      <rPr>
        <sz val="10"/>
        <rFont val="Times New Roman"/>
        <family val="1"/>
      </rPr>
      <t xml:space="preserve"> w ramach podpisanych w Programie umów/ decyzji o dofinansowanie realizacji projektów.
</t>
    </r>
    <r>
      <rPr>
        <b/>
        <sz val="10"/>
        <rFont val="Times New Roman"/>
        <family val="1"/>
      </rPr>
      <t xml:space="preserve">Wartość wypłaconej pomocy publicznej oraz pomocy </t>
    </r>
    <r>
      <rPr>
        <b/>
        <i/>
        <sz val="10"/>
        <rFont val="Times New Roman"/>
        <family val="1"/>
      </rPr>
      <t xml:space="preserve">de minimis </t>
    </r>
    <r>
      <rPr>
        <sz val="10"/>
        <rFont val="Times New Roman"/>
        <family val="1"/>
      </rPr>
      <t>- wartość środków zakwalifikowanych jako pomoc publiczna oraz pomoc de minimis wypłaconych w ramach Programu (tj. przekazanych na rachunki beneficjentów) na podstawie zatwierdzonych wniosków o płatność.</t>
    </r>
  </si>
  <si>
    <t>Wspólna realizacja projektów, wypracowywanie nowych rozwiązań</t>
  </si>
  <si>
    <t>L.p.</t>
  </si>
  <si>
    <t>Wartość docelowa wskaźnika</t>
  </si>
  <si>
    <t>Stopień realizacji wskaźnika</t>
  </si>
  <si>
    <t>10=(9/3)*100</t>
  </si>
  <si>
    <t xml:space="preserve">- w tym liczba osób w wieku 15-24 lata </t>
  </si>
  <si>
    <t>- w tym liczba osób w wieku 15-24 lata zamieszkujących obszary wiejskie</t>
  </si>
  <si>
    <t xml:space="preserve">- w tym liczba osób w wieku 50-64 lata </t>
  </si>
  <si>
    <t xml:space="preserve">- w tym liczba osób, które zostały objęte Indywidualnym Planem Działania </t>
  </si>
  <si>
    <t xml:space="preserve">Liczba kluczowych pracowników PSZ, którzy zakończyli udział w szkoleniach realizowanych w systemie pozaszkolnym, istotnych z punktu widzenia regionalnego rynku pracy </t>
  </si>
  <si>
    <t>- w tym przekazanych osobom w wieku 15-24 lata</t>
  </si>
  <si>
    <t>- w tym przekazanych osobom w wieku 50-64 lata</t>
  </si>
  <si>
    <t>ponadgimnazjalne</t>
  </si>
  <si>
    <t>Załącznik nr 1. Monitorowanie projektów ponadnarodowych i innowacyjnych</t>
  </si>
  <si>
    <t>mikro</t>
  </si>
  <si>
    <t>w tym zatrudnieni w administracji publicznej</t>
  </si>
  <si>
    <t>w tym zatrudnieni w organizacjach pozarządowych</t>
  </si>
  <si>
    <t>Rodzaj przedsiębiorstwa</t>
  </si>
  <si>
    <t>Wykształcenia</t>
  </si>
  <si>
    <t>Liczba osób, które:</t>
  </si>
  <si>
    <t>rozpoczęły udział w projektach 
realizowanych w ramach Działania</t>
  </si>
  <si>
    <t>zakończyły udział w projektach realizowanych w ramach 
Działania</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</si>
</sst>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Red]#,##0.00"/>
    <numFmt numFmtId="165" formatCode="0.0%"/>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22">
    <font>
      <sz val="10"/>
      <name val="Arial"/>
      <family val="2"/>
    </font>
    <font>
      <b/>
      <sz val="10"/>
      <name val="Times New Roman"/>
      <family val="1"/>
    </font>
    <font>
      <sz val="10"/>
      <name val="Times New Roman"/>
      <family val="1"/>
    </font>
    <font>
      <b/>
      <i/>
      <sz val="10"/>
      <name val="Times New Roman"/>
      <family val="1"/>
    </font>
    <font>
      <sz val="9"/>
      <name val="Times New Roman"/>
      <family val="1"/>
    </font>
    <font>
      <i/>
      <sz val="10"/>
      <name val="Times New Roman"/>
      <family val="1"/>
    </font>
    <font>
      <sz val="12"/>
      <name val="Times New Roman"/>
      <family val="1"/>
    </font>
    <font>
      <b/>
      <sz val="12"/>
      <name val="Times New Roman"/>
      <family val="1"/>
    </font>
    <font>
      <sz val="11"/>
      <name val="Times New Roman"/>
      <family val="1"/>
    </font>
    <font>
      <sz val="8"/>
      <name val="Arial"/>
      <family val="2"/>
    </font>
    <font>
      <u val="single"/>
      <sz val="10"/>
      <color indexed="12"/>
      <name val="Arial"/>
      <family val="2"/>
    </font>
    <font>
      <u val="single"/>
      <sz val="10"/>
      <color indexed="36"/>
      <name val="Arial"/>
      <family val="2"/>
    </font>
    <font>
      <b/>
      <sz val="11"/>
      <name val="Times New Roman"/>
      <family val="1"/>
    </font>
    <font>
      <i/>
      <sz val="9"/>
      <name val="Times New Roman"/>
      <family val="1"/>
    </font>
    <font>
      <b/>
      <sz val="11"/>
      <name val="Arial"/>
      <family val="0"/>
    </font>
    <font>
      <sz val="11"/>
      <name val="Arial"/>
      <family val="0"/>
    </font>
    <font>
      <b/>
      <sz val="9"/>
      <name val="Times New Roman"/>
      <family val="1"/>
    </font>
    <font>
      <b/>
      <i/>
      <sz val="9"/>
      <name val="Times New Roman"/>
      <family val="1"/>
    </font>
    <font>
      <b/>
      <i/>
      <sz val="11"/>
      <name val="Times New Roman"/>
      <family val="1"/>
    </font>
    <font>
      <b/>
      <sz val="10"/>
      <name val="Arial"/>
      <family val="2"/>
    </font>
    <font>
      <i/>
      <sz val="12"/>
      <name val="Times New Roman"/>
      <family val="1"/>
    </font>
    <font>
      <b/>
      <i/>
      <sz val="12"/>
      <name val="Times New Roman"/>
      <family val="1"/>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68">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color indexed="8"/>
      </left>
      <right style="thin">
        <color indexed="8"/>
      </right>
      <top style="thin">
        <color indexed="8"/>
      </top>
      <bottom>
        <color indexed="63"/>
      </bottom>
    </border>
    <border>
      <left style="thick"/>
      <right style="thin"/>
      <top style="thin"/>
      <bottom style="thick"/>
    </border>
    <border>
      <left style="thin"/>
      <right style="thin"/>
      <top style="thin"/>
      <bottom style="thick"/>
    </border>
    <border>
      <left style="thin"/>
      <right style="thick"/>
      <top style="thin"/>
      <bottom style="thick"/>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color indexed="63"/>
      </right>
      <top>
        <color indexed="63"/>
      </top>
      <bottom style="thin">
        <color indexed="8"/>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thin"/>
      <right style="thin"/>
      <top style="medium"/>
      <bottom style="thin"/>
    </border>
    <border>
      <left style="thin"/>
      <right style="thin"/>
      <top style="thick"/>
      <bottom style="thin"/>
    </border>
    <border>
      <left>
        <color indexed="63"/>
      </left>
      <right>
        <color indexed="63"/>
      </right>
      <top>
        <color indexed="63"/>
      </top>
      <bottom style="thin"/>
    </border>
    <border>
      <left style="medium"/>
      <right style="thin"/>
      <top style="medium"/>
      <bottom style="thin"/>
    </border>
    <border>
      <left style="medium"/>
      <right style="thin"/>
      <top style="thin"/>
      <bottom style="thin"/>
    </border>
    <border>
      <left style="medium"/>
      <right style="thin"/>
      <top style="thin"/>
      <bottom>
        <color indexed="63"/>
      </bottom>
    </border>
    <border>
      <left style="thin"/>
      <right style="medium"/>
      <top style="thin"/>
      <bottom>
        <color indexed="63"/>
      </bottom>
    </border>
    <border>
      <left style="thin"/>
      <right>
        <color indexed="63"/>
      </right>
      <top style="thin"/>
      <bottom style="thin"/>
    </border>
    <border>
      <left>
        <color indexed="63"/>
      </left>
      <right>
        <color indexed="63"/>
      </right>
      <top style="thin"/>
      <bottom style="thin"/>
    </border>
    <border>
      <left style="thin"/>
      <right style="medium"/>
      <top style="thick"/>
      <bottom style="thin"/>
    </border>
    <border>
      <left style="thick"/>
      <right style="thin"/>
      <top style="thick"/>
      <bottom style="thin"/>
    </border>
    <border>
      <left style="thick"/>
      <right style="thin"/>
      <top style="thin"/>
      <bottom style="thin"/>
    </border>
    <border>
      <left style="thin"/>
      <right style="thick"/>
      <top style="thick"/>
      <bottom style="thin"/>
    </border>
    <border>
      <left style="thin"/>
      <right style="thick"/>
      <top style="thin"/>
      <bottom style="thin"/>
    </border>
    <border>
      <left>
        <color indexed="63"/>
      </left>
      <right style="thin"/>
      <top>
        <color indexed="63"/>
      </top>
      <bottom>
        <color indexed="63"/>
      </bottom>
    </border>
    <border>
      <left style="medium"/>
      <right style="thin"/>
      <top style="thick"/>
      <bottom style="thin"/>
    </border>
    <border>
      <left style="thin"/>
      <right style="thin"/>
      <top style="medium"/>
      <bottom>
        <color indexed="63"/>
      </bottom>
    </border>
    <border>
      <left style="thin"/>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color indexed="8"/>
      </right>
      <top>
        <color indexed="63"/>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style="thin">
        <color indexed="8"/>
      </right>
      <top>
        <color indexed="63"/>
      </top>
      <bottom style="thin">
        <color indexed="8"/>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1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11" fillId="0" borderId="0" applyNumberFormat="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470">
    <xf numFmtId="0" fontId="0" fillId="0" borderId="0" xfId="0" applyAlignment="1">
      <alignment/>
    </xf>
    <xf numFmtId="0" fontId="2" fillId="0" borderId="0" xfId="0" applyFont="1" applyAlignment="1">
      <alignment horizontal="left"/>
    </xf>
    <xf numFmtId="0" fontId="2" fillId="0" borderId="0" xfId="0" applyFont="1" applyAlignment="1">
      <alignment/>
    </xf>
    <xf numFmtId="0" fontId="2" fillId="0" borderId="0" xfId="0" applyFont="1" applyAlignment="1">
      <alignment/>
    </xf>
    <xf numFmtId="0" fontId="2" fillId="0" borderId="0" xfId="0" applyFont="1" applyBorder="1" applyAlignment="1">
      <alignment horizontal="center"/>
    </xf>
    <xf numFmtId="0" fontId="2" fillId="0" borderId="0" xfId="0" applyFont="1" applyBorder="1" applyAlignment="1">
      <alignment/>
    </xf>
    <xf numFmtId="0" fontId="2" fillId="0" borderId="0" xfId="0" applyFont="1" applyBorder="1" applyAlignment="1">
      <alignment/>
    </xf>
    <xf numFmtId="0" fontId="2" fillId="0" borderId="0" xfId="0" applyFont="1" applyBorder="1" applyAlignment="1">
      <alignment vertical="center" wrapText="1"/>
    </xf>
    <xf numFmtId="0" fontId="2" fillId="2" borderId="1" xfId="0" applyFont="1" applyFill="1" applyBorder="1" applyAlignment="1">
      <alignment horizontal="center" vertical="center" wrapText="1"/>
    </xf>
    <xf numFmtId="0" fontId="2" fillId="0" borderId="0" xfId="0" applyFont="1" applyAlignment="1">
      <alignment vertical="center"/>
    </xf>
    <xf numFmtId="0" fontId="2" fillId="0" borderId="2" xfId="0" applyFont="1" applyBorder="1" applyAlignment="1">
      <alignment horizontal="center" vertical="center" wrapText="1"/>
    </xf>
    <xf numFmtId="0" fontId="6" fillId="0" borderId="0" xfId="0" applyFont="1" applyBorder="1" applyAlignment="1">
      <alignment/>
    </xf>
    <xf numFmtId="0" fontId="2" fillId="0" borderId="0" xfId="0" applyFont="1" applyFill="1" applyBorder="1" applyAlignment="1">
      <alignment horizontal="center" vertical="center" wrapText="1"/>
    </xf>
    <xf numFmtId="0" fontId="2" fillId="0" borderId="1" xfId="0" applyFont="1" applyBorder="1" applyAlignment="1">
      <alignment/>
    </xf>
    <xf numFmtId="0" fontId="7" fillId="0" borderId="0" xfId="0" applyFont="1" applyBorder="1" applyAlignment="1">
      <alignment horizontal="center" vertical="center" wrapText="1"/>
    </xf>
    <xf numFmtId="0" fontId="6" fillId="0" borderId="0" xfId="0" applyFont="1" applyAlignment="1">
      <alignment/>
    </xf>
    <xf numFmtId="0" fontId="7" fillId="0" borderId="0" xfId="0" applyFont="1" applyBorder="1" applyAlignment="1">
      <alignment horizontal="center" vertical="top" wrapText="1"/>
    </xf>
    <xf numFmtId="0" fontId="5" fillId="0" borderId="0" xfId="0" applyFont="1" applyBorder="1" applyAlignment="1">
      <alignment vertical="top"/>
    </xf>
    <xf numFmtId="0" fontId="5" fillId="0" borderId="0" xfId="0" applyFont="1" applyAlignment="1">
      <alignment/>
    </xf>
    <xf numFmtId="0" fontId="1" fillId="0" borderId="0" xfId="0" applyFont="1" applyBorder="1" applyAlignment="1">
      <alignment horizontal="left" vertical="top" wrapText="1"/>
    </xf>
    <xf numFmtId="0" fontId="1" fillId="0" borderId="0" xfId="0" applyFont="1" applyFill="1" applyBorder="1" applyAlignment="1">
      <alignment horizontal="center" vertical="center" wrapText="1"/>
    </xf>
    <xf numFmtId="0" fontId="2" fillId="0" borderId="0" xfId="0" applyFont="1" applyFill="1" applyBorder="1" applyAlignment="1">
      <alignment/>
    </xf>
    <xf numFmtId="0" fontId="8" fillId="0" borderId="0" xfId="0" applyFont="1" applyBorder="1" applyAlignment="1">
      <alignment horizontal="center"/>
    </xf>
    <xf numFmtId="0" fontId="8" fillId="0" borderId="0" xfId="0" applyFont="1" applyAlignment="1">
      <alignment horizontal="center"/>
    </xf>
    <xf numFmtId="0" fontId="2" fillId="0" borderId="0" xfId="0" applyFont="1" applyAlignment="1">
      <alignment horizontal="center"/>
    </xf>
    <xf numFmtId="0" fontId="2" fillId="0" borderId="0" xfId="0" applyFont="1" applyBorder="1" applyAlignment="1">
      <alignment horizontal="center" wrapText="1"/>
    </xf>
    <xf numFmtId="0" fontId="2" fillId="0" borderId="1" xfId="0" applyFont="1" applyBorder="1" applyAlignment="1">
      <alignment vertical="center" wrapText="1"/>
    </xf>
    <xf numFmtId="0" fontId="2" fillId="0" borderId="3" xfId="0" applyFont="1" applyBorder="1" applyAlignment="1">
      <alignment horizontal="left" vertical="center" wrapText="1"/>
    </xf>
    <xf numFmtId="0" fontId="2" fillId="0" borderId="0" xfId="0" applyFont="1" applyFill="1" applyBorder="1" applyAlignment="1">
      <alignment horizontal="center" vertical="top" wrapText="1"/>
    </xf>
    <xf numFmtId="0" fontId="2" fillId="0" borderId="0" xfId="0" applyFont="1" applyFill="1" applyAlignment="1">
      <alignment/>
    </xf>
    <xf numFmtId="0" fontId="8" fillId="0" borderId="0" xfId="0" applyFont="1" applyBorder="1" applyAlignment="1">
      <alignment/>
    </xf>
    <xf numFmtId="0" fontId="8" fillId="0" borderId="0" xfId="0" applyFont="1" applyAlignment="1">
      <alignment/>
    </xf>
    <xf numFmtId="0" fontId="2" fillId="0" borderId="0" xfId="0" applyFont="1" applyFill="1" applyBorder="1" applyAlignment="1">
      <alignment horizontal="center" vertical="top"/>
    </xf>
    <xf numFmtId="0" fontId="2" fillId="0" borderId="0" xfId="0" applyFont="1" applyBorder="1" applyAlignment="1">
      <alignment wrapText="1"/>
    </xf>
    <xf numFmtId="0" fontId="2" fillId="0" borderId="0" xfId="0" applyFont="1" applyAlignment="1">
      <alignment wrapText="1"/>
    </xf>
    <xf numFmtId="0" fontId="2" fillId="0" borderId="1" xfId="0" applyFont="1" applyFill="1" applyBorder="1" applyAlignment="1">
      <alignment horizontal="left" vertical="center"/>
    </xf>
    <xf numFmtId="0" fontId="2" fillId="0" borderId="4" xfId="0" applyFont="1" applyBorder="1" applyAlignment="1">
      <alignment/>
    </xf>
    <xf numFmtId="0" fontId="2" fillId="0" borderId="4" xfId="20" applyFont="1" applyBorder="1" applyAlignment="1">
      <alignment horizontal="center" vertical="center" wrapText="1"/>
      <protection/>
    </xf>
    <xf numFmtId="0" fontId="2" fillId="0" borderId="1"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0" xfId="20" applyFont="1">
      <alignment/>
      <protection/>
    </xf>
    <xf numFmtId="0" fontId="2" fillId="0" borderId="0" xfId="20" applyFont="1" applyBorder="1">
      <alignment/>
      <protection/>
    </xf>
    <xf numFmtId="0" fontId="2" fillId="0" borderId="4" xfId="20" applyFont="1" applyBorder="1" applyAlignment="1">
      <alignment horizontal="center" vertical="center"/>
      <protection/>
    </xf>
    <xf numFmtId="0" fontId="2" fillId="0" borderId="0" xfId="20" applyFont="1" applyBorder="1" applyAlignment="1">
      <alignment/>
      <protection/>
    </xf>
    <xf numFmtId="0" fontId="2" fillId="0" borderId="4" xfId="0" applyFont="1" applyBorder="1" applyAlignment="1">
      <alignment horizontal="center" vertical="center"/>
    </xf>
    <xf numFmtId="0" fontId="2" fillId="0" borderId="0" xfId="0" applyFont="1" applyAlignment="1" applyProtection="1">
      <alignment/>
      <protection locked="0"/>
    </xf>
    <xf numFmtId="0" fontId="2" fillId="0" borderId="4" xfId="0" applyFont="1" applyBorder="1" applyAlignment="1">
      <alignment horizontal="lef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7" fillId="0" borderId="0" xfId="18" applyFont="1">
      <alignment/>
      <protection/>
    </xf>
    <xf numFmtId="0" fontId="5" fillId="0" borderId="4" xfId="18" applyFont="1" applyBorder="1" applyAlignment="1">
      <alignment horizontal="left" vertical="center" wrapText="1"/>
      <protection/>
    </xf>
    <xf numFmtId="0" fontId="5" fillId="0" borderId="4" xfId="18" applyFont="1" applyBorder="1" applyAlignment="1">
      <alignment vertical="center" wrapText="1"/>
      <protection/>
    </xf>
    <xf numFmtId="0" fontId="0" fillId="0" borderId="0" xfId="18" applyFont="1">
      <alignment/>
      <protection/>
    </xf>
    <xf numFmtId="0" fontId="1" fillId="0" borderId="0" xfId="20" applyFont="1">
      <alignment/>
      <protection/>
    </xf>
    <xf numFmtId="0" fontId="1" fillId="0" borderId="0" xfId="20" applyFont="1" applyAlignment="1">
      <alignment/>
      <protection/>
    </xf>
    <xf numFmtId="0" fontId="2" fillId="0" borderId="0" xfId="20" applyFont="1" applyProtection="1">
      <alignment/>
      <protection locked="0"/>
    </xf>
    <xf numFmtId="0" fontId="3" fillId="0" borderId="0" xfId="20" applyFont="1" applyFill="1" applyBorder="1" applyAlignment="1">
      <alignment horizontal="left" vertical="center" wrapText="1"/>
      <protection/>
    </xf>
    <xf numFmtId="0" fontId="12" fillId="0" borderId="4" xfId="20" applyFont="1" applyFill="1" applyBorder="1" applyAlignment="1">
      <alignment horizontal="center" vertical="center"/>
      <protection/>
    </xf>
    <xf numFmtId="0" fontId="2" fillId="0" borderId="4" xfId="20" applyFont="1" applyBorder="1" applyAlignment="1">
      <alignment horizontal="left" vertical="center" wrapText="1"/>
      <protection/>
    </xf>
    <xf numFmtId="0" fontId="2" fillId="0" borderId="4" xfId="20" applyFont="1" applyBorder="1" applyAlignment="1">
      <alignment horizontal="left" vertical="center"/>
      <protection/>
    </xf>
    <xf numFmtId="0" fontId="2" fillId="0" borderId="0" xfId="20" applyFont="1" applyAlignment="1">
      <alignment horizontal="left" vertical="center"/>
      <protection/>
    </xf>
    <xf numFmtId="0" fontId="2" fillId="0" borderId="4" xfId="20" applyFont="1" applyBorder="1" applyAlignment="1" quotePrefix="1">
      <alignment horizontal="left" vertical="center" wrapText="1"/>
      <protection/>
    </xf>
    <xf numFmtId="0" fontId="2" fillId="0" borderId="4" xfId="20" applyFont="1" applyFill="1" applyBorder="1" applyAlignment="1" quotePrefix="1">
      <alignment horizontal="left" vertical="center" wrapText="1"/>
      <protection/>
    </xf>
    <xf numFmtId="0" fontId="2" fillId="0" borderId="4" xfId="20" applyFont="1" applyFill="1" applyBorder="1" applyAlignment="1">
      <alignment horizontal="left" vertical="center" wrapText="1"/>
      <protection/>
    </xf>
    <xf numFmtId="0" fontId="2" fillId="0" borderId="4" xfId="20" applyFont="1" applyBorder="1" applyAlignment="1" quotePrefix="1">
      <alignment horizontal="left" vertical="center"/>
      <protection/>
    </xf>
    <xf numFmtId="0" fontId="0" fillId="0" borderId="0" xfId="0" applyFont="1" applyAlignment="1">
      <alignment/>
    </xf>
    <xf numFmtId="0" fontId="7" fillId="0" borderId="0" xfId="0" applyFont="1" applyBorder="1" applyAlignment="1">
      <alignment vertical="center" wrapText="1"/>
    </xf>
    <xf numFmtId="0" fontId="4" fillId="0" borderId="0" xfId="0" applyFont="1" applyAlignment="1">
      <alignment/>
    </xf>
    <xf numFmtId="0" fontId="12" fillId="0" borderId="0" xfId="18" applyFont="1">
      <alignment/>
      <protection/>
    </xf>
    <xf numFmtId="0" fontId="14" fillId="0" borderId="0" xfId="18" applyFont="1">
      <alignment/>
      <protection/>
    </xf>
    <xf numFmtId="0" fontId="2" fillId="0" borderId="4" xfId="18" applyFont="1" applyBorder="1">
      <alignment/>
      <protection/>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4" xfId="0" applyFont="1" applyBorder="1" applyAlignment="1">
      <alignment horizontal="center" vertical="center"/>
    </xf>
    <xf numFmtId="0" fontId="12" fillId="0" borderId="4" xfId="18" applyFont="1" applyBorder="1" applyAlignment="1">
      <alignment horizontal="center" vertical="center"/>
      <protection/>
    </xf>
    <xf numFmtId="0" fontId="2" fillId="0" borderId="0" xfId="0" applyFont="1" applyAlignment="1">
      <alignment vertical="center" wrapText="1"/>
    </xf>
    <xf numFmtId="0" fontId="2" fillId="0" borderId="9" xfId="0" applyFont="1" applyBorder="1" applyAlignment="1">
      <alignment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1" fillId="0" borderId="1" xfId="0" applyFont="1" applyBorder="1" applyAlignment="1">
      <alignment vertical="center" wrapText="1"/>
    </xf>
    <xf numFmtId="0" fontId="1" fillId="0" borderId="11" xfId="0" applyFont="1" applyBorder="1" applyAlignment="1">
      <alignment vertical="center" wrapText="1"/>
    </xf>
    <xf numFmtId="0" fontId="8" fillId="0" borderId="0" xfId="20" applyFont="1" applyBorder="1" applyAlignment="1">
      <alignment horizontal="center" vertical="center"/>
      <protection/>
    </xf>
    <xf numFmtId="0" fontId="8" fillId="0" borderId="0" xfId="20" applyFont="1" applyAlignment="1">
      <alignment horizontal="center" vertical="center"/>
      <protection/>
    </xf>
    <xf numFmtId="0" fontId="0" fillId="0" borderId="0" xfId="19">
      <alignment/>
      <protection/>
    </xf>
    <xf numFmtId="0" fontId="1" fillId="0" borderId="4" xfId="19" applyFont="1" applyBorder="1" applyAlignment="1">
      <alignment horizontal="center" vertical="center" wrapText="1"/>
      <protection/>
    </xf>
    <xf numFmtId="0" fontId="2" fillId="0" borderId="4" xfId="19" applyFont="1" applyBorder="1">
      <alignment/>
      <protection/>
    </xf>
    <xf numFmtId="0" fontId="2" fillId="0" borderId="0" xfId="0" applyFont="1" applyAlignment="1">
      <alignment horizontal="center" vertical="center"/>
    </xf>
    <xf numFmtId="0" fontId="8" fillId="0" borderId="0" xfId="20" applyFont="1" applyAlignment="1" applyProtection="1">
      <alignment horizontal="center" vertical="center"/>
      <protection locked="0"/>
    </xf>
    <xf numFmtId="0" fontId="8" fillId="0" borderId="0" xfId="18" applyFont="1" applyAlignment="1">
      <alignment vertical="center"/>
      <protection/>
    </xf>
    <xf numFmtId="0" fontId="15" fillId="0" borderId="0" xfId="18" applyFont="1" applyAlignment="1">
      <alignment vertical="center"/>
      <protection/>
    </xf>
    <xf numFmtId="0" fontId="12" fillId="0" borderId="0" xfId="18" applyFont="1" applyAlignment="1">
      <alignment vertical="center"/>
      <protection/>
    </xf>
    <xf numFmtId="0" fontId="8" fillId="0" borderId="0" xfId="0" applyFont="1" applyBorder="1" applyAlignment="1">
      <alignment horizontal="center" vertical="center" wrapText="1"/>
    </xf>
    <xf numFmtId="0" fontId="8" fillId="0" borderId="0" xfId="0" applyFont="1" applyAlignment="1">
      <alignment horizontal="center" vertical="center"/>
    </xf>
    <xf numFmtId="0" fontId="2" fillId="0" borderId="0" xfId="0" applyFont="1" applyAlignment="1" applyProtection="1">
      <alignment horizontal="center" vertical="center"/>
      <protection locked="0"/>
    </xf>
    <xf numFmtId="0" fontId="8" fillId="0" borderId="0" xfId="0" applyFont="1" applyBorder="1" applyAlignment="1">
      <alignment horizontal="center" vertical="center"/>
    </xf>
    <xf numFmtId="0" fontId="12" fillId="0" borderId="0" xfId="0" applyFont="1" applyAlignment="1">
      <alignment horizontal="center"/>
    </xf>
    <xf numFmtId="0" fontId="12" fillId="0" borderId="0" xfId="0" applyFont="1" applyAlignment="1">
      <alignment horizontal="center" vertical="center"/>
    </xf>
    <xf numFmtId="0" fontId="1" fillId="0" borderId="4" xfId="19" applyFont="1" applyBorder="1">
      <alignment/>
      <protection/>
    </xf>
    <xf numFmtId="0" fontId="7" fillId="0" borderId="4" xfId="0" applyFont="1" applyBorder="1" applyAlignment="1">
      <alignment horizontal="center" vertical="center" wrapText="1"/>
    </xf>
    <xf numFmtId="0" fontId="0" fillId="0" borderId="0" xfId="18">
      <alignment/>
      <protection/>
    </xf>
    <xf numFmtId="0" fontId="8" fillId="3" borderId="12" xfId="18" applyFont="1" applyFill="1" applyBorder="1" applyAlignment="1">
      <alignment horizontal="center" vertical="center" wrapText="1"/>
      <protection/>
    </xf>
    <xf numFmtId="0" fontId="8" fillId="3" borderId="13" xfId="18" applyFont="1" applyFill="1" applyBorder="1" applyAlignment="1">
      <alignment horizontal="center" vertical="center"/>
      <protection/>
    </xf>
    <xf numFmtId="0" fontId="8" fillId="3" borderId="14" xfId="18" applyFont="1" applyFill="1" applyBorder="1" applyAlignment="1">
      <alignment horizontal="center" vertical="center" wrapText="1"/>
      <protection/>
    </xf>
    <xf numFmtId="0" fontId="2" fillId="0" borderId="4" xfId="20" applyFont="1" applyFill="1" applyBorder="1" applyAlignment="1">
      <alignment horizontal="center" vertical="center"/>
      <protection/>
    </xf>
    <xf numFmtId="0" fontId="2" fillId="0" borderId="4" xfId="0" applyFont="1" applyBorder="1" applyAlignment="1">
      <alignment vertical="center"/>
    </xf>
    <xf numFmtId="0" fontId="2" fillId="0" borderId="0" xfId="20" applyFont="1" applyAlignment="1">
      <alignment horizontal="justify" vertical="center"/>
      <protection/>
    </xf>
    <xf numFmtId="0" fontId="4" fillId="0" borderId="0" xfId="0" applyFont="1" applyFill="1" applyBorder="1" applyAlignment="1">
      <alignment horizontal="justify" vertical="center" wrapText="1"/>
    </xf>
    <xf numFmtId="0" fontId="17" fillId="0" borderId="0" xfId="0" applyFont="1" applyFill="1" applyBorder="1" applyAlignment="1">
      <alignment horizontal="justify" vertical="center" wrapText="1"/>
    </xf>
    <xf numFmtId="0" fontId="8" fillId="3" borderId="15" xfId="20" applyFont="1" applyFill="1" applyBorder="1" applyAlignment="1">
      <alignment horizontal="center" vertical="top" wrapText="1"/>
      <protection/>
    </xf>
    <xf numFmtId="0" fontId="8" fillId="3" borderId="16" xfId="20" applyFont="1" applyFill="1" applyBorder="1" applyAlignment="1">
      <alignment horizontal="center"/>
      <protection/>
    </xf>
    <xf numFmtId="0" fontId="8" fillId="3" borderId="16" xfId="20" applyFont="1" applyFill="1" applyBorder="1" applyAlignment="1">
      <alignment horizontal="center" vertical="center"/>
      <protection/>
    </xf>
    <xf numFmtId="0" fontId="2" fillId="3" borderId="17" xfId="20" applyFont="1" applyFill="1" applyBorder="1" applyAlignment="1">
      <alignment horizontal="center" vertical="center"/>
      <protection/>
    </xf>
    <xf numFmtId="0" fontId="2" fillId="0" borderId="8" xfId="0" applyFont="1" applyBorder="1" applyAlignment="1">
      <alignment horizontal="left" vertical="center" wrapText="1"/>
    </xf>
    <xf numFmtId="0" fontId="1" fillId="0" borderId="18" xfId="0" applyFont="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7" fillId="0" borderId="8" xfId="0" applyFont="1" applyBorder="1" applyAlignment="1">
      <alignment horizontal="center" vertical="center" wrapText="1"/>
    </xf>
    <xf numFmtId="0" fontId="2" fillId="0" borderId="0" xfId="0" applyFont="1" applyFill="1" applyBorder="1" applyAlignment="1">
      <alignment horizontal="justify" vertical="center" wrapText="1"/>
    </xf>
    <xf numFmtId="0" fontId="0" fillId="0" borderId="0" xfId="0" applyFill="1" applyBorder="1" applyAlignment="1">
      <alignment/>
    </xf>
    <xf numFmtId="0" fontId="1" fillId="0" borderId="0" xfId="0" applyFont="1" applyFill="1" applyBorder="1" applyAlignment="1">
      <alignment horizontal="left" vertical="center" wrapText="1"/>
    </xf>
    <xf numFmtId="0" fontId="1" fillId="0" borderId="0" xfId="0" applyFont="1" applyAlignment="1">
      <alignment/>
    </xf>
    <xf numFmtId="0" fontId="1" fillId="0" borderId="3" xfId="0" applyFont="1" applyBorder="1" applyAlignment="1">
      <alignment horizontal="left" vertical="center" wrapText="1"/>
    </xf>
    <xf numFmtId="0" fontId="1" fillId="0" borderId="10" xfId="0" applyFont="1" applyBorder="1" applyAlignment="1">
      <alignment horizontal="center" vertical="center" wrapText="1"/>
    </xf>
    <xf numFmtId="0" fontId="1" fillId="0" borderId="3" xfId="0" applyFont="1" applyFill="1" applyBorder="1" applyAlignment="1">
      <alignment horizontal="left" vertical="center" wrapText="1"/>
    </xf>
    <xf numFmtId="0" fontId="1" fillId="0" borderId="11" xfId="0" applyFont="1" applyBorder="1" applyAlignment="1">
      <alignment horizontal="center" vertical="center" wrapText="1"/>
    </xf>
    <xf numFmtId="0" fontId="1" fillId="0" borderId="0" xfId="0" applyFont="1" applyFill="1" applyAlignment="1">
      <alignment horizontal="left" vertical="center"/>
    </xf>
    <xf numFmtId="0" fontId="1" fillId="0" borderId="5" xfId="0" applyFont="1" applyBorder="1" applyAlignment="1">
      <alignment horizontal="center" vertical="center" wrapText="1"/>
    </xf>
    <xf numFmtId="0" fontId="1" fillId="0" borderId="6" xfId="0" applyFont="1" applyFill="1" applyBorder="1" applyAlignment="1">
      <alignment horizontal="left" vertical="center" wrapText="1"/>
    </xf>
    <xf numFmtId="0" fontId="2" fillId="0" borderId="6" xfId="0" applyFont="1" applyBorder="1" applyAlignment="1">
      <alignment vertical="center" wrapText="1"/>
    </xf>
    <xf numFmtId="0" fontId="1" fillId="0" borderId="19" xfId="0" applyFont="1" applyBorder="1" applyAlignment="1">
      <alignment horizontal="center" vertical="center" wrapText="1"/>
    </xf>
    <xf numFmtId="0" fontId="2" fillId="2" borderId="20" xfId="0" applyFont="1" applyFill="1" applyBorder="1" applyAlignment="1">
      <alignment horizontal="center"/>
    </xf>
    <xf numFmtId="0" fontId="2" fillId="2" borderId="21" xfId="0" applyFont="1" applyFill="1" applyBorder="1" applyAlignment="1">
      <alignment horizontal="center" vertical="top" wrapText="1"/>
    </xf>
    <xf numFmtId="0" fontId="2" fillId="2" borderId="22" xfId="0" applyFont="1" applyFill="1" applyBorder="1" applyAlignment="1">
      <alignment horizontal="center" vertical="top" wrapText="1"/>
    </xf>
    <xf numFmtId="0" fontId="2" fillId="0" borderId="7" xfId="0" applyFont="1" applyBorder="1" applyAlignment="1">
      <alignment horizontal="center" vertical="center"/>
    </xf>
    <xf numFmtId="0" fontId="2" fillId="0" borderId="8" xfId="0" applyFont="1" applyBorder="1" applyAlignment="1">
      <alignment vertical="center" wrapText="1"/>
    </xf>
    <xf numFmtId="0" fontId="1" fillId="0" borderId="18" xfId="0" applyFont="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0" borderId="23" xfId="0" applyFont="1" applyBorder="1" applyAlignment="1">
      <alignment horizontal="center"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0" borderId="8" xfId="19" applyFont="1" applyBorder="1">
      <alignment/>
      <protection/>
    </xf>
    <xf numFmtId="0" fontId="1" fillId="3" borderId="16" xfId="19" applyFont="1" applyFill="1" applyBorder="1" applyAlignment="1">
      <alignment horizontal="center"/>
      <protection/>
    </xf>
    <xf numFmtId="0" fontId="1" fillId="3" borderId="17" xfId="19" applyFont="1" applyFill="1" applyBorder="1" applyAlignment="1">
      <alignment horizontal="center"/>
      <protection/>
    </xf>
    <xf numFmtId="0" fontId="1" fillId="0" borderId="3" xfId="0" applyFont="1" applyBorder="1" applyAlignment="1">
      <alignment horizontal="center" vertical="center" wrapText="1"/>
    </xf>
    <xf numFmtId="0" fontId="2" fillId="2" borderId="6" xfId="0" applyFont="1" applyFill="1" applyBorder="1" applyAlignment="1">
      <alignment horizontal="center" vertical="center"/>
    </xf>
    <xf numFmtId="0" fontId="4" fillId="0" borderId="0" xfId="0" applyFont="1" applyFill="1" applyBorder="1" applyAlignment="1">
      <alignment vertical="center" wrapText="1"/>
    </xf>
    <xf numFmtId="2" fontId="16" fillId="0" borderId="24" xfId="18" applyNumberFormat="1" applyFont="1" applyBorder="1" applyAlignment="1">
      <alignment horizontal="left" vertical="center" wrapText="1"/>
      <protection/>
    </xf>
    <xf numFmtId="0" fontId="2" fillId="0" borderId="25" xfId="18" applyFont="1" applyBorder="1" applyAlignment="1">
      <alignment horizontal="center"/>
      <protection/>
    </xf>
    <xf numFmtId="0" fontId="5" fillId="0" borderId="25" xfId="18" applyFont="1" applyBorder="1" applyAlignment="1">
      <alignment horizontal="left" vertical="center" wrapText="1"/>
      <protection/>
    </xf>
    <xf numFmtId="0" fontId="2" fillId="0" borderId="25" xfId="18" applyFont="1" applyBorder="1">
      <alignment/>
      <protection/>
    </xf>
    <xf numFmtId="0" fontId="2" fillId="0" borderId="26" xfId="18" applyFont="1" applyBorder="1" applyAlignment="1">
      <alignment horizontal="center"/>
      <protection/>
    </xf>
    <xf numFmtId="2" fontId="8" fillId="0" borderId="0" xfId="18" applyNumberFormat="1" applyFont="1" applyBorder="1" applyAlignment="1">
      <alignment horizontal="left" vertical="center" wrapText="1"/>
      <protection/>
    </xf>
    <xf numFmtId="0" fontId="2" fillId="0" borderId="0" xfId="18" applyFont="1" applyBorder="1" applyAlignment="1">
      <alignment horizontal="center"/>
      <protection/>
    </xf>
    <xf numFmtId="0" fontId="5" fillId="0" borderId="0" xfId="18" applyFont="1" applyBorder="1" applyAlignment="1">
      <alignment horizontal="left" vertical="center" wrapText="1"/>
      <protection/>
    </xf>
    <xf numFmtId="0" fontId="2" fillId="0" borderId="0" xfId="18" applyFont="1" applyBorder="1">
      <alignment/>
      <protection/>
    </xf>
    <xf numFmtId="0" fontId="2" fillId="0" borderId="27" xfId="18" applyFont="1" applyBorder="1" applyAlignment="1">
      <alignment horizontal="center"/>
      <protection/>
    </xf>
    <xf numFmtId="0" fontId="13" fillId="0" borderId="18" xfId="18" applyFont="1" applyBorder="1" applyAlignment="1">
      <alignment horizontal="left" vertical="center" wrapText="1"/>
      <protection/>
    </xf>
    <xf numFmtId="0" fontId="2" fillId="0" borderId="17" xfId="18" applyFont="1" applyBorder="1" applyAlignment="1">
      <alignment horizontal="center"/>
      <protection/>
    </xf>
    <xf numFmtId="0" fontId="5" fillId="0" borderId="28" xfId="18" applyFont="1" applyBorder="1" applyAlignment="1">
      <alignment vertical="center" wrapText="1"/>
      <protection/>
    </xf>
    <xf numFmtId="0" fontId="2" fillId="0" borderId="28" xfId="18" applyFont="1" applyBorder="1">
      <alignment/>
      <protection/>
    </xf>
    <xf numFmtId="0" fontId="5" fillId="0" borderId="16" xfId="18" applyFont="1" applyBorder="1" applyAlignment="1">
      <alignment vertical="center" wrapText="1"/>
      <protection/>
    </xf>
    <xf numFmtId="0" fontId="2" fillId="0" borderId="16" xfId="18" applyFont="1" applyBorder="1">
      <alignment/>
      <protection/>
    </xf>
    <xf numFmtId="0" fontId="5" fillId="0" borderId="29" xfId="18" applyFont="1" applyBorder="1" applyAlignment="1">
      <alignment horizontal="left" vertical="center" wrapText="1"/>
      <protection/>
    </xf>
    <xf numFmtId="0" fontId="2" fillId="0" borderId="29" xfId="18" applyFont="1" applyBorder="1">
      <alignment/>
      <protection/>
    </xf>
    <xf numFmtId="0" fontId="5" fillId="0" borderId="16" xfId="18" applyFont="1" applyBorder="1" applyAlignment="1">
      <alignment horizontal="left" vertical="center" wrapText="1"/>
      <protection/>
    </xf>
    <xf numFmtId="0" fontId="5" fillId="0" borderId="4" xfId="20" applyFont="1" applyBorder="1" applyAlignment="1">
      <alignment horizontal="right" vertical="center" wrapText="1"/>
      <protection/>
    </xf>
    <xf numFmtId="3" fontId="2" fillId="0" borderId="4" xfId="20" applyNumberFormat="1" applyFont="1" applyBorder="1" applyAlignment="1">
      <alignment horizontal="right" vertical="center" wrapText="1"/>
      <protection/>
    </xf>
    <xf numFmtId="3" fontId="1" fillId="0" borderId="4" xfId="20" applyNumberFormat="1" applyFont="1" applyBorder="1" applyAlignment="1">
      <alignment horizontal="right" vertical="center"/>
      <protection/>
    </xf>
    <xf numFmtId="3" fontId="2" fillId="0" borderId="4" xfId="20" applyNumberFormat="1" applyFont="1" applyBorder="1" applyAlignment="1">
      <alignment horizontal="right" vertical="center"/>
      <protection/>
    </xf>
    <xf numFmtId="0" fontId="2" fillId="0" borderId="4" xfId="20" applyFont="1" applyBorder="1" applyAlignment="1">
      <alignment horizontal="right" vertical="center"/>
      <protection/>
    </xf>
    <xf numFmtId="3" fontId="2" fillId="0" borderId="4" xfId="20" applyNumberFormat="1" applyFont="1" applyBorder="1" applyAlignment="1" quotePrefix="1">
      <alignment horizontal="right" vertical="center" wrapText="1"/>
      <protection/>
    </xf>
    <xf numFmtId="3" fontId="2" fillId="0" borderId="4" xfId="20" applyNumberFormat="1" applyFont="1" applyFill="1" applyBorder="1" applyAlignment="1" quotePrefix="1">
      <alignment horizontal="right" vertical="center" wrapText="1"/>
      <protection/>
    </xf>
    <xf numFmtId="0" fontId="5" fillId="0" borderId="4" xfId="20" applyFont="1" applyBorder="1" applyAlignment="1">
      <alignment horizontal="right" vertical="center"/>
      <protection/>
    </xf>
    <xf numFmtId="0" fontId="5" fillId="0" borderId="4" xfId="20" applyFont="1" applyBorder="1" applyAlignment="1">
      <alignment horizontal="left" vertical="center" wrapText="1"/>
      <protection/>
    </xf>
    <xf numFmtId="3" fontId="5" fillId="0" borderId="4" xfId="20" applyNumberFormat="1" applyFont="1" applyBorder="1" applyAlignment="1">
      <alignment horizontal="right" vertical="center" wrapText="1"/>
      <protection/>
    </xf>
    <xf numFmtId="0" fontId="2" fillId="0" borderId="4" xfId="0" applyFont="1" applyBorder="1" applyAlignment="1">
      <alignment horizontal="right" vertical="center"/>
    </xf>
    <xf numFmtId="0" fontId="5" fillId="0" borderId="4" xfId="0" applyFont="1" applyBorder="1" applyAlignment="1">
      <alignment horizontal="right" vertical="center"/>
    </xf>
    <xf numFmtId="3" fontId="2" fillId="0" borderId="4" xfId="0" applyNumberFormat="1" applyFont="1" applyBorder="1" applyAlignment="1">
      <alignment horizontal="right" vertical="center"/>
    </xf>
    <xf numFmtId="0" fontId="4" fillId="0" borderId="0" xfId="0" applyFont="1" applyAlignment="1">
      <alignment vertical="center"/>
    </xf>
    <xf numFmtId="0" fontId="2" fillId="0" borderId="0" xfId="0" applyFont="1" applyBorder="1" applyAlignment="1">
      <alignment horizontal="left" wrapText="1"/>
    </xf>
    <xf numFmtId="0" fontId="12" fillId="0" borderId="0" xfId="0" applyFont="1" applyBorder="1" applyAlignment="1">
      <alignment horizontal="left" wrapText="1"/>
    </xf>
    <xf numFmtId="0" fontId="8" fillId="0" borderId="0" xfId="0" applyFont="1" applyBorder="1" applyAlignment="1">
      <alignment horizontal="left" vertical="center"/>
    </xf>
    <xf numFmtId="0" fontId="2" fillId="0" borderId="0" xfId="0" applyNumberFormat="1" applyFont="1" applyAlignment="1">
      <alignment horizontal="left" wrapText="1"/>
    </xf>
    <xf numFmtId="0" fontId="1" fillId="0" borderId="0" xfId="0" applyNumberFormat="1" applyFont="1" applyAlignment="1">
      <alignment horizontal="left" wrapText="1"/>
    </xf>
    <xf numFmtId="0" fontId="5" fillId="0" borderId="0" xfId="0" applyFont="1" applyAlignment="1">
      <alignment horizontal="left" wrapText="1"/>
    </xf>
    <xf numFmtId="0" fontId="2" fillId="0" borderId="0" xfId="0" applyFont="1" applyAlignment="1">
      <alignment horizontal="left" wrapText="1"/>
    </xf>
    <xf numFmtId="0" fontId="1" fillId="0" borderId="0" xfId="0" applyFont="1" applyAlignment="1">
      <alignment wrapText="1"/>
    </xf>
    <xf numFmtId="0" fontId="0" fillId="0" borderId="0" xfId="0" applyAlignment="1">
      <alignment wrapText="1"/>
    </xf>
    <xf numFmtId="0" fontId="1" fillId="0" borderId="0" xfId="0" applyFont="1" applyBorder="1" applyAlignment="1">
      <alignment vertical="center" wrapText="1"/>
    </xf>
    <xf numFmtId="0" fontId="19" fillId="0" borderId="0" xfId="0" applyFont="1" applyAlignment="1">
      <alignment wrapText="1"/>
    </xf>
    <xf numFmtId="0" fontId="1" fillId="0" borderId="0" xfId="0" applyFont="1" applyBorder="1" applyAlignment="1">
      <alignment horizontal="center" vertical="center" wrapText="1"/>
    </xf>
    <xf numFmtId="0" fontId="1" fillId="0" borderId="4" xfId="0" applyFont="1" applyBorder="1" applyAlignment="1">
      <alignment horizontal="center"/>
    </xf>
    <xf numFmtId="0" fontId="1" fillId="0" borderId="0" xfId="0" applyFont="1" applyBorder="1" applyAlignment="1">
      <alignment horizontal="center"/>
    </xf>
    <xf numFmtId="0" fontId="19" fillId="0" borderId="0" xfId="0" applyFont="1" applyAlignment="1">
      <alignment/>
    </xf>
    <xf numFmtId="0" fontId="2" fillId="0" borderId="30" xfId="0" applyFont="1" applyBorder="1" applyAlignment="1">
      <alignment horizontal="left" wrapText="1"/>
    </xf>
    <xf numFmtId="0" fontId="1" fillId="0" borderId="4" xfId="0" applyFont="1" applyBorder="1" applyAlignment="1">
      <alignment horizontal="center" wrapText="1"/>
    </xf>
    <xf numFmtId="0" fontId="0" fillId="0" borderId="0" xfId="0" applyFont="1" applyAlignment="1">
      <alignment wrapText="1"/>
    </xf>
    <xf numFmtId="0" fontId="0" fillId="0" borderId="0" xfId="18" applyFont="1" applyAlignment="1">
      <alignment horizontal="center" vertical="center" wrapText="1"/>
      <protection/>
    </xf>
    <xf numFmtId="0" fontId="8" fillId="0" borderId="0" xfId="0" applyFont="1" applyAlignment="1">
      <alignment horizontal="center" vertical="center" wrapText="1"/>
    </xf>
    <xf numFmtId="0" fontId="2" fillId="0" borderId="0" xfId="0" applyFont="1" applyAlignment="1">
      <alignment horizontal="center" vertical="center" wrapText="1"/>
    </xf>
    <xf numFmtId="3" fontId="21" fillId="0" borderId="4" xfId="20" applyNumberFormat="1" applyFont="1" applyBorder="1" applyAlignment="1">
      <alignment horizontal="right" vertical="center"/>
      <protection/>
    </xf>
    <xf numFmtId="3" fontId="20" fillId="0" borderId="4" xfId="20" applyNumberFormat="1" applyFont="1" applyBorder="1" applyAlignment="1">
      <alignment horizontal="right" vertical="center"/>
      <protection/>
    </xf>
    <xf numFmtId="0" fontId="20" fillId="0" borderId="4" xfId="20" applyFont="1" applyBorder="1" applyAlignment="1">
      <alignment horizontal="right" vertical="center"/>
      <protection/>
    </xf>
    <xf numFmtId="3" fontId="21" fillId="0" borderId="4" xfId="20" applyNumberFormat="1" applyFont="1" applyBorder="1" applyAlignment="1">
      <alignment horizontal="center" vertical="center"/>
      <protection/>
    </xf>
    <xf numFmtId="3" fontId="20" fillId="0" borderId="4" xfId="20" applyNumberFormat="1" applyFont="1" applyBorder="1" applyAlignment="1">
      <alignment horizontal="center" vertical="center"/>
      <protection/>
    </xf>
    <xf numFmtId="3" fontId="21" fillId="0" borderId="4" xfId="20" applyNumberFormat="1" applyFont="1" applyBorder="1" applyAlignment="1">
      <alignment horizontal="right" vertical="center" wrapText="1"/>
      <protection/>
    </xf>
    <xf numFmtId="0" fontId="21" fillId="0" borderId="4" xfId="20" applyFont="1" applyBorder="1" applyAlignment="1">
      <alignment horizontal="right" vertical="center" wrapText="1"/>
      <protection/>
    </xf>
    <xf numFmtId="3" fontId="21" fillId="0" borderId="4" xfId="20" applyNumberFormat="1" applyFont="1" applyBorder="1" applyAlignment="1" quotePrefix="1">
      <alignment horizontal="right" vertical="center" wrapText="1"/>
      <protection/>
    </xf>
    <xf numFmtId="0" fontId="21" fillId="0" borderId="8" xfId="20" applyFont="1" applyBorder="1" applyAlignment="1">
      <alignment horizontal="right" vertical="center" wrapText="1"/>
      <protection/>
    </xf>
    <xf numFmtId="0" fontId="21" fillId="0" borderId="8" xfId="20" applyFont="1" applyBorder="1" applyAlignment="1">
      <alignment horizontal="right" vertical="center"/>
      <protection/>
    </xf>
    <xf numFmtId="0" fontId="2" fillId="0" borderId="31" xfId="20" applyFont="1" applyFill="1" applyBorder="1" applyAlignment="1">
      <alignment horizontal="left" vertical="center" wrapText="1"/>
      <protection/>
    </xf>
    <xf numFmtId="3" fontId="21" fillId="0" borderId="28" xfId="20" applyNumberFormat="1" applyFont="1" applyBorder="1" applyAlignment="1">
      <alignment horizontal="right" vertical="center" wrapText="1"/>
      <protection/>
    </xf>
    <xf numFmtId="3" fontId="20" fillId="0" borderId="28" xfId="20" applyNumberFormat="1" applyFont="1" applyBorder="1" applyAlignment="1">
      <alignment horizontal="right" vertical="center"/>
      <protection/>
    </xf>
    <xf numFmtId="3" fontId="21" fillId="0" borderId="28" xfId="20" applyNumberFormat="1" applyFont="1" applyBorder="1" applyAlignment="1">
      <alignment horizontal="right" vertical="center"/>
      <protection/>
    </xf>
    <xf numFmtId="2" fontId="21" fillId="0" borderId="27" xfId="20" applyNumberFormat="1" applyFont="1" applyBorder="1" applyAlignment="1">
      <alignment horizontal="right" vertical="center"/>
      <protection/>
    </xf>
    <xf numFmtId="0" fontId="2" fillId="0" borderId="32" xfId="20" applyFont="1" applyFill="1" applyBorder="1" applyAlignment="1" quotePrefix="1">
      <alignment horizontal="left" vertical="center" wrapText="1"/>
      <protection/>
    </xf>
    <xf numFmtId="2" fontId="21" fillId="0" borderId="18" xfId="20" applyNumberFormat="1" applyFont="1" applyBorder="1" applyAlignment="1">
      <alignment horizontal="right" vertical="center"/>
      <protection/>
    </xf>
    <xf numFmtId="0" fontId="2" fillId="0" borderId="32" xfId="20" applyFont="1" applyFill="1" applyBorder="1" applyAlignment="1">
      <alignment horizontal="left" vertical="center" wrapText="1"/>
      <protection/>
    </xf>
    <xf numFmtId="3" fontId="20" fillId="0" borderId="16" xfId="20" applyNumberFormat="1" applyFont="1" applyBorder="1" applyAlignment="1">
      <alignment horizontal="right" vertical="center"/>
      <protection/>
    </xf>
    <xf numFmtId="3" fontId="21" fillId="0" borderId="16" xfId="20" applyNumberFormat="1" applyFont="1" applyBorder="1" applyAlignment="1">
      <alignment horizontal="right" vertical="center"/>
      <protection/>
    </xf>
    <xf numFmtId="2" fontId="21" fillId="0" borderId="17" xfId="20" applyNumberFormat="1" applyFont="1" applyBorder="1" applyAlignment="1">
      <alignment horizontal="right" vertical="center"/>
      <protection/>
    </xf>
    <xf numFmtId="0" fontId="2" fillId="0" borderId="33" xfId="20" applyFont="1" applyFill="1" applyBorder="1" applyAlignment="1" quotePrefix="1">
      <alignment horizontal="left" vertical="center" wrapText="1"/>
      <protection/>
    </xf>
    <xf numFmtId="3" fontId="21" fillId="0" borderId="10" xfId="20" applyNumberFormat="1" applyFont="1" applyBorder="1" applyAlignment="1">
      <alignment horizontal="right" vertical="center" wrapText="1"/>
      <protection/>
    </xf>
    <xf numFmtId="3" fontId="20" fillId="0" borderId="10" xfId="20" applyNumberFormat="1" applyFont="1" applyBorder="1" applyAlignment="1">
      <alignment horizontal="right" vertical="center"/>
      <protection/>
    </xf>
    <xf numFmtId="3" fontId="21" fillId="0" borderId="10" xfId="20" applyNumberFormat="1" applyFont="1" applyBorder="1" applyAlignment="1">
      <alignment horizontal="right" vertical="center"/>
      <protection/>
    </xf>
    <xf numFmtId="2" fontId="21" fillId="0" borderId="34" xfId="20" applyNumberFormat="1" applyFont="1" applyBorder="1" applyAlignment="1">
      <alignment horizontal="right" vertical="center"/>
      <protection/>
    </xf>
    <xf numFmtId="0" fontId="2" fillId="0" borderId="24" xfId="20" applyFont="1" applyBorder="1" applyAlignment="1">
      <alignment horizontal="center" vertical="center"/>
      <protection/>
    </xf>
    <xf numFmtId="0" fontId="2" fillId="0" borderId="25" xfId="20" applyFont="1" applyFill="1" applyBorder="1" applyAlignment="1">
      <alignment horizontal="left" vertical="center" wrapText="1"/>
      <protection/>
    </xf>
    <xf numFmtId="0" fontId="21" fillId="0" borderId="25" xfId="20" applyFont="1" applyBorder="1" applyAlignment="1">
      <alignment horizontal="right" vertical="center" wrapText="1"/>
      <protection/>
    </xf>
    <xf numFmtId="3" fontId="20" fillId="0" borderId="25" xfId="20" applyNumberFormat="1" applyFont="1" applyBorder="1" applyAlignment="1">
      <alignment horizontal="right" vertical="center"/>
      <protection/>
    </xf>
    <xf numFmtId="3" fontId="21" fillId="0" borderId="25" xfId="20" applyNumberFormat="1" applyFont="1" applyBorder="1" applyAlignment="1">
      <alignment horizontal="right" vertical="center"/>
      <protection/>
    </xf>
    <xf numFmtId="0" fontId="21" fillId="0" borderId="26" xfId="20" applyFont="1" applyBorder="1" applyAlignment="1">
      <alignment horizontal="right" vertical="center"/>
      <protection/>
    </xf>
    <xf numFmtId="0" fontId="2" fillId="0" borderId="25" xfId="20" applyFont="1" applyBorder="1" applyAlignment="1">
      <alignment horizontal="left" vertical="center" wrapText="1"/>
      <protection/>
    </xf>
    <xf numFmtId="3" fontId="21" fillId="0" borderId="25" xfId="20" applyNumberFormat="1" applyFont="1" applyBorder="1" applyAlignment="1">
      <alignment horizontal="right" vertical="center" wrapText="1"/>
      <protection/>
    </xf>
    <xf numFmtId="2" fontId="21" fillId="0" borderId="26" xfId="20" applyNumberFormat="1" applyFont="1" applyBorder="1" applyAlignment="1">
      <alignment horizontal="right" vertical="center"/>
      <protection/>
    </xf>
    <xf numFmtId="0" fontId="2" fillId="0" borderId="28" xfId="20" applyFont="1" applyBorder="1" applyAlignment="1">
      <alignment horizontal="left" vertical="center" wrapText="1"/>
      <protection/>
    </xf>
    <xf numFmtId="0" fontId="2" fillId="0" borderId="16" xfId="20" applyFont="1" applyBorder="1" applyAlignment="1" quotePrefix="1">
      <alignment horizontal="left" vertical="center" wrapText="1"/>
      <protection/>
    </xf>
    <xf numFmtId="3" fontId="21" fillId="0" borderId="16" xfId="20" applyNumberFormat="1" applyFont="1" applyBorder="1" applyAlignment="1" quotePrefix="1">
      <alignment horizontal="right" vertical="center" wrapText="1"/>
      <protection/>
    </xf>
    <xf numFmtId="0" fontId="2" fillId="0" borderId="8" xfId="20" applyFont="1" applyBorder="1" applyAlignment="1">
      <alignment horizontal="center" vertical="center" wrapText="1"/>
      <protection/>
    </xf>
    <xf numFmtId="0" fontId="5" fillId="0" borderId="8" xfId="20" applyFont="1" applyBorder="1" applyAlignment="1">
      <alignment horizontal="left" vertical="center" wrapText="1"/>
      <protection/>
    </xf>
    <xf numFmtId="3" fontId="20" fillId="0" borderId="8" xfId="20" applyNumberFormat="1" applyFont="1" applyBorder="1" applyAlignment="1">
      <alignment horizontal="center" vertical="center"/>
      <protection/>
    </xf>
    <xf numFmtId="3" fontId="21" fillId="0" borderId="8" xfId="20" applyNumberFormat="1" applyFont="1" applyBorder="1" applyAlignment="1">
      <alignment horizontal="center" vertical="center"/>
      <protection/>
    </xf>
    <xf numFmtId="0" fontId="2" fillId="0" borderId="28" xfId="20" applyFont="1" applyFill="1" applyBorder="1" applyAlignment="1">
      <alignment horizontal="left" vertical="center" wrapText="1"/>
      <protection/>
    </xf>
    <xf numFmtId="0" fontId="21" fillId="0" borderId="28" xfId="20" applyFont="1" applyBorder="1" applyAlignment="1">
      <alignment horizontal="right" vertical="center" wrapText="1"/>
      <protection/>
    </xf>
    <xf numFmtId="0" fontId="20" fillId="0" borderId="28" xfId="20" applyFont="1" applyBorder="1" applyAlignment="1">
      <alignment horizontal="right" vertical="center"/>
      <protection/>
    </xf>
    <xf numFmtId="0" fontId="21" fillId="0" borderId="27" xfId="20" applyFont="1" applyBorder="1" applyAlignment="1">
      <alignment horizontal="right" vertical="center"/>
      <protection/>
    </xf>
    <xf numFmtId="0" fontId="21" fillId="0" borderId="18" xfId="20" applyFont="1" applyBorder="1" applyAlignment="1">
      <alignment horizontal="right" vertical="center"/>
      <protection/>
    </xf>
    <xf numFmtId="0" fontId="2" fillId="0" borderId="16" xfId="20" applyFont="1" applyBorder="1" applyAlignment="1" quotePrefix="1">
      <alignment horizontal="left" vertical="center"/>
      <protection/>
    </xf>
    <xf numFmtId="0" fontId="21" fillId="0" borderId="16" xfId="20" applyFont="1" applyBorder="1" applyAlignment="1">
      <alignment horizontal="right" vertical="center" wrapText="1"/>
      <protection/>
    </xf>
    <xf numFmtId="0" fontId="20" fillId="0" borderId="16" xfId="20" applyFont="1" applyBorder="1" applyAlignment="1">
      <alignment horizontal="right" vertical="center"/>
      <protection/>
    </xf>
    <xf numFmtId="0" fontId="21" fillId="0" borderId="17" xfId="20" applyFont="1" applyBorder="1" applyAlignment="1">
      <alignment horizontal="right" vertical="center"/>
      <protection/>
    </xf>
    <xf numFmtId="0" fontId="20" fillId="0" borderId="8" xfId="0" applyFont="1" applyBorder="1" applyAlignment="1">
      <alignment horizontal="center" vertical="center" wrapText="1"/>
    </xf>
    <xf numFmtId="0" fontId="20" fillId="0" borderId="4"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8"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1" xfId="0" applyFont="1" applyBorder="1" applyAlignment="1">
      <alignment horizontal="center" vertical="center" wrapText="1"/>
    </xf>
    <xf numFmtId="0" fontId="21" fillId="0" borderId="6" xfId="0" applyFont="1" applyBorder="1" applyAlignment="1">
      <alignment horizontal="center" vertical="center" wrapText="1"/>
    </xf>
    <xf numFmtId="0" fontId="20" fillId="0" borderId="8" xfId="0" applyFont="1" applyBorder="1" applyAlignment="1">
      <alignment horizontal="center" vertical="center"/>
    </xf>
    <xf numFmtId="0" fontId="21" fillId="0" borderId="8" xfId="0" applyFont="1" applyBorder="1" applyAlignment="1">
      <alignment horizontal="center" vertical="center"/>
    </xf>
    <xf numFmtId="0" fontId="20" fillId="0" borderId="4" xfId="0" applyFont="1" applyBorder="1" applyAlignment="1">
      <alignment horizontal="center" vertical="center"/>
    </xf>
    <xf numFmtId="0" fontId="20" fillId="0" borderId="0"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 xfId="0" applyFont="1" applyBorder="1" applyAlignment="1">
      <alignment horizontal="center" vertical="center" wrapText="1"/>
    </xf>
    <xf numFmtId="0" fontId="2" fillId="0" borderId="8" xfId="19" applyNumberFormat="1" applyFont="1" applyBorder="1">
      <alignment/>
      <protection/>
    </xf>
    <xf numFmtId="0" fontId="2" fillId="0" borderId="4" xfId="19" applyNumberFormat="1" applyFont="1" applyBorder="1">
      <alignment/>
      <protection/>
    </xf>
    <xf numFmtId="4" fontId="2" fillId="0" borderId="8" xfId="19" applyNumberFormat="1" applyFont="1" applyBorder="1">
      <alignment/>
      <protection/>
    </xf>
    <xf numFmtId="4" fontId="2" fillId="0" borderId="4" xfId="19" applyNumberFormat="1" applyFont="1" applyBorder="1">
      <alignment/>
      <protection/>
    </xf>
    <xf numFmtId="4" fontId="1" fillId="0" borderId="4" xfId="19" applyNumberFormat="1" applyFont="1" applyBorder="1">
      <alignment/>
      <protection/>
    </xf>
    <xf numFmtId="4" fontId="20" fillId="0" borderId="1" xfId="0" applyNumberFormat="1" applyFont="1" applyFill="1" applyBorder="1" applyAlignment="1">
      <alignment horizontal="center" vertical="center" wrapText="1"/>
    </xf>
    <xf numFmtId="4" fontId="20" fillId="0" borderId="1" xfId="0" applyNumberFormat="1" applyFont="1" applyBorder="1" applyAlignment="1">
      <alignment horizontal="center" vertical="center"/>
    </xf>
    <xf numFmtId="4" fontId="20" fillId="0" borderId="11" xfId="0" applyNumberFormat="1" applyFont="1" applyBorder="1" applyAlignment="1">
      <alignment horizontal="center" vertical="center"/>
    </xf>
    <xf numFmtId="4" fontId="2" fillId="0" borderId="8" xfId="19" applyNumberFormat="1" applyFont="1" applyFill="1" applyBorder="1">
      <alignment/>
      <protection/>
    </xf>
    <xf numFmtId="4" fontId="2" fillId="0" borderId="4" xfId="0" applyNumberFormat="1" applyFont="1" applyBorder="1" applyAlignment="1">
      <alignment/>
    </xf>
    <xf numFmtId="0" fontId="1" fillId="0" borderId="4" xfId="0" applyFont="1" applyBorder="1" applyAlignment="1">
      <alignment/>
    </xf>
    <xf numFmtId="0" fontId="2" fillId="0" borderId="0" xfId="0" applyFont="1" applyAlignment="1">
      <alignment horizontal="left"/>
    </xf>
    <xf numFmtId="0" fontId="0" fillId="0" borderId="35" xfId="0" applyBorder="1" applyAlignment="1">
      <alignment horizontal="left" vertical="top" wrapText="1"/>
    </xf>
    <xf numFmtId="0" fontId="0" fillId="0" borderId="36" xfId="0" applyBorder="1" applyAlignment="1">
      <alignment horizontal="left" vertical="top" wrapText="1"/>
    </xf>
    <xf numFmtId="0" fontId="0" fillId="0" borderId="9" xfId="0" applyBorder="1" applyAlignment="1">
      <alignment horizontal="left" vertical="top" wrapText="1"/>
    </xf>
    <xf numFmtId="0" fontId="0" fillId="0" borderId="9" xfId="18" applyFont="1" applyBorder="1" applyAlignment="1">
      <alignment horizontal="center" vertical="center" wrapText="1"/>
      <protection/>
    </xf>
    <xf numFmtId="0" fontId="2" fillId="0" borderId="37" xfId="18" applyFont="1" applyBorder="1" applyAlignment="1">
      <alignment horizontal="center"/>
      <protection/>
    </xf>
    <xf numFmtId="0" fontId="1" fillId="0" borderId="4" xfId="20" applyFont="1" applyBorder="1" applyAlignment="1">
      <alignment horizontal="center"/>
      <protection/>
    </xf>
    <xf numFmtId="0" fontId="2" fillId="0" borderId="29" xfId="18" applyFont="1" applyBorder="1" applyAlignment="1">
      <alignment horizontal="center"/>
      <protection/>
    </xf>
    <xf numFmtId="0" fontId="4" fillId="0" borderId="0" xfId="18" applyFont="1" applyAlignment="1">
      <alignment horizontal="justify" vertical="center" wrapText="1"/>
      <protection/>
    </xf>
    <xf numFmtId="0" fontId="12" fillId="0" borderId="38" xfId="18" applyFont="1" applyBorder="1" applyAlignment="1">
      <alignment horizontal="center" vertical="center" wrapText="1"/>
      <protection/>
    </xf>
    <xf numFmtId="0" fontId="12" fillId="0" borderId="39" xfId="18" applyFont="1" applyBorder="1" applyAlignment="1">
      <alignment horizontal="center" vertical="center" wrapText="1"/>
      <protection/>
    </xf>
    <xf numFmtId="0" fontId="12" fillId="0" borderId="29" xfId="18" applyFont="1" applyBorder="1" applyAlignment="1">
      <alignment horizontal="center" vertical="center"/>
      <protection/>
    </xf>
    <xf numFmtId="0" fontId="12" fillId="0" borderId="40" xfId="18" applyFont="1" applyBorder="1" applyAlignment="1">
      <alignment horizontal="center" vertical="center" wrapText="1"/>
      <protection/>
    </xf>
    <xf numFmtId="0" fontId="12" fillId="0" borderId="41" xfId="18" applyFont="1" applyBorder="1" applyAlignment="1">
      <alignment horizontal="center" vertical="center" wrapText="1"/>
      <protection/>
    </xf>
    <xf numFmtId="0" fontId="12" fillId="0" borderId="4" xfId="18" applyFont="1" applyBorder="1" applyAlignment="1">
      <alignment horizontal="center" vertical="center"/>
      <protection/>
    </xf>
    <xf numFmtId="0" fontId="0" fillId="0" borderId="35" xfId="18" applyFont="1" applyBorder="1" applyAlignment="1">
      <alignment horizontal="center" vertical="center" wrapText="1"/>
      <protection/>
    </xf>
    <xf numFmtId="0" fontId="0" fillId="0" borderId="36" xfId="18" applyFont="1" applyBorder="1" applyAlignment="1">
      <alignment horizontal="center" vertical="center" wrapText="1"/>
      <protection/>
    </xf>
    <xf numFmtId="0" fontId="8" fillId="0" borderId="0" xfId="18" applyFont="1" applyAlignment="1">
      <alignment horizontal="center" vertical="center"/>
      <protection/>
    </xf>
    <xf numFmtId="0" fontId="8" fillId="0" borderId="42" xfId="18" applyFont="1" applyBorder="1" applyAlignment="1">
      <alignment horizontal="center" vertical="center"/>
      <protection/>
    </xf>
    <xf numFmtId="2" fontId="12" fillId="0" borderId="43" xfId="18" applyNumberFormat="1" applyFont="1" applyBorder="1" applyAlignment="1">
      <alignment horizontal="left" vertical="center" wrapText="1"/>
      <protection/>
    </xf>
    <xf numFmtId="2" fontId="12" fillId="0" borderId="32" xfId="18" applyNumberFormat="1" applyFont="1" applyBorder="1" applyAlignment="1">
      <alignment horizontal="left" vertical="center" wrapText="1"/>
      <protection/>
    </xf>
    <xf numFmtId="2" fontId="12" fillId="0" borderId="15" xfId="18" applyNumberFormat="1" applyFont="1" applyBorder="1" applyAlignment="1">
      <alignment horizontal="left" vertical="center" wrapText="1"/>
      <protection/>
    </xf>
    <xf numFmtId="0" fontId="5" fillId="0" borderId="44" xfId="18" applyFont="1" applyBorder="1" applyAlignment="1">
      <alignment horizontal="left" vertical="center" wrapText="1"/>
      <protection/>
    </xf>
    <xf numFmtId="0" fontId="5" fillId="0" borderId="7" xfId="18" applyFont="1" applyBorder="1" applyAlignment="1">
      <alignment horizontal="left" vertical="center" wrapText="1"/>
      <protection/>
    </xf>
    <xf numFmtId="0" fontId="5" fillId="0" borderId="45" xfId="18" applyFont="1" applyBorder="1" applyAlignment="1">
      <alignment horizontal="left" vertical="center" wrapText="1"/>
      <protection/>
    </xf>
    <xf numFmtId="0" fontId="3" fillId="0" borderId="46" xfId="18" applyFont="1" applyBorder="1" applyAlignment="1">
      <alignment horizontal="left" vertical="top" wrapText="1"/>
      <protection/>
    </xf>
    <xf numFmtId="0" fontId="3" fillId="0" borderId="47" xfId="18" applyFont="1" applyBorder="1" applyAlignment="1">
      <alignment horizontal="left" vertical="top" wrapText="1"/>
      <protection/>
    </xf>
    <xf numFmtId="0" fontId="3" fillId="0" borderId="48" xfId="18" applyFont="1" applyBorder="1" applyAlignment="1">
      <alignment horizontal="left" vertical="top" wrapText="1"/>
      <protection/>
    </xf>
    <xf numFmtId="0" fontId="4" fillId="0" borderId="0" xfId="18" applyFont="1" applyBorder="1" applyAlignment="1">
      <alignment horizontal="left" vertical="center" wrapText="1"/>
      <protection/>
    </xf>
    <xf numFmtId="0" fontId="2" fillId="0" borderId="0" xfId="0" applyFont="1" applyBorder="1" applyAlignment="1">
      <alignment horizontal="left" wrapText="1"/>
    </xf>
    <xf numFmtId="2" fontId="1" fillId="0" borderId="31" xfId="18" applyNumberFormat="1" applyFont="1" applyBorder="1" applyAlignment="1">
      <alignment horizontal="left" vertical="center" wrapText="1"/>
      <protection/>
    </xf>
    <xf numFmtId="2" fontId="2" fillId="0" borderId="32" xfId="18" applyNumberFormat="1" applyFont="1" applyBorder="1" applyAlignment="1">
      <alignment horizontal="left" vertical="center" wrapText="1"/>
      <protection/>
    </xf>
    <xf numFmtId="2" fontId="2" fillId="0" borderId="15" xfId="18" applyNumberFormat="1" applyFont="1" applyBorder="1" applyAlignment="1">
      <alignment horizontal="left" vertical="center" wrapText="1"/>
      <protection/>
    </xf>
    <xf numFmtId="0" fontId="2" fillId="0" borderId="28" xfId="18" applyFont="1" applyBorder="1" applyAlignment="1">
      <alignment horizontal="center"/>
      <protection/>
    </xf>
    <xf numFmtId="0" fontId="2" fillId="0" borderId="4" xfId="18" applyFont="1" applyBorder="1" applyAlignment="1">
      <alignment horizontal="center"/>
      <protection/>
    </xf>
    <xf numFmtId="0" fontId="2" fillId="0" borderId="16" xfId="18" applyFont="1" applyBorder="1" applyAlignment="1">
      <alignment horizontal="center"/>
      <protection/>
    </xf>
    <xf numFmtId="0" fontId="2" fillId="0" borderId="27" xfId="18" applyFont="1" applyBorder="1" applyAlignment="1">
      <alignment horizontal="center"/>
      <protection/>
    </xf>
    <xf numFmtId="0" fontId="2" fillId="0" borderId="18" xfId="18" applyFont="1" applyBorder="1" applyAlignment="1">
      <alignment horizontal="center"/>
      <protection/>
    </xf>
    <xf numFmtId="0" fontId="2" fillId="0" borderId="17" xfId="18" applyFont="1" applyBorder="1" applyAlignment="1">
      <alignment horizontal="center"/>
      <protection/>
    </xf>
    <xf numFmtId="2" fontId="16" fillId="0" borderId="49" xfId="18" applyNumberFormat="1" applyFont="1" applyBorder="1" applyAlignment="1">
      <alignment horizontal="left" vertical="center" wrapText="1"/>
      <protection/>
    </xf>
    <xf numFmtId="2" fontId="16" fillId="0" borderId="50" xfId="18" applyNumberFormat="1" applyFont="1" applyBorder="1" applyAlignment="1">
      <alignment horizontal="left" vertical="center" wrapText="1"/>
      <protection/>
    </xf>
    <xf numFmtId="2" fontId="16" fillId="0" borderId="51" xfId="18" applyNumberFormat="1" applyFont="1" applyBorder="1" applyAlignment="1">
      <alignment horizontal="left" vertical="center" wrapText="1"/>
      <protection/>
    </xf>
    <xf numFmtId="0" fontId="2" fillId="0" borderId="44" xfId="18" applyFont="1" applyBorder="1" applyAlignment="1">
      <alignment horizontal="center"/>
      <protection/>
    </xf>
    <xf numFmtId="0" fontId="2" fillId="0" borderId="7" xfId="18" applyFont="1" applyBorder="1" applyAlignment="1">
      <alignment horizontal="center"/>
      <protection/>
    </xf>
    <xf numFmtId="0" fontId="2" fillId="0" borderId="45" xfId="18" applyFont="1" applyBorder="1" applyAlignment="1">
      <alignment horizontal="center"/>
      <protection/>
    </xf>
    <xf numFmtId="0" fontId="2" fillId="0" borderId="4" xfId="20" applyFont="1" applyBorder="1" applyAlignment="1">
      <alignment horizontal="center" vertical="center"/>
      <protection/>
    </xf>
    <xf numFmtId="0" fontId="1" fillId="3" borderId="35" xfId="20" applyFont="1" applyFill="1" applyBorder="1" applyAlignment="1">
      <alignment horizontal="center" vertical="center" wrapText="1"/>
      <protection/>
    </xf>
    <xf numFmtId="0" fontId="1" fillId="3" borderId="36" xfId="20" applyFont="1" applyFill="1" applyBorder="1" applyAlignment="1">
      <alignment horizontal="center" vertical="center" wrapText="1"/>
      <protection/>
    </xf>
    <xf numFmtId="0" fontId="1" fillId="3" borderId="9" xfId="20" applyFont="1" applyFill="1" applyBorder="1" applyAlignment="1">
      <alignment horizontal="center" vertical="center" wrapText="1"/>
      <protection/>
    </xf>
    <xf numFmtId="0" fontId="2" fillId="0" borderId="31" xfId="20" applyFont="1" applyBorder="1" applyAlignment="1">
      <alignment horizontal="center" vertical="center"/>
      <protection/>
    </xf>
    <xf numFmtId="0" fontId="2" fillId="0" borderId="32" xfId="20" applyFont="1" applyBorder="1" applyAlignment="1">
      <alignment horizontal="center" vertical="center"/>
      <protection/>
    </xf>
    <xf numFmtId="0" fontId="2" fillId="0" borderId="15" xfId="20" applyFont="1" applyBorder="1" applyAlignment="1">
      <alignment horizontal="center" vertical="center"/>
      <protection/>
    </xf>
    <xf numFmtId="0" fontId="12" fillId="0" borderId="52" xfId="20" applyFont="1" applyBorder="1" applyAlignment="1">
      <alignment horizontal="center" vertical="center" wrapText="1"/>
      <protection/>
    </xf>
    <xf numFmtId="0" fontId="12" fillId="0" borderId="53" xfId="20" applyFont="1" applyBorder="1" applyAlignment="1">
      <alignment horizontal="center" vertical="center" wrapText="1"/>
      <protection/>
    </xf>
    <xf numFmtId="0" fontId="1" fillId="3" borderId="35" xfId="20" applyFont="1" applyFill="1" applyBorder="1" applyAlignment="1">
      <alignment horizontal="center" vertical="center"/>
      <protection/>
    </xf>
    <xf numFmtId="0" fontId="1" fillId="3" borderId="36" xfId="20" applyFont="1" applyFill="1" applyBorder="1" applyAlignment="1">
      <alignment horizontal="center" vertical="center"/>
      <protection/>
    </xf>
    <xf numFmtId="0" fontId="1" fillId="3" borderId="9" xfId="20" applyFont="1" applyFill="1" applyBorder="1" applyAlignment="1">
      <alignment horizontal="center" vertical="center"/>
      <protection/>
    </xf>
    <xf numFmtId="0" fontId="1" fillId="3" borderId="54" xfId="20" applyFont="1" applyFill="1" applyBorder="1" applyAlignment="1">
      <alignment horizontal="center" vertical="center" wrapText="1"/>
      <protection/>
    </xf>
    <xf numFmtId="0" fontId="1" fillId="3" borderId="55" xfId="20" applyFont="1" applyFill="1" applyBorder="1" applyAlignment="1">
      <alignment horizontal="center" vertical="center" wrapText="1"/>
      <protection/>
    </xf>
    <xf numFmtId="0" fontId="2" fillId="0" borderId="35" xfId="20" applyFont="1" applyBorder="1" applyAlignment="1">
      <alignment horizontal="center" vertical="center"/>
      <protection/>
    </xf>
    <xf numFmtId="0" fontId="2" fillId="0" borderId="56" xfId="20" applyFont="1" applyBorder="1" applyAlignment="1">
      <alignment horizontal="center" vertical="center"/>
      <protection/>
    </xf>
    <xf numFmtId="0" fontId="1" fillId="0" borderId="0" xfId="20" applyFont="1" applyFill="1" applyBorder="1" applyAlignment="1">
      <alignment horizontal="left" vertical="center" wrapText="1"/>
      <protection/>
    </xf>
    <xf numFmtId="0" fontId="1" fillId="0" borderId="49" xfId="20" applyFont="1" applyBorder="1" applyAlignment="1">
      <alignment horizontal="center" vertical="center" wrapText="1"/>
      <protection/>
    </xf>
    <xf numFmtId="0" fontId="1" fillId="0" borderId="57" xfId="20" applyFont="1" applyBorder="1" applyAlignment="1">
      <alignment horizontal="center" vertical="center" wrapText="1"/>
      <protection/>
    </xf>
    <xf numFmtId="0" fontId="12" fillId="0" borderId="44" xfId="20" applyFont="1" applyBorder="1" applyAlignment="1">
      <alignment horizontal="center" vertical="center"/>
      <protection/>
    </xf>
    <xf numFmtId="0" fontId="12" fillId="0" borderId="8" xfId="20" applyFont="1" applyBorder="1" applyAlignment="1">
      <alignment horizontal="center" vertical="center"/>
      <protection/>
    </xf>
    <xf numFmtId="0" fontId="12" fillId="0" borderId="44" xfId="20" applyFont="1" applyBorder="1" applyAlignment="1">
      <alignment horizontal="center" vertical="center" wrapText="1"/>
      <protection/>
    </xf>
    <xf numFmtId="0" fontId="12" fillId="0" borderId="8" xfId="20" applyFont="1" applyBorder="1" applyAlignment="1">
      <alignment horizontal="center" vertical="center" wrapText="1"/>
      <protection/>
    </xf>
    <xf numFmtId="0" fontId="12" fillId="0" borderId="58" xfId="20" applyFont="1" applyBorder="1" applyAlignment="1">
      <alignment horizontal="center" vertical="center"/>
      <protection/>
    </xf>
    <xf numFmtId="0" fontId="12" fillId="0" borderId="59" xfId="20" applyFont="1" applyBorder="1" applyAlignment="1">
      <alignment horizontal="center" vertical="center"/>
      <protection/>
    </xf>
    <xf numFmtId="0" fontId="12" fillId="0" borderId="60" xfId="20" applyFont="1" applyBorder="1" applyAlignment="1">
      <alignment horizontal="center" vertical="center"/>
      <protection/>
    </xf>
    <xf numFmtId="0" fontId="3" fillId="0" borderId="0" xfId="20" applyFont="1" applyFill="1" applyBorder="1" applyAlignment="1">
      <alignment horizontal="left" vertical="center" wrapText="1"/>
      <protection/>
    </xf>
    <xf numFmtId="0" fontId="16" fillId="0" borderId="0" xfId="20" applyFont="1" applyFill="1" applyBorder="1" applyAlignment="1">
      <alignment horizontal="justify" vertical="center" wrapText="1"/>
      <protection/>
    </xf>
    <xf numFmtId="0" fontId="1" fillId="0" borderId="0" xfId="20" applyFont="1" applyFill="1" applyBorder="1" applyAlignment="1">
      <alignment horizontal="justify" vertical="center" wrapText="1"/>
      <protection/>
    </xf>
    <xf numFmtId="0" fontId="4" fillId="0" borderId="0" xfId="0" applyFont="1" applyAlignment="1">
      <alignment horizontal="left" vertical="center" wrapText="1"/>
    </xf>
    <xf numFmtId="0" fontId="17" fillId="0" borderId="0" xfId="20" applyFont="1" applyFill="1" applyBorder="1" applyAlignment="1">
      <alignment horizontal="left" vertical="center" wrapText="1"/>
      <protection/>
    </xf>
    <xf numFmtId="0" fontId="12" fillId="0" borderId="0" xfId="20" applyFont="1" applyAlignment="1">
      <alignment horizontal="left" wrapText="1"/>
      <protection/>
    </xf>
    <xf numFmtId="0" fontId="12" fillId="0" borderId="0" xfId="20" applyFont="1" applyAlignment="1">
      <alignment horizontal="left"/>
      <protection/>
    </xf>
    <xf numFmtId="0" fontId="8" fillId="0" borderId="0" xfId="20" applyFont="1" applyBorder="1" applyAlignment="1">
      <alignment horizontal="center" vertical="center" wrapText="1"/>
      <protection/>
    </xf>
    <xf numFmtId="0" fontId="2" fillId="0" borderId="4" xfId="20" applyFont="1" applyBorder="1" applyAlignment="1">
      <alignment horizontal="center" vertical="center" wrapText="1"/>
      <protection/>
    </xf>
    <xf numFmtId="0" fontId="8" fillId="0" borderId="0" xfId="20" applyFont="1" applyBorder="1" applyAlignment="1">
      <alignment horizontal="center" vertical="center"/>
      <protection/>
    </xf>
    <xf numFmtId="0" fontId="2" fillId="0" borderId="4" xfId="20" applyFont="1" applyBorder="1" applyAlignment="1">
      <alignment horizontal="center"/>
      <protection/>
    </xf>
    <xf numFmtId="0" fontId="8" fillId="0" borderId="0" xfId="20" applyFont="1" applyAlignment="1">
      <alignment horizontal="center" vertical="center"/>
      <protection/>
    </xf>
    <xf numFmtId="0" fontId="3" fillId="0" borderId="0" xfId="20" applyFont="1" applyBorder="1" applyAlignment="1">
      <alignment horizontal="left" vertical="top" wrapText="1"/>
      <protection/>
    </xf>
    <xf numFmtId="0" fontId="3" fillId="0" borderId="0" xfId="20" applyFont="1" applyBorder="1" applyAlignment="1">
      <alignment horizontal="left" vertical="top"/>
      <protection/>
    </xf>
    <xf numFmtId="0" fontId="3" fillId="0" borderId="0" xfId="0" applyFont="1" applyBorder="1" applyAlignment="1">
      <alignment horizontal="left" vertical="top"/>
    </xf>
    <xf numFmtId="0" fontId="2" fillId="0" borderId="1" xfId="0" applyFont="1" applyBorder="1" applyAlignment="1">
      <alignment horizontal="center" vertical="center" wrapText="1"/>
    </xf>
    <xf numFmtId="0" fontId="2" fillId="0" borderId="1" xfId="0" applyFont="1" applyBorder="1" applyAlignment="1">
      <alignment horizontal="center"/>
    </xf>
    <xf numFmtId="0" fontId="2" fillId="0" borderId="4" xfId="0" applyFont="1" applyBorder="1" applyAlignment="1">
      <alignment horizontal="center"/>
    </xf>
    <xf numFmtId="0" fontId="20" fillId="0" borderId="8" xfId="0" applyFont="1" applyBorder="1" applyAlignment="1">
      <alignment horizontal="center" vertical="center" wrapText="1"/>
    </xf>
    <xf numFmtId="0" fontId="20" fillId="0" borderId="4"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4" xfId="0" applyFont="1" applyBorder="1" applyAlignment="1">
      <alignment horizontal="center" vertical="center" wrapText="1"/>
    </xf>
    <xf numFmtId="0" fontId="2" fillId="0" borderId="0" xfId="0" applyFont="1" applyFill="1" applyBorder="1" applyAlignment="1">
      <alignment horizontal="justify" vertical="center" wrapText="1"/>
    </xf>
    <xf numFmtId="0" fontId="12" fillId="0" borderId="0" xfId="0" applyFont="1" applyBorder="1" applyAlignment="1">
      <alignment horizontal="left" vertical="center" wrapText="1"/>
    </xf>
    <xf numFmtId="0" fontId="2" fillId="0" borderId="0" xfId="0" applyFont="1" applyBorder="1" applyAlignment="1">
      <alignment wrapText="1"/>
    </xf>
    <xf numFmtId="49" fontId="1" fillId="0" borderId="31" xfId="0" applyNumberFormat="1" applyFont="1" applyBorder="1" applyAlignment="1">
      <alignment horizontal="center" vertical="center" wrapText="1"/>
    </xf>
    <xf numFmtId="49" fontId="1" fillId="0" borderId="32" xfId="0" applyNumberFormat="1" applyFont="1" applyBorder="1" applyAlignment="1">
      <alignment horizontal="center" vertical="center" wrapText="1"/>
    </xf>
    <xf numFmtId="0" fontId="1" fillId="0" borderId="58"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6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8" xfId="0" applyFont="1" applyBorder="1" applyAlignment="1">
      <alignment horizontal="center" vertical="center" wrapText="1"/>
    </xf>
    <xf numFmtId="0" fontId="2" fillId="0" borderId="0" xfId="0" applyFont="1" applyBorder="1" applyAlignment="1">
      <alignment horizontal="center" vertical="center"/>
    </xf>
    <xf numFmtId="0" fontId="0" fillId="0" borderId="0" xfId="0" applyFill="1" applyBorder="1" applyAlignment="1">
      <alignment/>
    </xf>
    <xf numFmtId="0" fontId="12" fillId="0" borderId="0" xfId="0" applyFont="1" applyBorder="1" applyAlignment="1">
      <alignment horizontal="left" wrapText="1"/>
    </xf>
    <xf numFmtId="0" fontId="8" fillId="0" borderId="1" xfId="0" applyFont="1" applyBorder="1" applyAlignment="1">
      <alignment horizontal="center" vertical="center" wrapText="1"/>
    </xf>
    <xf numFmtId="0" fontId="2" fillId="0" borderId="62"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1" fillId="0" borderId="65" xfId="0" applyFont="1" applyBorder="1" applyAlignment="1">
      <alignment horizontal="center" vertical="center" wrapText="1"/>
    </xf>
    <xf numFmtId="0" fontId="1" fillId="0" borderId="1" xfId="0" applyFont="1" applyBorder="1" applyAlignment="1">
      <alignment horizontal="center" vertical="center" wrapText="1"/>
    </xf>
    <xf numFmtId="0" fontId="3" fillId="0" borderId="0" xfId="0" applyFont="1" applyBorder="1" applyAlignment="1">
      <alignment vertical="top"/>
    </xf>
    <xf numFmtId="0" fontId="2" fillId="0" borderId="1" xfId="0" applyFont="1" applyFill="1" applyBorder="1" applyAlignment="1">
      <alignment horizontal="center" vertical="center" wrapText="1"/>
    </xf>
    <xf numFmtId="0" fontId="1" fillId="0" borderId="65" xfId="0" applyFont="1" applyBorder="1" applyAlignment="1">
      <alignment horizontal="center" wrapText="1"/>
    </xf>
    <xf numFmtId="0" fontId="1" fillId="0" borderId="66" xfId="0" applyFont="1" applyBorder="1" applyAlignment="1">
      <alignment horizontal="center" wrapText="1"/>
    </xf>
    <xf numFmtId="0" fontId="2" fillId="0" borderId="35" xfId="0" applyFont="1" applyBorder="1" applyAlignment="1">
      <alignment horizontal="center"/>
    </xf>
    <xf numFmtId="0" fontId="2" fillId="0" borderId="36" xfId="0" applyFont="1" applyBorder="1" applyAlignment="1">
      <alignment horizontal="center"/>
    </xf>
    <xf numFmtId="0" fontId="2" fillId="0" borderId="9" xfId="0" applyFont="1" applyBorder="1" applyAlignment="1">
      <alignment horizontal="center"/>
    </xf>
    <xf numFmtId="0" fontId="1" fillId="0" borderId="28" xfId="0" applyFont="1" applyBorder="1" applyAlignment="1">
      <alignment horizontal="center" vertical="center"/>
    </xf>
    <xf numFmtId="0" fontId="1" fillId="0" borderId="27"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4" xfId="0" applyFont="1" applyBorder="1" applyAlignment="1">
      <alignment horizontal="center" vertical="center"/>
    </xf>
    <xf numFmtId="0" fontId="1" fillId="0" borderId="28"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2" fillId="0" borderId="0" xfId="0" applyFont="1" applyFill="1" applyBorder="1" applyAlignment="1">
      <alignment horizontal="justify" vertical="center"/>
    </xf>
    <xf numFmtId="0" fontId="0" fillId="0" borderId="4" xfId="0" applyBorder="1" applyAlignment="1">
      <alignment horizontal="center"/>
    </xf>
    <xf numFmtId="0" fontId="8" fillId="0" borderId="0" xfId="0" applyFont="1" applyBorder="1" applyAlignment="1">
      <alignment horizontal="center" vertical="center"/>
    </xf>
    <xf numFmtId="0" fontId="4" fillId="0" borderId="0" xfId="0" applyFont="1" applyFill="1" applyBorder="1" applyAlignment="1">
      <alignment horizontal="left" vertical="center" wrapText="1"/>
    </xf>
    <xf numFmtId="0" fontId="1" fillId="0" borderId="1" xfId="0" applyFont="1" applyBorder="1" applyAlignment="1">
      <alignment horizontal="center" vertical="top" wrapText="1"/>
    </xf>
    <xf numFmtId="0" fontId="2" fillId="0" borderId="0" xfId="0" applyFont="1" applyAlignment="1">
      <alignment horizontal="justify" vertical="center" wrapText="1"/>
    </xf>
    <xf numFmtId="0" fontId="3" fillId="0" borderId="0" xfId="0" applyFont="1" applyBorder="1" applyAlignment="1">
      <alignment horizontal="left" vertical="top" wrapText="1"/>
    </xf>
    <xf numFmtId="0" fontId="8" fillId="0" borderId="62" xfId="0" applyFont="1" applyBorder="1" applyAlignment="1">
      <alignment horizontal="center" vertical="center" wrapText="1"/>
    </xf>
    <xf numFmtId="0" fontId="6" fillId="0" borderId="1" xfId="0" applyFont="1" applyBorder="1" applyAlignment="1">
      <alignment horizontal="center" vertical="center" wrapText="1"/>
    </xf>
    <xf numFmtId="0" fontId="8" fillId="0" borderId="62" xfId="0" applyFont="1" applyBorder="1" applyAlignment="1">
      <alignment horizontal="center" vertical="center"/>
    </xf>
    <xf numFmtId="0" fontId="2" fillId="0" borderId="3" xfId="0" applyFont="1" applyBorder="1" applyAlignment="1">
      <alignment horizontal="center" vertical="center" wrapText="1"/>
    </xf>
    <xf numFmtId="0" fontId="4" fillId="0" borderId="0" xfId="0" applyFont="1" applyFill="1" applyBorder="1" applyAlignment="1">
      <alignment horizontal="justify" vertical="center" wrapText="1"/>
    </xf>
    <xf numFmtId="0" fontId="16" fillId="0" borderId="0" xfId="0" applyFont="1" applyFill="1" applyBorder="1" applyAlignment="1">
      <alignment horizontal="justify" vertical="center"/>
    </xf>
    <xf numFmtId="0" fontId="1" fillId="0" borderId="66" xfId="0" applyFont="1" applyBorder="1" applyAlignment="1">
      <alignment horizontal="center" vertical="center" wrapText="1"/>
    </xf>
    <xf numFmtId="0" fontId="4" fillId="0" borderId="0" xfId="19" applyFont="1" applyAlignment="1">
      <alignment horizontal="left" wrapText="1"/>
      <protection/>
    </xf>
    <xf numFmtId="0" fontId="4" fillId="0" borderId="0" xfId="19" applyFont="1" applyAlignment="1">
      <alignment horizontal="left"/>
      <protection/>
    </xf>
    <xf numFmtId="0" fontId="7" fillId="0" borderId="0" xfId="19" applyFont="1" applyAlignment="1">
      <alignment horizontal="left"/>
      <protection/>
    </xf>
    <xf numFmtId="0" fontId="8" fillId="0" borderId="0" xfId="0" applyFont="1" applyAlignment="1">
      <alignment horizontal="center" vertical="center"/>
    </xf>
    <xf numFmtId="0" fontId="1" fillId="0" borderId="28" xfId="19" applyFont="1" applyBorder="1" applyAlignment="1">
      <alignment horizontal="center" vertical="center" wrapText="1"/>
      <protection/>
    </xf>
    <xf numFmtId="0" fontId="1" fillId="0" borderId="27" xfId="19" applyFont="1" applyBorder="1" applyAlignment="1">
      <alignment horizontal="center" vertical="center" wrapText="1"/>
      <protection/>
    </xf>
    <xf numFmtId="0" fontId="1" fillId="0" borderId="4" xfId="19" applyFont="1" applyBorder="1" applyAlignment="1">
      <alignment horizontal="center" vertical="center" wrapText="1"/>
      <protection/>
    </xf>
    <xf numFmtId="0" fontId="5" fillId="0" borderId="35" xfId="19" applyFont="1" applyBorder="1" applyAlignment="1">
      <alignment horizontal="left" vertical="top" wrapText="1"/>
      <protection/>
    </xf>
    <xf numFmtId="0" fontId="5" fillId="0" borderId="36" xfId="19" applyFont="1" applyBorder="1" applyAlignment="1">
      <alignment horizontal="left" vertical="top" wrapText="1"/>
      <protection/>
    </xf>
    <xf numFmtId="0" fontId="5" fillId="0" borderId="9" xfId="19" applyFont="1" applyBorder="1" applyAlignment="1">
      <alignment horizontal="left" vertical="top" wrapText="1"/>
      <protection/>
    </xf>
    <xf numFmtId="0" fontId="1" fillId="0" borderId="18" xfId="19" applyFont="1" applyBorder="1" applyAlignment="1">
      <alignment horizontal="center" vertical="center" wrapText="1"/>
      <protection/>
    </xf>
    <xf numFmtId="0" fontId="4" fillId="0" borderId="0" xfId="0" applyFont="1" applyAlignment="1">
      <alignment horizontal="justify" vertical="center" wrapText="1"/>
    </xf>
    <xf numFmtId="0" fontId="8" fillId="0" borderId="0" xfId="0" applyFont="1" applyAlignment="1">
      <alignment horizontal="justify" vertical="center" wrapText="1"/>
    </xf>
    <xf numFmtId="0" fontId="1" fillId="0" borderId="31" xfId="19" applyFont="1" applyFill="1" applyBorder="1" applyAlignment="1">
      <alignment horizontal="center" vertical="center"/>
      <protection/>
    </xf>
    <xf numFmtId="0" fontId="1" fillId="0" borderId="32" xfId="19" applyFont="1" applyFill="1" applyBorder="1" applyAlignment="1">
      <alignment horizontal="center" vertical="center"/>
      <protection/>
    </xf>
    <xf numFmtId="0" fontId="1" fillId="0" borderId="15" xfId="19" applyFont="1" applyFill="1" applyBorder="1" applyAlignment="1">
      <alignment horizontal="center" vertical="center"/>
      <protection/>
    </xf>
    <xf numFmtId="0" fontId="3" fillId="0" borderId="35" xfId="0" applyFont="1" applyBorder="1" applyAlignment="1">
      <alignment horizontal="left" vertical="top" wrapText="1"/>
    </xf>
    <xf numFmtId="0" fontId="5" fillId="0" borderId="36" xfId="0" applyFont="1" applyBorder="1" applyAlignment="1">
      <alignment horizontal="left" vertical="top" wrapText="1"/>
    </xf>
    <xf numFmtId="0" fontId="5" fillId="0" borderId="9" xfId="0" applyFont="1" applyBorder="1" applyAlignment="1">
      <alignment horizontal="left" vertical="top" wrapText="1"/>
    </xf>
    <xf numFmtId="0" fontId="1" fillId="0" borderId="6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9" xfId="0" applyFont="1" applyBorder="1" applyAlignment="1">
      <alignment horizontal="center" vertical="center"/>
    </xf>
    <xf numFmtId="0" fontId="1" fillId="0" borderId="4" xfId="0" applyFont="1" applyBorder="1" applyAlignment="1">
      <alignment horizontal="left" vertical="top" wrapText="1"/>
    </xf>
    <xf numFmtId="0" fontId="2" fillId="0" borderId="4" xfId="0" applyFont="1" applyBorder="1" applyAlignment="1">
      <alignment horizontal="left" vertical="top" wrapText="1"/>
    </xf>
    <xf numFmtId="0" fontId="1" fillId="0" borderId="35" xfId="0" applyFont="1" applyBorder="1" applyAlignment="1">
      <alignment horizontal="left" vertical="top" wrapText="1"/>
    </xf>
    <xf numFmtId="0" fontId="2" fillId="0" borderId="36" xfId="0" applyFont="1" applyBorder="1" applyAlignment="1">
      <alignment horizontal="left" vertical="top" wrapText="1"/>
    </xf>
    <xf numFmtId="0" fontId="2" fillId="0" borderId="9" xfId="0" applyFont="1" applyBorder="1" applyAlignment="1">
      <alignment horizontal="left" vertical="top" wrapText="1"/>
    </xf>
    <xf numFmtId="0" fontId="2" fillId="0" borderId="0" xfId="0" applyFont="1" applyAlignment="1">
      <alignment horizontal="left" wrapText="1"/>
    </xf>
    <xf numFmtId="0" fontId="5" fillId="0" borderId="0" xfId="0" applyFont="1" applyAlignment="1">
      <alignment horizontal="left" wrapText="1"/>
    </xf>
    <xf numFmtId="0" fontId="2" fillId="0" borderId="0" xfId="0" applyFont="1" applyBorder="1" applyAlignment="1">
      <alignment horizontal="left"/>
    </xf>
    <xf numFmtId="0" fontId="1" fillId="0" borderId="0" xfId="0" applyNumberFormat="1" applyFont="1" applyAlignment="1">
      <alignment horizontal="left" vertical="justify" wrapText="1"/>
    </xf>
    <xf numFmtId="0" fontId="5" fillId="0" borderId="0" xfId="0" applyNumberFormat="1" applyFont="1" applyAlignment="1">
      <alignment horizontal="left" vertical="justify" wrapText="1"/>
    </xf>
    <xf numFmtId="0" fontId="12" fillId="0" borderId="0" xfId="0" applyNumberFormat="1" applyFont="1" applyAlignment="1">
      <alignment horizontal="left" vertical="center" wrapText="1"/>
    </xf>
    <xf numFmtId="0" fontId="5" fillId="0" borderId="0" xfId="0" applyNumberFormat="1" applyFont="1" applyAlignment="1">
      <alignment horizontal="left" wrapText="1"/>
    </xf>
    <xf numFmtId="0" fontId="3" fillId="0" borderId="0" xfId="0" applyNumberFormat="1" applyFont="1" applyAlignment="1">
      <alignment horizontal="left" wrapText="1"/>
    </xf>
    <xf numFmtId="0" fontId="5" fillId="0" borderId="0" xfId="0" applyFont="1" applyAlignment="1">
      <alignment horizontal="left" vertical="center" wrapText="1"/>
    </xf>
    <xf numFmtId="0" fontId="2" fillId="0" borderId="0" xfId="0" applyFont="1" applyAlignment="1">
      <alignment horizontal="left" vertical="center" wrapText="1"/>
    </xf>
    <xf numFmtId="0" fontId="2" fillId="0" borderId="54" xfId="0" applyFont="1" applyBorder="1" applyAlignment="1">
      <alignment horizontal="left"/>
    </xf>
    <xf numFmtId="0" fontId="1" fillId="3" borderId="4" xfId="0" applyFont="1" applyFill="1" applyBorder="1" applyAlignment="1">
      <alignment horizontal="left"/>
    </xf>
    <xf numFmtId="0" fontId="1" fillId="3" borderId="4" xfId="0" applyFont="1" applyFill="1" applyBorder="1" applyAlignment="1">
      <alignment horizontal="left" wrapText="1"/>
    </xf>
  </cellXfs>
  <cellStyles count="11">
    <cellStyle name="Normal" xfId="0"/>
    <cellStyle name="Comma" xfId="15"/>
    <cellStyle name="Comma [0]" xfId="16"/>
    <cellStyle name="Hyperlink" xfId="17"/>
    <cellStyle name="Normalny_Projekty ponadnardowoe i innowacyjne_monitoring" xfId="18"/>
    <cellStyle name="Normalny_Zal8" xfId="19"/>
    <cellStyle name="Normalny_załącznik_wskaźniki1708" xfId="20"/>
    <cellStyle name="Followed Hyperlink" xfId="21"/>
    <cellStyle name="Percent"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5"/>
  <sheetViews>
    <sheetView view="pageBreakPreview" zoomScale="120" zoomScaleSheetLayoutView="120" workbookViewId="0" topLeftCell="A25">
      <selection activeCell="H27" sqref="H27"/>
    </sheetView>
  </sheetViews>
  <sheetFormatPr defaultColWidth="9.140625" defaultRowHeight="12.75"/>
  <cols>
    <col min="1" max="1" width="17.57421875" style="52" customWidth="1"/>
    <col min="2" max="2" width="10.7109375" style="52" customWidth="1"/>
    <col min="3" max="3" width="30.28125" style="52" customWidth="1"/>
    <col min="4" max="4" width="10.00390625" style="52" customWidth="1"/>
    <col min="5" max="5" width="22.00390625" style="52" customWidth="1"/>
    <col min="6" max="16384" width="9.140625" style="52" customWidth="1"/>
  </cols>
  <sheetData>
    <row r="1" s="69" customFormat="1" ht="15">
      <c r="A1" s="68" t="s">
        <v>202</v>
      </c>
    </row>
    <row r="2" ht="14.25" customHeight="1">
      <c r="A2" s="49"/>
    </row>
    <row r="3" spans="1:5" ht="32.25" customHeight="1">
      <c r="A3" s="301" t="s">
        <v>100</v>
      </c>
      <c r="B3" s="302"/>
      <c r="C3" s="299" t="s">
        <v>78</v>
      </c>
      <c r="D3" s="300"/>
      <c r="E3" s="288"/>
    </row>
    <row r="4" spans="1:5" ht="12.75" customHeight="1">
      <c r="A4" s="90"/>
      <c r="B4" s="91"/>
      <c r="C4" s="206"/>
      <c r="D4" s="206"/>
      <c r="E4" s="206"/>
    </row>
    <row r="5" spans="1:5" ht="18" customHeight="1">
      <c r="A5" s="301" t="s">
        <v>137</v>
      </c>
      <c r="B5" s="302"/>
      <c r="C5" s="299" t="s">
        <v>79</v>
      </c>
      <c r="D5" s="300"/>
      <c r="E5" s="288"/>
    </row>
    <row r="6" spans="1:5" ht="14.25" customHeight="1">
      <c r="A6" s="92"/>
      <c r="B6" s="91"/>
      <c r="C6" s="206"/>
      <c r="D6" s="206"/>
      <c r="E6" s="206"/>
    </row>
    <row r="7" spans="1:5" ht="13.5" customHeight="1">
      <c r="A7" s="301" t="s">
        <v>138</v>
      </c>
      <c r="B7" s="302"/>
      <c r="C7" s="299" t="s">
        <v>80</v>
      </c>
      <c r="D7" s="300"/>
      <c r="E7" s="288"/>
    </row>
    <row r="9" spans="1:5" s="101" customFormat="1" ht="62.25" customHeight="1">
      <c r="A9" s="292" t="s">
        <v>124</v>
      </c>
      <c r="B9" s="292"/>
      <c r="C9" s="292"/>
      <c r="D9" s="292"/>
      <c r="E9" s="292"/>
    </row>
    <row r="10" s="101" customFormat="1" ht="13.5" thickBot="1"/>
    <row r="11" spans="1:5" s="101" customFormat="1" ht="17.25" customHeight="1" thickTop="1">
      <c r="A11" s="293" t="s">
        <v>179</v>
      </c>
      <c r="B11" s="295" t="s">
        <v>180</v>
      </c>
      <c r="C11" s="295"/>
      <c r="D11" s="295"/>
      <c r="E11" s="296" t="s">
        <v>29</v>
      </c>
    </row>
    <row r="12" spans="1:5" s="101" customFormat="1" ht="24.75" customHeight="1">
      <c r="A12" s="294"/>
      <c r="B12" s="76" t="s">
        <v>140</v>
      </c>
      <c r="C12" s="298" t="s">
        <v>181</v>
      </c>
      <c r="D12" s="298"/>
      <c r="E12" s="297"/>
    </row>
    <row r="13" spans="1:5" s="101" customFormat="1" ht="15" customHeight="1" thickBot="1">
      <c r="A13" s="102">
        <v>1</v>
      </c>
      <c r="B13" s="103">
        <v>2</v>
      </c>
      <c r="C13" s="103">
        <v>3</v>
      </c>
      <c r="D13" s="103">
        <v>4</v>
      </c>
      <c r="E13" s="104">
        <v>5</v>
      </c>
    </row>
    <row r="14" spans="1:5" s="101" customFormat="1" ht="33.75" customHeight="1" thickTop="1">
      <c r="A14" s="303" t="s">
        <v>182</v>
      </c>
      <c r="B14" s="291"/>
      <c r="C14" s="171" t="s">
        <v>183</v>
      </c>
      <c r="D14" s="172"/>
      <c r="E14" s="289"/>
    </row>
    <row r="15" spans="1:5" s="101" customFormat="1" ht="28.5" customHeight="1">
      <c r="A15" s="304"/>
      <c r="B15" s="318"/>
      <c r="C15" s="50" t="s">
        <v>184</v>
      </c>
      <c r="D15" s="70"/>
      <c r="E15" s="321"/>
    </row>
    <row r="16" spans="1:5" s="101" customFormat="1" ht="39" customHeight="1">
      <c r="A16" s="304"/>
      <c r="B16" s="318"/>
      <c r="C16" s="50" t="s">
        <v>185</v>
      </c>
      <c r="D16" s="70"/>
      <c r="E16" s="321"/>
    </row>
    <row r="17" spans="1:5" s="101" customFormat="1" ht="33.75" customHeight="1">
      <c r="A17" s="304"/>
      <c r="B17" s="318"/>
      <c r="C17" s="50" t="s">
        <v>186</v>
      </c>
      <c r="D17" s="70"/>
      <c r="E17" s="321"/>
    </row>
    <row r="18" spans="1:5" s="101" customFormat="1" ht="33.75" customHeight="1">
      <c r="A18" s="304"/>
      <c r="B18" s="318"/>
      <c r="C18" s="50" t="s">
        <v>187</v>
      </c>
      <c r="D18" s="70"/>
      <c r="E18" s="321"/>
    </row>
    <row r="19" spans="1:5" s="101" customFormat="1" ht="33.75" customHeight="1" thickBot="1">
      <c r="A19" s="305"/>
      <c r="B19" s="319"/>
      <c r="C19" s="173" t="s">
        <v>189</v>
      </c>
      <c r="D19" s="170"/>
      <c r="E19" s="322"/>
    </row>
    <row r="20" spans="1:5" s="101" customFormat="1" ht="34.5" customHeight="1">
      <c r="A20" s="314" t="s">
        <v>30</v>
      </c>
      <c r="B20" s="317"/>
      <c r="C20" s="167" t="s">
        <v>183</v>
      </c>
      <c r="D20" s="168"/>
      <c r="E20" s="320"/>
    </row>
    <row r="21" spans="1:5" s="101" customFormat="1" ht="20.25" customHeight="1">
      <c r="A21" s="315"/>
      <c r="B21" s="318"/>
      <c r="C21" s="51" t="s">
        <v>184</v>
      </c>
      <c r="D21" s="70"/>
      <c r="E21" s="321"/>
    </row>
    <row r="22" spans="1:5" s="101" customFormat="1" ht="41.25" customHeight="1">
      <c r="A22" s="315"/>
      <c r="B22" s="318"/>
      <c r="C22" s="51" t="s">
        <v>185</v>
      </c>
      <c r="D22" s="70"/>
      <c r="E22" s="321"/>
    </row>
    <row r="23" spans="1:5" s="101" customFormat="1" ht="34.5" customHeight="1">
      <c r="A23" s="315"/>
      <c r="B23" s="318"/>
      <c r="C23" s="51" t="s">
        <v>186</v>
      </c>
      <c r="D23" s="70"/>
      <c r="E23" s="321"/>
    </row>
    <row r="24" spans="1:5" s="101" customFormat="1" ht="34.5" customHeight="1">
      <c r="A24" s="315"/>
      <c r="B24" s="318"/>
      <c r="C24" s="51" t="s">
        <v>187</v>
      </c>
      <c r="D24" s="70"/>
      <c r="E24" s="321"/>
    </row>
    <row r="25" spans="1:5" s="101" customFormat="1" ht="34.5" customHeight="1" thickBot="1">
      <c r="A25" s="316"/>
      <c r="B25" s="319"/>
      <c r="C25" s="169" t="s">
        <v>189</v>
      </c>
      <c r="D25" s="170"/>
      <c r="E25" s="322"/>
    </row>
    <row r="26" spans="1:5" s="101" customFormat="1" ht="62.25" customHeight="1" thickBot="1">
      <c r="A26" s="155" t="s">
        <v>31</v>
      </c>
      <c r="B26" s="156"/>
      <c r="C26" s="157" t="s">
        <v>34</v>
      </c>
      <c r="D26" s="158"/>
      <c r="E26" s="159"/>
    </row>
    <row r="27" spans="1:5" s="101" customFormat="1" ht="30" customHeight="1">
      <c r="A27" s="323" t="s">
        <v>32</v>
      </c>
      <c r="B27" s="326"/>
      <c r="C27" s="306" t="s">
        <v>34</v>
      </c>
      <c r="D27" s="326"/>
      <c r="E27" s="164"/>
    </row>
    <row r="28" spans="1:5" s="101" customFormat="1" ht="30" customHeight="1">
      <c r="A28" s="324"/>
      <c r="B28" s="327"/>
      <c r="C28" s="307"/>
      <c r="D28" s="327"/>
      <c r="E28" s="165" t="s">
        <v>123</v>
      </c>
    </row>
    <row r="29" spans="1:5" s="101" customFormat="1" ht="30" customHeight="1" thickBot="1">
      <c r="A29" s="325"/>
      <c r="B29" s="328"/>
      <c r="C29" s="308"/>
      <c r="D29" s="328"/>
      <c r="E29" s="166"/>
    </row>
    <row r="30" spans="1:5" s="101" customFormat="1" ht="7.5" customHeight="1">
      <c r="A30" s="160"/>
      <c r="B30" s="161"/>
      <c r="C30" s="162"/>
      <c r="D30" s="163"/>
      <c r="E30" s="161"/>
    </row>
    <row r="31" spans="1:5" s="101" customFormat="1" ht="15" customHeight="1" thickBot="1">
      <c r="A31" s="312" t="s">
        <v>33</v>
      </c>
      <c r="B31" s="312"/>
      <c r="C31" s="312"/>
      <c r="D31" s="312"/>
      <c r="E31" s="312"/>
    </row>
    <row r="32" spans="1:5" s="101" customFormat="1" ht="36" customHeight="1" thickBot="1">
      <c r="A32" s="309" t="s">
        <v>43</v>
      </c>
      <c r="B32" s="310"/>
      <c r="C32" s="310"/>
      <c r="D32" s="310"/>
      <c r="E32" s="311"/>
    </row>
    <row r="33" s="101" customFormat="1" ht="12.75"/>
    <row r="34" spans="1:7" s="101" customFormat="1" ht="12.75">
      <c r="A34" s="313" t="s">
        <v>141</v>
      </c>
      <c r="B34" s="313"/>
      <c r="C34" s="313"/>
      <c r="D34" s="313"/>
      <c r="E34" s="313"/>
      <c r="F34" s="313"/>
      <c r="G34" s="313"/>
    </row>
    <row r="35" spans="1:7" s="101" customFormat="1" ht="12.75">
      <c r="A35" s="313" t="s">
        <v>142</v>
      </c>
      <c r="B35" s="313"/>
      <c r="C35" s="313"/>
      <c r="D35" s="313"/>
      <c r="E35" s="313"/>
      <c r="F35" s="313"/>
      <c r="G35" s="313"/>
    </row>
    <row r="36" s="101" customFormat="1" ht="12.75"/>
  </sheetData>
  <mergeCells count="25">
    <mergeCell ref="C3:E3"/>
    <mergeCell ref="C5:E5"/>
    <mergeCell ref="C7:E7"/>
    <mergeCell ref="E14:E19"/>
    <mergeCell ref="A5:B5"/>
    <mergeCell ref="A3:B3"/>
    <mergeCell ref="A7:B7"/>
    <mergeCell ref="A14:A19"/>
    <mergeCell ref="B14:B19"/>
    <mergeCell ref="A9:E9"/>
    <mergeCell ref="A11:A12"/>
    <mergeCell ref="B11:D11"/>
    <mergeCell ref="E11:E12"/>
    <mergeCell ref="C12:D12"/>
    <mergeCell ref="A20:A25"/>
    <mergeCell ref="B20:B25"/>
    <mergeCell ref="E20:E25"/>
    <mergeCell ref="A27:A29"/>
    <mergeCell ref="B27:B29"/>
    <mergeCell ref="C27:C29"/>
    <mergeCell ref="D27:D29"/>
    <mergeCell ref="A32:E32"/>
    <mergeCell ref="A31:E31"/>
    <mergeCell ref="A34:G34"/>
    <mergeCell ref="A35:G3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8" r:id="rId1"/>
  <rowBreaks count="1" manualBreakCount="1">
    <brk id="35" max="4" man="1"/>
  </rowBreaks>
  <colBreaks count="1" manualBreakCount="1">
    <brk id="5" max="65535" man="1"/>
  </colBreaks>
</worksheet>
</file>

<file path=xl/worksheets/sheet10.xml><?xml version="1.0" encoding="utf-8"?>
<worksheet xmlns="http://schemas.openxmlformats.org/spreadsheetml/2006/main" xmlns:r="http://schemas.openxmlformats.org/officeDocument/2006/relationships">
  <dimension ref="A1:N39"/>
  <sheetViews>
    <sheetView view="pageBreakPreview" zoomScaleSheetLayoutView="100" workbookViewId="0" topLeftCell="A25">
      <selection activeCell="A38" sqref="A38:I38"/>
    </sheetView>
  </sheetViews>
  <sheetFormatPr defaultColWidth="9.140625" defaultRowHeight="12.75"/>
  <cols>
    <col min="1" max="1" width="20.140625" style="0" customWidth="1"/>
    <col min="2" max="2" width="20.421875" style="0" customWidth="1"/>
    <col min="3" max="6" width="18.8515625" style="0" customWidth="1"/>
    <col min="7" max="9" width="19.140625" style="0" customWidth="1"/>
    <col min="10" max="10" width="14.28125" style="0" customWidth="1"/>
    <col min="11" max="11" width="10.00390625" style="0" customWidth="1"/>
    <col min="12" max="12" width="13.00390625" style="0" customWidth="1"/>
    <col min="13" max="13" width="10.00390625" style="0" bestFit="1" customWidth="1"/>
    <col min="14" max="14" width="14.00390625" style="0" customWidth="1"/>
    <col min="15" max="15" width="10.00390625" style="0" bestFit="1" customWidth="1"/>
  </cols>
  <sheetData>
    <row r="1" spans="1:9" ht="21.75" customHeight="1">
      <c r="A1" s="462" t="s">
        <v>67</v>
      </c>
      <c r="B1" s="462"/>
      <c r="C1" s="462"/>
      <c r="D1" s="462"/>
      <c r="E1" s="462"/>
      <c r="F1" s="462"/>
      <c r="G1" s="462"/>
      <c r="H1" s="462"/>
      <c r="I1" s="462"/>
    </row>
    <row r="3" spans="1:9" ht="15">
      <c r="A3" s="190" t="s">
        <v>137</v>
      </c>
      <c r="B3" s="372" t="s">
        <v>79</v>
      </c>
      <c r="C3" s="372"/>
      <c r="D3" s="372"/>
      <c r="E3" s="372"/>
      <c r="F3" s="372"/>
      <c r="G3" s="372"/>
      <c r="H3" s="372"/>
      <c r="I3" s="372"/>
    </row>
    <row r="4" ht="15">
      <c r="A4" s="94"/>
    </row>
    <row r="5" spans="1:9" ht="15">
      <c r="A5" s="190" t="s">
        <v>138</v>
      </c>
      <c r="B5" s="372" t="s">
        <v>80</v>
      </c>
      <c r="C5" s="372"/>
      <c r="D5" s="372"/>
      <c r="E5" s="372"/>
      <c r="F5" s="372"/>
      <c r="G5" s="372"/>
      <c r="H5" s="372"/>
      <c r="I5" s="372"/>
    </row>
    <row r="7" spans="1:9" ht="67.5" customHeight="1">
      <c r="A7" s="463" t="s">
        <v>53</v>
      </c>
      <c r="B7" s="464"/>
      <c r="C7" s="464"/>
      <c r="D7" s="464"/>
      <c r="E7" s="464"/>
      <c r="F7" s="464"/>
      <c r="G7" s="464"/>
      <c r="H7" s="464"/>
      <c r="I7" s="464"/>
    </row>
    <row r="8" spans="1:9" ht="52.5" customHeight="1">
      <c r="A8" s="460" t="s">
        <v>188</v>
      </c>
      <c r="B8" s="461"/>
      <c r="C8" s="461"/>
      <c r="D8" s="461"/>
      <c r="E8" s="461"/>
      <c r="F8" s="461"/>
      <c r="G8" s="461"/>
      <c r="H8" s="461"/>
      <c r="I8" s="461"/>
    </row>
    <row r="9" spans="1:9" ht="12.75">
      <c r="A9" s="191"/>
      <c r="B9" s="192"/>
      <c r="C9" s="192"/>
      <c r="D9" s="192"/>
      <c r="E9" s="192"/>
      <c r="F9" s="192"/>
      <c r="G9" s="192"/>
      <c r="H9" s="192"/>
      <c r="I9" s="192"/>
    </row>
    <row r="10" spans="1:9" ht="27" customHeight="1">
      <c r="A10" s="389" t="s">
        <v>68</v>
      </c>
      <c r="B10" s="389"/>
      <c r="C10" s="389"/>
      <c r="D10" s="389"/>
      <c r="E10" s="389"/>
      <c r="F10" s="389"/>
      <c r="G10" s="389"/>
      <c r="H10" s="389"/>
      <c r="I10" s="389"/>
    </row>
    <row r="11" spans="1:9" ht="14.25">
      <c r="A11" s="189"/>
      <c r="B11" s="189"/>
      <c r="C11" s="189"/>
      <c r="D11" s="189"/>
      <c r="E11" s="189"/>
      <c r="F11" s="189"/>
      <c r="G11" s="189"/>
      <c r="H11" s="189"/>
      <c r="I11" s="189"/>
    </row>
    <row r="12" spans="1:14" s="196" customFormat="1" ht="117" customHeight="1">
      <c r="A12" s="458" t="s">
        <v>73</v>
      </c>
      <c r="B12" s="457"/>
      <c r="C12" s="457"/>
      <c r="D12" s="457"/>
      <c r="E12" s="457"/>
      <c r="F12" s="457"/>
      <c r="G12" s="457"/>
      <c r="H12" s="457"/>
      <c r="I12" s="457"/>
      <c r="J12" s="195"/>
      <c r="K12" s="195"/>
      <c r="L12" s="195"/>
      <c r="M12" s="195"/>
      <c r="N12" s="195"/>
    </row>
    <row r="13" spans="1:14" s="205" customFormat="1" ht="12.75">
      <c r="A13" s="457" t="s">
        <v>37</v>
      </c>
      <c r="B13" s="457"/>
      <c r="C13" s="457"/>
      <c r="D13" s="457"/>
      <c r="E13" s="457"/>
      <c r="F13" s="457"/>
      <c r="G13" s="457"/>
      <c r="H13" s="457"/>
      <c r="I13" s="457"/>
      <c r="J13" s="195"/>
      <c r="K13" s="195"/>
      <c r="L13" s="195"/>
      <c r="M13" s="195"/>
      <c r="N13" s="195"/>
    </row>
    <row r="14" spans="1:14" s="196" customFormat="1" ht="12.75">
      <c r="A14" s="193"/>
      <c r="B14" s="194"/>
      <c r="C14" s="194"/>
      <c r="D14" s="194"/>
      <c r="E14" s="194"/>
      <c r="F14" s="194"/>
      <c r="G14" s="194"/>
      <c r="H14" s="194"/>
      <c r="I14" s="194"/>
      <c r="J14" s="195"/>
      <c r="K14" s="195"/>
      <c r="L14" s="195"/>
      <c r="M14" s="195"/>
      <c r="N14" s="195"/>
    </row>
    <row r="15" spans="1:9" s="198" customFormat="1" ht="68.25" customHeight="1">
      <c r="A15" s="385" t="s">
        <v>40</v>
      </c>
      <c r="B15" s="385" t="s">
        <v>54</v>
      </c>
      <c r="C15" s="385" t="s">
        <v>55</v>
      </c>
      <c r="D15" s="385"/>
      <c r="E15" s="385" t="s">
        <v>56</v>
      </c>
      <c r="F15" s="385"/>
      <c r="G15" s="385" t="s">
        <v>70</v>
      </c>
      <c r="H15" s="197"/>
      <c r="I15" s="195"/>
    </row>
    <row r="16" spans="1:9" s="198" customFormat="1" ht="51" customHeight="1">
      <c r="A16" s="385"/>
      <c r="B16" s="385"/>
      <c r="C16" s="385" t="s">
        <v>57</v>
      </c>
      <c r="D16" s="385" t="s">
        <v>58</v>
      </c>
      <c r="E16" s="385" t="s">
        <v>57</v>
      </c>
      <c r="F16" s="385" t="s">
        <v>58</v>
      </c>
      <c r="G16" s="385"/>
      <c r="H16" s="197"/>
      <c r="I16" s="195"/>
    </row>
    <row r="17" spans="1:9" s="198" customFormat="1" ht="18" customHeight="1">
      <c r="A17" s="385"/>
      <c r="B17" s="385"/>
      <c r="C17" s="385"/>
      <c r="D17" s="385"/>
      <c r="E17" s="385"/>
      <c r="F17" s="385"/>
      <c r="G17" s="385"/>
      <c r="H17" s="199"/>
      <c r="I17" s="195"/>
    </row>
    <row r="18" spans="1:9" s="202" customFormat="1" ht="12.75">
      <c r="A18" s="200">
        <v>1</v>
      </c>
      <c r="B18" s="200">
        <v>2</v>
      </c>
      <c r="C18" s="200">
        <v>3</v>
      </c>
      <c r="D18" s="200">
        <v>4</v>
      </c>
      <c r="E18" s="200">
        <v>5</v>
      </c>
      <c r="F18" s="200">
        <v>6</v>
      </c>
      <c r="G18" s="200">
        <v>7</v>
      </c>
      <c r="H18" s="201"/>
      <c r="I18" s="123"/>
    </row>
    <row r="19" spans="1:9" ht="12.75">
      <c r="A19" s="36" t="s">
        <v>46</v>
      </c>
      <c r="B19" s="36" t="s">
        <v>45</v>
      </c>
      <c r="C19" s="36">
        <v>11</v>
      </c>
      <c r="D19" s="36" t="s">
        <v>47</v>
      </c>
      <c r="E19" s="282">
        <v>35331128.65</v>
      </c>
      <c r="F19" s="282">
        <v>32683550.66</v>
      </c>
      <c r="G19" s="282">
        <v>17095763.74</v>
      </c>
      <c r="H19" s="6"/>
      <c r="I19" s="3"/>
    </row>
    <row r="20" spans="1:9" ht="56.25" customHeight="1">
      <c r="A20" s="452" t="s">
        <v>48</v>
      </c>
      <c r="B20" s="453"/>
      <c r="C20" s="453"/>
      <c r="D20" s="453"/>
      <c r="E20" s="453"/>
      <c r="F20" s="453"/>
      <c r="G20" s="453"/>
      <c r="H20" s="6"/>
      <c r="I20" s="3"/>
    </row>
    <row r="21" spans="1:9" ht="12.75">
      <c r="A21" s="459"/>
      <c r="B21" s="459"/>
      <c r="C21" s="459"/>
      <c r="D21" s="459"/>
      <c r="E21" s="459"/>
      <c r="F21" s="459"/>
      <c r="G21" s="459"/>
      <c r="H21" s="6"/>
      <c r="I21" s="3"/>
    </row>
    <row r="22" spans="1:9" ht="12.75">
      <c r="A22" s="3"/>
      <c r="B22" s="3"/>
      <c r="C22" s="3"/>
      <c r="D22" s="3"/>
      <c r="E22" s="3"/>
      <c r="F22" s="3"/>
      <c r="G22" s="3"/>
      <c r="H22" s="3"/>
      <c r="I22" s="3"/>
    </row>
    <row r="23" spans="1:9" ht="28.5" customHeight="1">
      <c r="A23" s="389" t="s">
        <v>69</v>
      </c>
      <c r="B23" s="389"/>
      <c r="C23" s="389"/>
      <c r="D23" s="389"/>
      <c r="E23" s="389"/>
      <c r="F23" s="389"/>
      <c r="G23" s="389"/>
      <c r="H23" s="389"/>
      <c r="I23" s="389"/>
    </row>
    <row r="24" spans="1:9" ht="14.25">
      <c r="A24" s="189"/>
      <c r="B24" s="189"/>
      <c r="C24" s="189"/>
      <c r="D24" s="189"/>
      <c r="E24" s="189"/>
      <c r="F24" s="189"/>
      <c r="G24" s="189"/>
      <c r="H24" s="189"/>
      <c r="I24" s="189"/>
    </row>
    <row r="25" spans="1:9" ht="55.5" customHeight="1">
      <c r="A25" s="458" t="s">
        <v>35</v>
      </c>
      <c r="B25" s="457"/>
      <c r="C25" s="457"/>
      <c r="D25" s="457"/>
      <c r="E25" s="457"/>
      <c r="F25" s="457"/>
      <c r="G25" s="457"/>
      <c r="H25" s="457"/>
      <c r="I25" s="457"/>
    </row>
    <row r="26" spans="1:9" ht="122.25" customHeight="1">
      <c r="A26" s="465" t="s">
        <v>72</v>
      </c>
      <c r="B26" s="466"/>
      <c r="C26" s="466"/>
      <c r="D26" s="466"/>
      <c r="E26" s="466"/>
      <c r="F26" s="466"/>
      <c r="G26" s="466"/>
      <c r="H26" s="466"/>
      <c r="I26" s="466"/>
    </row>
    <row r="27" spans="1:9" ht="12.75">
      <c r="A27" s="457" t="s">
        <v>37</v>
      </c>
      <c r="B27" s="457"/>
      <c r="C27" s="457"/>
      <c r="D27" s="457"/>
      <c r="E27" s="457"/>
      <c r="F27" s="457"/>
      <c r="G27" s="457"/>
      <c r="H27" s="457"/>
      <c r="I27" s="457"/>
    </row>
    <row r="28" spans="1:9" ht="12.75">
      <c r="A28" s="188"/>
      <c r="B28" s="188"/>
      <c r="C28" s="188"/>
      <c r="D28" s="203"/>
      <c r="E28" s="203"/>
      <c r="F28" s="203"/>
      <c r="G28" s="3"/>
      <c r="H28" s="3"/>
      <c r="I28" s="3"/>
    </row>
    <row r="29" spans="1:9" ht="24.75" customHeight="1">
      <c r="A29" s="385" t="s">
        <v>40</v>
      </c>
      <c r="B29" s="385" t="s">
        <v>59</v>
      </c>
      <c r="C29" s="385"/>
      <c r="D29" s="385" t="s">
        <v>60</v>
      </c>
      <c r="E29" s="385"/>
      <c r="F29" s="385" t="s">
        <v>71</v>
      </c>
      <c r="G29" s="385"/>
      <c r="H29" s="385"/>
      <c r="I29" s="385"/>
    </row>
    <row r="30" spans="1:9" ht="27" customHeight="1">
      <c r="A30" s="385"/>
      <c r="B30" s="385"/>
      <c r="C30" s="385"/>
      <c r="D30" s="385"/>
      <c r="E30" s="385"/>
      <c r="F30" s="385" t="s">
        <v>61</v>
      </c>
      <c r="G30" s="385" t="s">
        <v>62</v>
      </c>
      <c r="H30" s="385"/>
      <c r="I30" s="385"/>
    </row>
    <row r="31" spans="1:9" ht="33.75" customHeight="1">
      <c r="A31" s="385"/>
      <c r="B31" s="385" t="s">
        <v>57</v>
      </c>
      <c r="C31" s="385" t="s">
        <v>58</v>
      </c>
      <c r="D31" s="385" t="s">
        <v>57</v>
      </c>
      <c r="E31" s="385" t="s">
        <v>58</v>
      </c>
      <c r="F31" s="385"/>
      <c r="G31" s="74" t="s">
        <v>203</v>
      </c>
      <c r="H31" s="74" t="s">
        <v>63</v>
      </c>
      <c r="I31" s="74" t="s">
        <v>64</v>
      </c>
    </row>
    <row r="32" spans="1:9" ht="35.25" customHeight="1">
      <c r="A32" s="385"/>
      <c r="B32" s="385"/>
      <c r="C32" s="385"/>
      <c r="D32" s="385"/>
      <c r="E32" s="385"/>
      <c r="F32" s="385"/>
      <c r="G32" s="74" t="s">
        <v>65</v>
      </c>
      <c r="H32" s="74" t="s">
        <v>65</v>
      </c>
      <c r="I32" s="74" t="s">
        <v>65</v>
      </c>
    </row>
    <row r="33" spans="1:9" ht="14.25" customHeight="1">
      <c r="A33" s="200">
        <v>1</v>
      </c>
      <c r="B33" s="204">
        <v>2</v>
      </c>
      <c r="C33" s="204">
        <v>3</v>
      </c>
      <c r="D33" s="204">
        <v>4</v>
      </c>
      <c r="E33" s="204">
        <v>5</v>
      </c>
      <c r="F33" s="204" t="s">
        <v>22</v>
      </c>
      <c r="G33" s="204">
        <v>7</v>
      </c>
      <c r="H33" s="204">
        <v>8</v>
      </c>
      <c r="I33" s="204">
        <v>9</v>
      </c>
    </row>
    <row r="34" spans="1:9" ht="14.25" customHeight="1">
      <c r="A34" s="469" t="s">
        <v>66</v>
      </c>
      <c r="B34" s="469"/>
      <c r="C34" s="469"/>
      <c r="D34" s="469"/>
      <c r="E34" s="469"/>
      <c r="F34" s="469"/>
      <c r="G34" s="469"/>
      <c r="H34" s="469"/>
      <c r="I34" s="469"/>
    </row>
    <row r="35" spans="1:9" ht="12.75">
      <c r="A35" s="283" t="s">
        <v>49</v>
      </c>
      <c r="B35" s="36"/>
      <c r="C35" s="36"/>
      <c r="D35" s="36"/>
      <c r="E35" s="36"/>
      <c r="F35" s="36"/>
      <c r="G35" s="36"/>
      <c r="H35" s="36"/>
      <c r="I35" s="36"/>
    </row>
    <row r="36" spans="1:9" ht="13.5">
      <c r="A36" s="468" t="s">
        <v>38</v>
      </c>
      <c r="B36" s="468"/>
      <c r="C36" s="468"/>
      <c r="D36" s="468"/>
      <c r="E36" s="468"/>
      <c r="F36" s="468"/>
      <c r="G36" s="468"/>
      <c r="H36" s="468"/>
      <c r="I36" s="468"/>
    </row>
    <row r="37" spans="1:9" ht="12.75">
      <c r="A37" s="36" t="s">
        <v>75</v>
      </c>
      <c r="B37" s="36">
        <v>0</v>
      </c>
      <c r="C37" s="36">
        <v>0</v>
      </c>
      <c r="D37" s="36">
        <v>0</v>
      </c>
      <c r="E37" s="36">
        <v>0</v>
      </c>
      <c r="F37" s="36">
        <v>0</v>
      </c>
      <c r="G37" s="36">
        <v>0</v>
      </c>
      <c r="H37" s="36">
        <v>0</v>
      </c>
      <c r="I37" s="36">
        <v>0</v>
      </c>
    </row>
    <row r="38" spans="1:9" ht="35.25" customHeight="1">
      <c r="A38" s="454" t="s">
        <v>50</v>
      </c>
      <c r="B38" s="455"/>
      <c r="C38" s="455"/>
      <c r="D38" s="455"/>
      <c r="E38" s="455"/>
      <c r="F38" s="455"/>
      <c r="G38" s="455"/>
      <c r="H38" s="455"/>
      <c r="I38" s="456"/>
    </row>
    <row r="39" spans="1:9" s="3" customFormat="1" ht="12.75">
      <c r="A39" s="467"/>
      <c r="B39" s="467"/>
      <c r="C39" s="467"/>
      <c r="D39" s="467"/>
      <c r="E39" s="467"/>
      <c r="F39" s="467"/>
      <c r="G39" s="467"/>
      <c r="H39" s="467"/>
      <c r="I39" s="467"/>
    </row>
  </sheetData>
  <mergeCells count="37">
    <mergeCell ref="A39:I39"/>
    <mergeCell ref="A36:I36"/>
    <mergeCell ref="C31:C32"/>
    <mergeCell ref="D31:D32"/>
    <mergeCell ref="E31:E32"/>
    <mergeCell ref="A34:I34"/>
    <mergeCell ref="A29:A32"/>
    <mergeCell ref="B29:C30"/>
    <mergeCell ref="F30:F32"/>
    <mergeCell ref="G30:I30"/>
    <mergeCell ref="A26:I26"/>
    <mergeCell ref="A27:I27"/>
    <mergeCell ref="A10:I10"/>
    <mergeCell ref="A12:I12"/>
    <mergeCell ref="A15:A17"/>
    <mergeCell ref="B15:B17"/>
    <mergeCell ref="C15:D15"/>
    <mergeCell ref="E15:F15"/>
    <mergeCell ref="G15:G17"/>
    <mergeCell ref="C16:C17"/>
    <mergeCell ref="D16:D17"/>
    <mergeCell ref="E16:E17"/>
    <mergeCell ref="A8:I8"/>
    <mergeCell ref="A1:I1"/>
    <mergeCell ref="B3:I3"/>
    <mergeCell ref="B5:I5"/>
    <mergeCell ref="A7:I7"/>
    <mergeCell ref="A20:G20"/>
    <mergeCell ref="A38:I38"/>
    <mergeCell ref="A13:I13"/>
    <mergeCell ref="A23:I23"/>
    <mergeCell ref="B31:B32"/>
    <mergeCell ref="A25:I25"/>
    <mergeCell ref="F16:F17"/>
    <mergeCell ref="A21:G21"/>
    <mergeCell ref="D29:E30"/>
    <mergeCell ref="F29:I29"/>
  </mergeCells>
  <printOptions/>
  <pageMargins left="0.75" right="0.75" top="1" bottom="1" header="0.5" footer="0.5"/>
  <pageSetup horizontalDpi="300" verticalDpi="300" orientation="landscape" paperSize="9" scale="70" r:id="rId1"/>
  <rowBreaks count="1" manualBreakCount="1">
    <brk id="21"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K96"/>
  <sheetViews>
    <sheetView view="pageBreakPreview" zoomScale="85" zoomScaleSheetLayoutView="85" workbookViewId="0" topLeftCell="C33">
      <selection activeCell="G41" sqref="G41"/>
    </sheetView>
  </sheetViews>
  <sheetFormatPr defaultColWidth="9.140625" defaultRowHeight="12.75" outlineLevelRow="1"/>
  <cols>
    <col min="1" max="1" width="5.00390625" style="0" customWidth="1"/>
    <col min="2" max="2" width="66.7109375" style="0" customWidth="1"/>
    <col min="3" max="3" width="17.421875" style="0" customWidth="1"/>
    <col min="4" max="10" width="12.7109375" style="0" customWidth="1"/>
  </cols>
  <sheetData>
    <row r="1" spans="1:7" s="40" customFormat="1" ht="14.25">
      <c r="A1" s="360" t="s">
        <v>2</v>
      </c>
      <c r="B1" s="361"/>
      <c r="C1" s="361"/>
      <c r="D1" s="361"/>
      <c r="E1" s="361"/>
      <c r="F1" s="361"/>
      <c r="G1" s="361"/>
    </row>
    <row r="2" spans="4:7" s="40" customFormat="1" ht="12.75">
      <c r="D2" s="53"/>
      <c r="E2" s="43"/>
      <c r="F2" s="43"/>
      <c r="G2" s="54"/>
    </row>
    <row r="3" spans="1:10" s="40" customFormat="1" ht="15">
      <c r="A3" s="362" t="s">
        <v>100</v>
      </c>
      <c r="B3" s="362"/>
      <c r="C3" s="363" t="s">
        <v>78</v>
      </c>
      <c r="D3" s="363"/>
      <c r="E3" s="363"/>
      <c r="F3" s="363"/>
      <c r="G3" s="363"/>
      <c r="H3" s="363"/>
      <c r="I3" s="363"/>
      <c r="J3" s="363"/>
    </row>
    <row r="4" spans="1:7" s="40" customFormat="1" ht="15">
      <c r="A4" s="83"/>
      <c r="B4" s="83"/>
      <c r="C4" s="41"/>
      <c r="D4" s="53"/>
      <c r="G4" s="53"/>
    </row>
    <row r="5" spans="1:10" s="40" customFormat="1" ht="15">
      <c r="A5" s="364" t="s">
        <v>137</v>
      </c>
      <c r="B5" s="364"/>
      <c r="C5" s="365" t="s">
        <v>79</v>
      </c>
      <c r="D5" s="365"/>
      <c r="E5" s="365"/>
      <c r="F5" s="365"/>
      <c r="G5" s="365"/>
      <c r="H5" s="365"/>
      <c r="I5" s="365"/>
      <c r="J5" s="365"/>
    </row>
    <row r="6" spans="1:7" s="40" customFormat="1" ht="15">
      <c r="A6" s="84"/>
      <c r="B6" s="89"/>
      <c r="C6" s="55"/>
      <c r="D6" s="53"/>
      <c r="G6" s="53"/>
    </row>
    <row r="7" spans="1:10" s="40" customFormat="1" ht="15">
      <c r="A7" s="366" t="s">
        <v>138</v>
      </c>
      <c r="B7" s="366"/>
      <c r="C7" s="365" t="s">
        <v>80</v>
      </c>
      <c r="D7" s="365"/>
      <c r="E7" s="365"/>
      <c r="F7" s="365"/>
      <c r="G7" s="365"/>
      <c r="H7" s="365"/>
      <c r="I7" s="365"/>
      <c r="J7" s="365"/>
    </row>
    <row r="8" spans="4:7" s="40" customFormat="1" ht="12.75">
      <c r="D8" s="53"/>
      <c r="G8" s="53"/>
    </row>
    <row r="9" spans="1:10" s="40" customFormat="1" ht="12.75" customHeight="1">
      <c r="A9" s="367" t="s">
        <v>148</v>
      </c>
      <c r="B9" s="367"/>
      <c r="C9" s="367"/>
      <c r="D9" s="367"/>
      <c r="E9" s="367"/>
      <c r="F9" s="367"/>
      <c r="G9" s="367"/>
      <c r="H9" s="367"/>
      <c r="I9" s="367"/>
      <c r="J9" s="367"/>
    </row>
    <row r="10" spans="1:10" s="40" customFormat="1" ht="13.5">
      <c r="A10" s="368" t="s">
        <v>149</v>
      </c>
      <c r="B10" s="368"/>
      <c r="C10" s="368"/>
      <c r="D10" s="368"/>
      <c r="E10" s="368"/>
      <c r="F10" s="368"/>
      <c r="G10" s="368"/>
      <c r="H10" s="368"/>
      <c r="I10" s="368"/>
      <c r="J10" s="368"/>
    </row>
    <row r="11" spans="1:10" s="40" customFormat="1" ht="12.75" customHeight="1">
      <c r="A11" s="355" t="s">
        <v>132</v>
      </c>
      <c r="B11" s="355"/>
      <c r="C11" s="355"/>
      <c r="D11" s="355"/>
      <c r="E11" s="355"/>
      <c r="F11" s="355"/>
      <c r="G11" s="355"/>
      <c r="H11" s="355"/>
      <c r="I11" s="355"/>
      <c r="J11" s="355"/>
    </row>
    <row r="12" spans="1:10" s="40" customFormat="1" ht="13.5">
      <c r="A12" s="345"/>
      <c r="B12" s="355"/>
      <c r="C12" s="355"/>
      <c r="D12" s="355"/>
      <c r="E12" s="355"/>
      <c r="F12" s="355"/>
      <c r="G12" s="355"/>
      <c r="H12" s="355"/>
      <c r="I12" s="355"/>
      <c r="J12" s="56"/>
    </row>
    <row r="13" spans="1:11" s="3" customFormat="1" ht="13.5" customHeight="1">
      <c r="A13" s="358" t="s">
        <v>108</v>
      </c>
      <c r="B13" s="358"/>
      <c r="C13" s="358"/>
      <c r="D13" s="358"/>
      <c r="E13" s="358"/>
      <c r="F13" s="358"/>
      <c r="G13" s="358"/>
      <c r="H13" s="358"/>
      <c r="I13" s="358"/>
      <c r="J13" s="358"/>
      <c r="K13" s="187"/>
    </row>
    <row r="14" spans="1:10" s="107" customFormat="1" ht="39.75" customHeight="1">
      <c r="A14" s="356" t="s">
        <v>112</v>
      </c>
      <c r="B14" s="356"/>
      <c r="C14" s="356"/>
      <c r="D14" s="356"/>
      <c r="E14" s="356"/>
      <c r="F14" s="356"/>
      <c r="G14" s="356"/>
      <c r="H14" s="356"/>
      <c r="I14" s="356"/>
      <c r="J14" s="356"/>
    </row>
    <row r="15" spans="1:10" s="40" customFormat="1" ht="40.5" customHeight="1">
      <c r="A15" s="357" t="s">
        <v>125</v>
      </c>
      <c r="B15" s="357"/>
      <c r="C15" s="357"/>
      <c r="D15" s="357"/>
      <c r="E15" s="357"/>
      <c r="F15" s="357"/>
      <c r="G15" s="357"/>
      <c r="H15" s="357"/>
      <c r="I15" s="357"/>
      <c r="J15" s="357"/>
    </row>
    <row r="16" spans="1:10" s="40" customFormat="1" ht="18" customHeight="1">
      <c r="A16" s="359" t="s">
        <v>127</v>
      </c>
      <c r="B16" s="359"/>
      <c r="C16" s="359"/>
      <c r="D16" s="359"/>
      <c r="E16" s="359"/>
      <c r="F16" s="359"/>
      <c r="G16" s="359"/>
      <c r="H16" s="359"/>
      <c r="I16" s="359"/>
      <c r="J16" s="359"/>
    </row>
    <row r="17" spans="1:10" s="40" customFormat="1" ht="14.25" thickBot="1">
      <c r="A17" s="345"/>
      <c r="B17" s="345"/>
      <c r="C17" s="345"/>
      <c r="D17" s="345"/>
      <c r="E17" s="345"/>
      <c r="F17" s="345"/>
      <c r="G17" s="345"/>
      <c r="H17" s="345"/>
      <c r="I17" s="345"/>
      <c r="J17" s="56"/>
    </row>
    <row r="18" spans="1:10" s="40" customFormat="1" ht="21.75" customHeight="1">
      <c r="A18" s="346" t="s">
        <v>190</v>
      </c>
      <c r="B18" s="348" t="s">
        <v>143</v>
      </c>
      <c r="C18" s="350" t="s">
        <v>191</v>
      </c>
      <c r="D18" s="352" t="s">
        <v>151</v>
      </c>
      <c r="E18" s="353"/>
      <c r="F18" s="354"/>
      <c r="G18" s="352" t="s">
        <v>152</v>
      </c>
      <c r="H18" s="353"/>
      <c r="I18" s="354"/>
      <c r="J18" s="336" t="s">
        <v>192</v>
      </c>
    </row>
    <row r="19" spans="1:10" s="40" customFormat="1" ht="24" customHeight="1">
      <c r="A19" s="347"/>
      <c r="B19" s="349"/>
      <c r="C19" s="351"/>
      <c r="D19" s="57" t="s">
        <v>144</v>
      </c>
      <c r="E19" s="57" t="s">
        <v>145</v>
      </c>
      <c r="F19" s="57" t="s">
        <v>140</v>
      </c>
      <c r="G19" s="57" t="s">
        <v>144</v>
      </c>
      <c r="H19" s="57" t="s">
        <v>145</v>
      </c>
      <c r="I19" s="57" t="s">
        <v>140</v>
      </c>
      <c r="J19" s="337"/>
    </row>
    <row r="20" spans="1:10" s="40" customFormat="1" ht="15.75" thickBot="1">
      <c r="A20" s="110">
        <v>1</v>
      </c>
      <c r="B20" s="111">
        <v>2</v>
      </c>
      <c r="C20" s="111">
        <v>3</v>
      </c>
      <c r="D20" s="112">
        <v>4</v>
      </c>
      <c r="E20" s="112">
        <v>5</v>
      </c>
      <c r="F20" s="112">
        <v>6</v>
      </c>
      <c r="G20" s="112">
        <v>7</v>
      </c>
      <c r="H20" s="112">
        <v>8</v>
      </c>
      <c r="I20" s="112">
        <v>9</v>
      </c>
      <c r="J20" s="113" t="s">
        <v>193</v>
      </c>
    </row>
    <row r="21" spans="1:10" s="60" customFormat="1" ht="30" customHeight="1" hidden="1" outlineLevel="1">
      <c r="A21" s="42">
        <v>1</v>
      </c>
      <c r="B21" s="63" t="s">
        <v>74</v>
      </c>
      <c r="C21" s="175"/>
      <c r="D21" s="175"/>
      <c r="E21" s="175"/>
      <c r="F21" s="175"/>
      <c r="G21" s="175"/>
      <c r="H21" s="175"/>
      <c r="I21" s="175"/>
      <c r="J21" s="178"/>
    </row>
    <row r="22" spans="1:10" s="60" customFormat="1" ht="30" customHeight="1" hidden="1" outlineLevel="1">
      <c r="A22" s="42">
        <v>2</v>
      </c>
      <c r="B22" s="63" t="s">
        <v>172</v>
      </c>
      <c r="C22" s="175"/>
      <c r="D22" s="181" t="s">
        <v>101</v>
      </c>
      <c r="E22" s="181" t="s">
        <v>101</v>
      </c>
      <c r="F22" s="175"/>
      <c r="G22" s="181" t="s">
        <v>101</v>
      </c>
      <c r="H22" s="181" t="s">
        <v>101</v>
      </c>
      <c r="I22" s="175"/>
      <c r="J22" s="178"/>
    </row>
    <row r="23" spans="1:10" s="60" customFormat="1" ht="19.5" customHeight="1" hidden="1" outlineLevel="1">
      <c r="A23" s="37" t="s">
        <v>126</v>
      </c>
      <c r="B23" s="182" t="s">
        <v>109</v>
      </c>
      <c r="C23" s="175"/>
      <c r="D23" s="175"/>
      <c r="E23" s="175"/>
      <c r="F23" s="175"/>
      <c r="G23" s="175"/>
      <c r="H23" s="175"/>
      <c r="I23" s="175"/>
      <c r="J23" s="177"/>
    </row>
    <row r="24" spans="1:10" s="60" customFormat="1" ht="24.75" customHeight="1" collapsed="1">
      <c r="A24" s="338" t="s">
        <v>169</v>
      </c>
      <c r="B24" s="339"/>
      <c r="C24" s="339"/>
      <c r="D24" s="339"/>
      <c r="E24" s="339"/>
      <c r="F24" s="339"/>
      <c r="G24" s="339"/>
      <c r="H24" s="339"/>
      <c r="I24" s="339"/>
      <c r="J24" s="340"/>
    </row>
    <row r="25" spans="1:10" s="40" customFormat="1" ht="24.75" customHeight="1" thickBot="1">
      <c r="A25" s="330" t="s">
        <v>75</v>
      </c>
      <c r="B25" s="341"/>
      <c r="C25" s="341"/>
      <c r="D25" s="341"/>
      <c r="E25" s="341"/>
      <c r="F25" s="341"/>
      <c r="G25" s="341"/>
      <c r="H25" s="341"/>
      <c r="I25" s="341"/>
      <c r="J25" s="342"/>
    </row>
    <row r="26" spans="1:10" s="60" customFormat="1" ht="24.75" customHeight="1" outlineLevel="1">
      <c r="A26" s="343">
        <v>1</v>
      </c>
      <c r="B26" s="219" t="s">
        <v>170</v>
      </c>
      <c r="C26" s="220">
        <v>21687</v>
      </c>
      <c r="D26" s="221">
        <f>G26-588</f>
        <v>3384</v>
      </c>
      <c r="E26" s="221">
        <f>H26-601</f>
        <v>2071</v>
      </c>
      <c r="F26" s="222">
        <f>D26+E26</f>
        <v>5455</v>
      </c>
      <c r="G26" s="221">
        <v>3972</v>
      </c>
      <c r="H26" s="221">
        <v>2672</v>
      </c>
      <c r="I26" s="222">
        <f>G26+H26</f>
        <v>6644</v>
      </c>
      <c r="J26" s="223">
        <f>I26/C26*100</f>
        <v>30.63586480379951</v>
      </c>
    </row>
    <row r="27" spans="1:10" s="60" customFormat="1" ht="19.5" customHeight="1" outlineLevel="1">
      <c r="A27" s="343"/>
      <c r="B27" s="224" t="s">
        <v>194</v>
      </c>
      <c r="C27" s="214">
        <v>5882</v>
      </c>
      <c r="D27" s="210">
        <f>G27-216</f>
        <v>1434</v>
      </c>
      <c r="E27" s="210">
        <f>H27-172</f>
        <v>762</v>
      </c>
      <c r="F27" s="209">
        <f aca="true" t="shared" si="0" ref="F27:F43">D27+E27</f>
        <v>2196</v>
      </c>
      <c r="G27" s="210">
        <v>1650</v>
      </c>
      <c r="H27" s="210">
        <v>934</v>
      </c>
      <c r="I27" s="209">
        <f aca="true" t="shared" si="1" ref="I27:I43">G27+H27</f>
        <v>2584</v>
      </c>
      <c r="J27" s="225">
        <f aca="true" t="shared" si="2" ref="J27:J34">I27/C27*100</f>
        <v>43.93063583815029</v>
      </c>
    </row>
    <row r="28" spans="1:10" s="60" customFormat="1" ht="19.5" customHeight="1" outlineLevel="1">
      <c r="A28" s="343"/>
      <c r="B28" s="224" t="s">
        <v>195</v>
      </c>
      <c r="C28" s="214">
        <v>1591</v>
      </c>
      <c r="D28" s="210">
        <f>G28-86</f>
        <v>610</v>
      </c>
      <c r="E28" s="210">
        <f>H28-80</f>
        <v>326</v>
      </c>
      <c r="F28" s="209">
        <f t="shared" si="0"/>
        <v>936</v>
      </c>
      <c r="G28" s="210">
        <v>696</v>
      </c>
      <c r="H28" s="210">
        <v>406</v>
      </c>
      <c r="I28" s="209">
        <f>G28+H28</f>
        <v>1102</v>
      </c>
      <c r="J28" s="225">
        <f t="shared" si="2"/>
        <v>69.26461345065997</v>
      </c>
    </row>
    <row r="29" spans="1:10" s="60" customFormat="1" ht="19.5" customHeight="1" outlineLevel="1">
      <c r="A29" s="343"/>
      <c r="B29" s="224" t="s">
        <v>76</v>
      </c>
      <c r="C29" s="214">
        <v>8088</v>
      </c>
      <c r="D29" s="213" t="s">
        <v>81</v>
      </c>
      <c r="E29" s="213" t="s">
        <v>81</v>
      </c>
      <c r="F29" s="212" t="s">
        <v>81</v>
      </c>
      <c r="G29" s="210">
        <v>2708</v>
      </c>
      <c r="H29" s="210">
        <v>1756</v>
      </c>
      <c r="I29" s="209">
        <f t="shared" si="1"/>
        <v>4464</v>
      </c>
      <c r="J29" s="225">
        <f t="shared" si="2"/>
        <v>55.19287833827893</v>
      </c>
    </row>
    <row r="30" spans="1:10" s="60" customFormat="1" ht="19.5" customHeight="1" outlineLevel="1">
      <c r="A30" s="343"/>
      <c r="B30" s="226" t="s">
        <v>77</v>
      </c>
      <c r="C30" s="214">
        <v>818</v>
      </c>
      <c r="D30" s="210">
        <f>G30-23</f>
        <v>122</v>
      </c>
      <c r="E30" s="210">
        <f>H30-13</f>
        <v>78</v>
      </c>
      <c r="F30" s="209">
        <f t="shared" si="0"/>
        <v>200</v>
      </c>
      <c r="G30" s="210">
        <v>145</v>
      </c>
      <c r="H30" s="210">
        <v>91</v>
      </c>
      <c r="I30" s="209">
        <f t="shared" si="1"/>
        <v>236</v>
      </c>
      <c r="J30" s="225">
        <f t="shared" si="2"/>
        <v>28.850855745721272</v>
      </c>
    </row>
    <row r="31" spans="1:10" s="60" customFormat="1" ht="19.5" customHeight="1" outlineLevel="1">
      <c r="A31" s="343"/>
      <c r="B31" s="226" t="s">
        <v>87</v>
      </c>
      <c r="C31" s="214">
        <v>1306</v>
      </c>
      <c r="D31" s="210">
        <f>G31-126</f>
        <v>737</v>
      </c>
      <c r="E31" s="210">
        <f>H31-144</f>
        <v>315</v>
      </c>
      <c r="F31" s="209">
        <f t="shared" si="0"/>
        <v>1052</v>
      </c>
      <c r="G31" s="210">
        <v>863</v>
      </c>
      <c r="H31" s="210">
        <v>459</v>
      </c>
      <c r="I31" s="209">
        <f t="shared" si="1"/>
        <v>1322</v>
      </c>
      <c r="J31" s="225">
        <f t="shared" si="2"/>
        <v>101.22511485451761</v>
      </c>
    </row>
    <row r="32" spans="1:10" s="60" customFormat="1" ht="19.5" customHeight="1" outlineLevel="1">
      <c r="A32" s="343"/>
      <c r="B32" s="226" t="s">
        <v>88</v>
      </c>
      <c r="C32" s="214">
        <v>3256</v>
      </c>
      <c r="D32" s="210">
        <f>G32-209</f>
        <v>1159</v>
      </c>
      <c r="E32" s="210">
        <f>H32-256</f>
        <v>770</v>
      </c>
      <c r="F32" s="209">
        <f t="shared" si="0"/>
        <v>1929</v>
      </c>
      <c r="G32" s="210">
        <v>1368</v>
      </c>
      <c r="H32" s="210">
        <v>1026</v>
      </c>
      <c r="I32" s="209">
        <f t="shared" si="1"/>
        <v>2394</v>
      </c>
      <c r="J32" s="225">
        <f t="shared" si="2"/>
        <v>73.52579852579852</v>
      </c>
    </row>
    <row r="33" spans="1:10" s="60" customFormat="1" ht="19.5" customHeight="1" outlineLevel="1">
      <c r="A33" s="343"/>
      <c r="B33" s="224" t="s">
        <v>196</v>
      </c>
      <c r="C33" s="214">
        <v>3530</v>
      </c>
      <c r="D33" s="210">
        <f>G33-22</f>
        <v>198</v>
      </c>
      <c r="E33" s="210">
        <f>H33-57</f>
        <v>210</v>
      </c>
      <c r="F33" s="209">
        <f t="shared" si="0"/>
        <v>408</v>
      </c>
      <c r="G33" s="210">
        <v>220</v>
      </c>
      <c r="H33" s="210">
        <v>267</v>
      </c>
      <c r="I33" s="209">
        <f t="shared" si="1"/>
        <v>487</v>
      </c>
      <c r="J33" s="225">
        <f t="shared" si="2"/>
        <v>13.796033994334278</v>
      </c>
    </row>
    <row r="34" spans="1:10" s="60" customFormat="1" ht="19.5" customHeight="1" outlineLevel="1" thickBot="1">
      <c r="A34" s="344"/>
      <c r="B34" s="230" t="s">
        <v>197</v>
      </c>
      <c r="C34" s="231">
        <v>7588</v>
      </c>
      <c r="D34" s="232">
        <f>G34-56</f>
        <v>343</v>
      </c>
      <c r="E34" s="232">
        <f>H34-111</f>
        <v>114</v>
      </c>
      <c r="F34" s="233">
        <f t="shared" si="0"/>
        <v>457</v>
      </c>
      <c r="G34" s="232">
        <v>399</v>
      </c>
      <c r="H34" s="232">
        <v>225</v>
      </c>
      <c r="I34" s="233">
        <f t="shared" si="1"/>
        <v>624</v>
      </c>
      <c r="J34" s="234">
        <f t="shared" si="2"/>
        <v>8.223510806536636</v>
      </c>
    </row>
    <row r="35" spans="1:10" s="60" customFormat="1" ht="45" customHeight="1" outlineLevel="1" thickBot="1">
      <c r="A35" s="235">
        <v>2</v>
      </c>
      <c r="B35" s="236" t="s">
        <v>89</v>
      </c>
      <c r="C35" s="237" t="s">
        <v>28</v>
      </c>
      <c r="D35" s="238">
        <f>G35-346</f>
        <v>576</v>
      </c>
      <c r="E35" s="238">
        <f>H35-251</f>
        <v>321</v>
      </c>
      <c r="F35" s="239">
        <f t="shared" si="0"/>
        <v>897</v>
      </c>
      <c r="G35" s="238">
        <v>922</v>
      </c>
      <c r="H35" s="238">
        <v>572</v>
      </c>
      <c r="I35" s="239">
        <f t="shared" si="1"/>
        <v>1494</v>
      </c>
      <c r="J35" s="240" t="s">
        <v>101</v>
      </c>
    </row>
    <row r="36" spans="1:10" s="60" customFormat="1" ht="45" customHeight="1" outlineLevel="1" thickBot="1">
      <c r="A36" s="235">
        <v>3</v>
      </c>
      <c r="B36" s="241" t="s">
        <v>198</v>
      </c>
      <c r="C36" s="242">
        <v>134</v>
      </c>
      <c r="D36" s="238">
        <v>30</v>
      </c>
      <c r="E36" s="238">
        <v>0</v>
      </c>
      <c r="F36" s="239">
        <f t="shared" si="0"/>
        <v>30</v>
      </c>
      <c r="G36" s="238">
        <v>30</v>
      </c>
      <c r="H36" s="238">
        <v>0</v>
      </c>
      <c r="I36" s="239">
        <f t="shared" si="1"/>
        <v>30</v>
      </c>
      <c r="J36" s="243">
        <f>I36/C36*100</f>
        <v>22.388059701492537</v>
      </c>
    </row>
    <row r="37" spans="1:10" s="60" customFormat="1" ht="19.5" customHeight="1" outlineLevel="1">
      <c r="A37" s="333">
        <v>4</v>
      </c>
      <c r="B37" s="244" t="s">
        <v>171</v>
      </c>
      <c r="C37" s="220">
        <v>2035</v>
      </c>
      <c r="D37" s="221">
        <f>G37-146</f>
        <v>283</v>
      </c>
      <c r="E37" s="221">
        <f>H37-247</f>
        <v>454</v>
      </c>
      <c r="F37" s="222">
        <f t="shared" si="0"/>
        <v>737</v>
      </c>
      <c r="G37" s="221">
        <v>429</v>
      </c>
      <c r="H37" s="221">
        <v>701</v>
      </c>
      <c r="I37" s="222">
        <f t="shared" si="1"/>
        <v>1130</v>
      </c>
      <c r="J37" s="223">
        <f aca="true" t="shared" si="3" ref="J37:J43">I37/C37*100</f>
        <v>55.528255528255535</v>
      </c>
    </row>
    <row r="38" spans="1:10" s="60" customFormat="1" ht="19.5" customHeight="1" outlineLevel="1">
      <c r="A38" s="334"/>
      <c r="B38" s="61" t="s">
        <v>194</v>
      </c>
      <c r="C38" s="216">
        <v>485</v>
      </c>
      <c r="D38" s="210">
        <f>G38-26</f>
        <v>47</v>
      </c>
      <c r="E38" s="210">
        <f>H38-36</f>
        <v>77</v>
      </c>
      <c r="F38" s="209">
        <f t="shared" si="0"/>
        <v>124</v>
      </c>
      <c r="G38" s="210">
        <v>73</v>
      </c>
      <c r="H38" s="210">
        <v>113</v>
      </c>
      <c r="I38" s="209">
        <f t="shared" si="1"/>
        <v>186</v>
      </c>
      <c r="J38" s="225">
        <f t="shared" si="3"/>
        <v>38.35051546391753</v>
      </c>
    </row>
    <row r="39" spans="1:10" s="60" customFormat="1" ht="19.5" customHeight="1" outlineLevel="1">
      <c r="A39" s="334"/>
      <c r="B39" s="61" t="s">
        <v>76</v>
      </c>
      <c r="C39" s="216">
        <v>667</v>
      </c>
      <c r="D39" s="213" t="s">
        <v>81</v>
      </c>
      <c r="E39" s="213" t="s">
        <v>81</v>
      </c>
      <c r="F39" s="212" t="s">
        <v>81</v>
      </c>
      <c r="G39" s="210">
        <v>251</v>
      </c>
      <c r="H39" s="210">
        <v>405</v>
      </c>
      <c r="I39" s="209">
        <f t="shared" si="1"/>
        <v>656</v>
      </c>
      <c r="J39" s="225">
        <f t="shared" si="3"/>
        <v>98.35082458770614</v>
      </c>
    </row>
    <row r="40" spans="1:10" s="60" customFormat="1" ht="19.5" customHeight="1" outlineLevel="1">
      <c r="A40" s="334"/>
      <c r="B40" s="58" t="s">
        <v>77</v>
      </c>
      <c r="C40" s="216">
        <v>67</v>
      </c>
      <c r="D40" s="210">
        <f>G40-1</f>
        <v>8</v>
      </c>
      <c r="E40" s="210">
        <f>4-2</f>
        <v>2</v>
      </c>
      <c r="F40" s="209">
        <f t="shared" si="0"/>
        <v>10</v>
      </c>
      <c r="G40" s="210">
        <v>9</v>
      </c>
      <c r="H40" s="210">
        <v>4</v>
      </c>
      <c r="I40" s="209">
        <f t="shared" si="1"/>
        <v>13</v>
      </c>
      <c r="J40" s="225">
        <f t="shared" si="3"/>
        <v>19.402985074626866</v>
      </c>
    </row>
    <row r="41" spans="1:10" s="60" customFormat="1" ht="19.5" customHeight="1" outlineLevel="1">
      <c r="A41" s="334"/>
      <c r="B41" s="58" t="s">
        <v>87</v>
      </c>
      <c r="C41" s="216">
        <v>108</v>
      </c>
      <c r="D41" s="210">
        <f>G41-31</f>
        <v>70</v>
      </c>
      <c r="E41" s="210">
        <f>H41-59</f>
        <v>85</v>
      </c>
      <c r="F41" s="209">
        <f t="shared" si="0"/>
        <v>155</v>
      </c>
      <c r="G41" s="210">
        <v>101</v>
      </c>
      <c r="H41" s="210">
        <v>144</v>
      </c>
      <c r="I41" s="209">
        <f t="shared" si="1"/>
        <v>245</v>
      </c>
      <c r="J41" s="225">
        <f t="shared" si="3"/>
        <v>226.85185185185185</v>
      </c>
    </row>
    <row r="42" spans="1:10" s="60" customFormat="1" ht="19.5" customHeight="1" outlineLevel="1">
      <c r="A42" s="334"/>
      <c r="B42" s="58" t="s">
        <v>90</v>
      </c>
      <c r="C42" s="216">
        <v>268</v>
      </c>
      <c r="D42" s="210">
        <f>G42-41</f>
        <v>118</v>
      </c>
      <c r="E42" s="210">
        <f>H42-95</f>
        <v>206</v>
      </c>
      <c r="F42" s="209">
        <f t="shared" si="0"/>
        <v>324</v>
      </c>
      <c r="G42" s="210">
        <v>159</v>
      </c>
      <c r="H42" s="210">
        <v>301</v>
      </c>
      <c r="I42" s="209">
        <f t="shared" si="1"/>
        <v>460</v>
      </c>
      <c r="J42" s="225">
        <f t="shared" si="3"/>
        <v>171.6417910447761</v>
      </c>
    </row>
    <row r="43" spans="1:10" s="60" customFormat="1" ht="19.5" customHeight="1" outlineLevel="1" thickBot="1">
      <c r="A43" s="335"/>
      <c r="B43" s="245" t="s">
        <v>196</v>
      </c>
      <c r="C43" s="246">
        <v>204</v>
      </c>
      <c r="D43" s="227">
        <f>G43-5</f>
        <v>19</v>
      </c>
      <c r="E43" s="227">
        <f>H43-21</f>
        <v>37</v>
      </c>
      <c r="F43" s="228">
        <f t="shared" si="0"/>
        <v>56</v>
      </c>
      <c r="G43" s="227">
        <v>24</v>
      </c>
      <c r="H43" s="227">
        <v>58</v>
      </c>
      <c r="I43" s="228">
        <f t="shared" si="1"/>
        <v>82</v>
      </c>
      <c r="J43" s="229">
        <f t="shared" si="3"/>
        <v>40.19607843137255</v>
      </c>
    </row>
    <row r="44" spans="1:10" s="60" customFormat="1" ht="30" customHeight="1" outlineLevel="1">
      <c r="A44" s="333">
        <v>5</v>
      </c>
      <c r="B44" s="251" t="s">
        <v>173</v>
      </c>
      <c r="C44" s="252" t="s">
        <v>28</v>
      </c>
      <c r="D44" s="253" t="s">
        <v>101</v>
      </c>
      <c r="E44" s="253" t="s">
        <v>101</v>
      </c>
      <c r="F44" s="222">
        <f>I44-393</f>
        <v>755</v>
      </c>
      <c r="G44" s="253" t="s">
        <v>101</v>
      </c>
      <c r="H44" s="253" t="s">
        <v>101</v>
      </c>
      <c r="I44" s="222">
        <f>1130+10+8</f>
        <v>1148</v>
      </c>
      <c r="J44" s="254" t="s">
        <v>101</v>
      </c>
    </row>
    <row r="45" spans="1:10" s="60" customFormat="1" ht="19.5" customHeight="1" outlineLevel="1">
      <c r="A45" s="334"/>
      <c r="B45" s="62" t="s">
        <v>199</v>
      </c>
      <c r="C45" s="215" t="s">
        <v>28</v>
      </c>
      <c r="D45" s="211" t="s">
        <v>101</v>
      </c>
      <c r="E45" s="211" t="s">
        <v>101</v>
      </c>
      <c r="F45" s="209">
        <f>I45-62</f>
        <v>126</v>
      </c>
      <c r="G45" s="211" t="s">
        <v>101</v>
      </c>
      <c r="H45" s="211" t="s">
        <v>101</v>
      </c>
      <c r="I45" s="209">
        <f>186+2</f>
        <v>188</v>
      </c>
      <c r="J45" s="255" t="s">
        <v>101</v>
      </c>
    </row>
    <row r="46" spans="1:10" s="60" customFormat="1" ht="30" customHeight="1" outlineLevel="1">
      <c r="A46" s="334"/>
      <c r="B46" s="62" t="s">
        <v>91</v>
      </c>
      <c r="C46" s="215" t="s">
        <v>28</v>
      </c>
      <c r="D46" s="211" t="s">
        <v>101</v>
      </c>
      <c r="E46" s="211" t="s">
        <v>101</v>
      </c>
      <c r="F46" s="212" t="s">
        <v>81</v>
      </c>
      <c r="G46" s="211" t="s">
        <v>101</v>
      </c>
      <c r="H46" s="211" t="s">
        <v>101</v>
      </c>
      <c r="I46" s="209">
        <f>636+3+1</f>
        <v>640</v>
      </c>
      <c r="J46" s="255" t="s">
        <v>101</v>
      </c>
    </row>
    <row r="47" spans="1:10" s="60" customFormat="1" ht="19.5" customHeight="1" outlineLevel="1">
      <c r="A47" s="334"/>
      <c r="B47" s="58" t="s">
        <v>92</v>
      </c>
      <c r="C47" s="215" t="s">
        <v>28</v>
      </c>
      <c r="D47" s="211" t="s">
        <v>101</v>
      </c>
      <c r="E47" s="211" t="s">
        <v>101</v>
      </c>
      <c r="F47" s="209">
        <f>I47-3</f>
        <v>10</v>
      </c>
      <c r="G47" s="211" t="s">
        <v>101</v>
      </c>
      <c r="H47" s="211" t="s">
        <v>101</v>
      </c>
      <c r="I47" s="209">
        <v>13</v>
      </c>
      <c r="J47" s="255" t="s">
        <v>101</v>
      </c>
    </row>
    <row r="48" spans="1:10" s="60" customFormat="1" ht="19.5" customHeight="1" outlineLevel="1">
      <c r="A48" s="334"/>
      <c r="B48" s="63" t="s">
        <v>93</v>
      </c>
      <c r="C48" s="215" t="s">
        <v>28</v>
      </c>
      <c r="D48" s="211" t="s">
        <v>101</v>
      </c>
      <c r="E48" s="211" t="s">
        <v>101</v>
      </c>
      <c r="F48" s="209">
        <f>I48-90</f>
        <v>155</v>
      </c>
      <c r="G48" s="211" t="s">
        <v>101</v>
      </c>
      <c r="H48" s="211" t="s">
        <v>101</v>
      </c>
      <c r="I48" s="209">
        <v>245</v>
      </c>
      <c r="J48" s="255" t="s">
        <v>101</v>
      </c>
    </row>
    <row r="49" spans="1:10" s="60" customFormat="1" ht="19.5" customHeight="1" outlineLevel="1">
      <c r="A49" s="334"/>
      <c r="B49" s="59" t="s">
        <v>94</v>
      </c>
      <c r="C49" s="215" t="s">
        <v>28</v>
      </c>
      <c r="D49" s="211" t="s">
        <v>101</v>
      </c>
      <c r="E49" s="211" t="s">
        <v>101</v>
      </c>
      <c r="F49" s="209">
        <f>I49-136</f>
        <v>327</v>
      </c>
      <c r="G49" s="211" t="s">
        <v>101</v>
      </c>
      <c r="H49" s="211" t="s">
        <v>101</v>
      </c>
      <c r="I49" s="209">
        <f>460+2+1</f>
        <v>463</v>
      </c>
      <c r="J49" s="255" t="s">
        <v>101</v>
      </c>
    </row>
    <row r="50" spans="1:10" s="60" customFormat="1" ht="19.5" customHeight="1" outlineLevel="1" thickBot="1">
      <c r="A50" s="335"/>
      <c r="B50" s="256" t="s">
        <v>200</v>
      </c>
      <c r="C50" s="257" t="s">
        <v>28</v>
      </c>
      <c r="D50" s="258" t="s">
        <v>101</v>
      </c>
      <c r="E50" s="258" t="s">
        <v>101</v>
      </c>
      <c r="F50" s="228">
        <f>I50-26</f>
        <v>59</v>
      </c>
      <c r="G50" s="258" t="s">
        <v>101</v>
      </c>
      <c r="H50" s="258" t="s">
        <v>101</v>
      </c>
      <c r="I50" s="228">
        <f>82+3</f>
        <v>85</v>
      </c>
      <c r="J50" s="259" t="s">
        <v>101</v>
      </c>
    </row>
    <row r="51" spans="1:10" s="60" customFormat="1" ht="19.5" customHeight="1" outlineLevel="1">
      <c r="A51" s="247" t="s">
        <v>126</v>
      </c>
      <c r="B51" s="248" t="s">
        <v>109</v>
      </c>
      <c r="C51" s="217" t="s">
        <v>28</v>
      </c>
      <c r="D51" s="249" t="s">
        <v>81</v>
      </c>
      <c r="E51" s="249" t="s">
        <v>81</v>
      </c>
      <c r="F51" s="250" t="s">
        <v>81</v>
      </c>
      <c r="G51" s="249" t="s">
        <v>81</v>
      </c>
      <c r="H51" s="249" t="s">
        <v>81</v>
      </c>
      <c r="I51" s="250" t="s">
        <v>81</v>
      </c>
      <c r="J51" s="218" t="s">
        <v>101</v>
      </c>
    </row>
    <row r="52" spans="1:10" s="40" customFormat="1" ht="24.75" customHeight="1">
      <c r="A52" s="330" t="s">
        <v>95</v>
      </c>
      <c r="B52" s="331"/>
      <c r="C52" s="331"/>
      <c r="D52" s="331"/>
      <c r="E52" s="331"/>
      <c r="F52" s="331"/>
      <c r="G52" s="331"/>
      <c r="H52" s="331"/>
      <c r="I52" s="331"/>
      <c r="J52" s="332"/>
    </row>
    <row r="53" spans="1:10" s="60" customFormat="1" ht="19.5" customHeight="1" hidden="1" outlineLevel="1">
      <c r="A53" s="329">
        <v>1</v>
      </c>
      <c r="B53" s="63" t="s">
        <v>170</v>
      </c>
      <c r="C53" s="175"/>
      <c r="D53" s="176"/>
      <c r="E53" s="177"/>
      <c r="F53" s="177"/>
      <c r="G53" s="176"/>
      <c r="H53" s="177"/>
      <c r="I53" s="177"/>
      <c r="J53" s="178"/>
    </row>
    <row r="54" spans="1:10" s="60" customFormat="1" ht="19.5" customHeight="1" hidden="1" outlineLevel="1">
      <c r="A54" s="329"/>
      <c r="B54" s="62" t="s">
        <v>194</v>
      </c>
      <c r="C54" s="180"/>
      <c r="D54" s="176"/>
      <c r="E54" s="177"/>
      <c r="F54" s="177"/>
      <c r="G54" s="176"/>
      <c r="H54" s="177"/>
      <c r="I54" s="177"/>
      <c r="J54" s="178"/>
    </row>
    <row r="55" spans="1:10" s="60" customFormat="1" ht="19.5" customHeight="1" hidden="1" outlineLevel="1">
      <c r="A55" s="329"/>
      <c r="B55" s="62" t="s">
        <v>195</v>
      </c>
      <c r="C55" s="180"/>
      <c r="D55" s="176"/>
      <c r="E55" s="177"/>
      <c r="F55" s="177"/>
      <c r="G55" s="176"/>
      <c r="H55" s="177"/>
      <c r="I55" s="177"/>
      <c r="J55" s="178"/>
    </row>
    <row r="56" spans="1:10" s="60" customFormat="1" ht="19.5" customHeight="1" hidden="1" outlineLevel="1">
      <c r="A56" s="329"/>
      <c r="B56" s="62" t="s">
        <v>76</v>
      </c>
      <c r="C56" s="180"/>
      <c r="D56" s="176"/>
      <c r="E56" s="177"/>
      <c r="F56" s="177"/>
      <c r="G56" s="176"/>
      <c r="H56" s="177"/>
      <c r="I56" s="177"/>
      <c r="J56" s="178"/>
    </row>
    <row r="57" spans="1:10" s="60" customFormat="1" ht="19.5" customHeight="1" hidden="1" outlineLevel="1">
      <c r="A57" s="329"/>
      <c r="B57" s="63" t="s">
        <v>77</v>
      </c>
      <c r="C57" s="180"/>
      <c r="D57" s="176"/>
      <c r="E57" s="177"/>
      <c r="F57" s="177"/>
      <c r="G57" s="176"/>
      <c r="H57" s="177"/>
      <c r="I57" s="177"/>
      <c r="J57" s="178"/>
    </row>
    <row r="58" spans="1:10" s="60" customFormat="1" ht="19.5" customHeight="1" hidden="1" outlineLevel="1">
      <c r="A58" s="329"/>
      <c r="B58" s="63" t="s">
        <v>87</v>
      </c>
      <c r="C58" s="180"/>
      <c r="D58" s="176"/>
      <c r="E58" s="177"/>
      <c r="F58" s="177"/>
      <c r="G58" s="176"/>
      <c r="H58" s="177"/>
      <c r="I58" s="177"/>
      <c r="J58" s="178"/>
    </row>
    <row r="59" spans="1:10" s="60" customFormat="1" ht="19.5" customHeight="1" hidden="1" outlineLevel="1">
      <c r="A59" s="329"/>
      <c r="B59" s="63" t="s">
        <v>88</v>
      </c>
      <c r="C59" s="180"/>
      <c r="D59" s="176"/>
      <c r="E59" s="177"/>
      <c r="F59" s="177"/>
      <c r="G59" s="176"/>
      <c r="H59" s="177"/>
      <c r="I59" s="177"/>
      <c r="J59" s="178"/>
    </row>
    <row r="60" spans="1:10" s="60" customFormat="1" ht="19.5" customHeight="1" hidden="1" outlineLevel="1">
      <c r="A60" s="329"/>
      <c r="B60" s="62" t="s">
        <v>196</v>
      </c>
      <c r="C60" s="180"/>
      <c r="D60" s="176"/>
      <c r="E60" s="177"/>
      <c r="F60" s="177"/>
      <c r="G60" s="176"/>
      <c r="H60" s="177"/>
      <c r="I60" s="177"/>
      <c r="J60" s="178"/>
    </row>
    <row r="61" spans="1:10" s="60" customFormat="1" ht="19.5" customHeight="1" hidden="1" outlineLevel="1">
      <c r="A61" s="329"/>
      <c r="B61" s="62" t="s">
        <v>197</v>
      </c>
      <c r="C61" s="180"/>
      <c r="D61" s="176"/>
      <c r="E61" s="177"/>
      <c r="F61" s="177"/>
      <c r="G61" s="176"/>
      <c r="H61" s="177"/>
      <c r="I61" s="177"/>
      <c r="J61" s="178"/>
    </row>
    <row r="62" spans="1:10" s="60" customFormat="1" ht="45" customHeight="1" hidden="1" outlineLevel="1">
      <c r="A62" s="42">
        <v>2</v>
      </c>
      <c r="B62" s="63" t="s">
        <v>89</v>
      </c>
      <c r="C62" s="174" t="s">
        <v>28</v>
      </c>
      <c r="D62" s="176"/>
      <c r="E62" s="177"/>
      <c r="F62" s="177"/>
      <c r="G62" s="176"/>
      <c r="H62" s="177"/>
      <c r="I62" s="177"/>
      <c r="J62" s="181" t="s">
        <v>101</v>
      </c>
    </row>
    <row r="63" spans="1:10" s="60" customFormat="1" ht="19.5" customHeight="1" hidden="1" outlineLevel="1">
      <c r="A63" s="329">
        <v>3</v>
      </c>
      <c r="B63" s="58" t="s">
        <v>171</v>
      </c>
      <c r="C63" s="175"/>
      <c r="D63" s="175"/>
      <c r="E63" s="175"/>
      <c r="F63" s="175"/>
      <c r="G63" s="175"/>
      <c r="H63" s="175"/>
      <c r="I63" s="175"/>
      <c r="J63" s="178"/>
    </row>
    <row r="64" spans="1:10" s="60" customFormat="1" ht="19.5" customHeight="1" hidden="1" outlineLevel="1">
      <c r="A64" s="329"/>
      <c r="B64" s="61" t="s">
        <v>194</v>
      </c>
      <c r="C64" s="175"/>
      <c r="D64" s="175"/>
      <c r="E64" s="175"/>
      <c r="F64" s="175"/>
      <c r="G64" s="175"/>
      <c r="H64" s="175"/>
      <c r="I64" s="175"/>
      <c r="J64" s="178"/>
    </row>
    <row r="65" spans="1:10" s="60" customFormat="1" ht="19.5" customHeight="1" hidden="1" outlineLevel="1">
      <c r="A65" s="329"/>
      <c r="B65" s="61" t="s">
        <v>76</v>
      </c>
      <c r="C65" s="175"/>
      <c r="D65" s="175"/>
      <c r="E65" s="175"/>
      <c r="F65" s="175"/>
      <c r="G65" s="175"/>
      <c r="H65" s="175"/>
      <c r="I65" s="175"/>
      <c r="J65" s="178"/>
    </row>
    <row r="66" spans="1:10" s="60" customFormat="1" ht="19.5" customHeight="1" hidden="1" outlineLevel="1">
      <c r="A66" s="329"/>
      <c r="B66" s="58" t="s">
        <v>77</v>
      </c>
      <c r="C66" s="175"/>
      <c r="D66" s="175"/>
      <c r="E66" s="175"/>
      <c r="F66" s="175"/>
      <c r="G66" s="175"/>
      <c r="H66" s="175"/>
      <c r="I66" s="175"/>
      <c r="J66" s="178"/>
    </row>
    <row r="67" spans="1:10" s="60" customFormat="1" ht="19.5" customHeight="1" hidden="1" outlineLevel="1">
      <c r="A67" s="329"/>
      <c r="B67" s="58" t="s">
        <v>87</v>
      </c>
      <c r="C67" s="175"/>
      <c r="D67" s="175"/>
      <c r="E67" s="175"/>
      <c r="F67" s="175"/>
      <c r="G67" s="175"/>
      <c r="H67" s="175"/>
      <c r="I67" s="175"/>
      <c r="J67" s="178"/>
    </row>
    <row r="68" spans="1:10" s="60" customFormat="1" ht="19.5" customHeight="1" hidden="1" outlineLevel="1">
      <c r="A68" s="329"/>
      <c r="B68" s="58" t="s">
        <v>90</v>
      </c>
      <c r="C68" s="175"/>
      <c r="D68" s="175"/>
      <c r="E68" s="175"/>
      <c r="F68" s="175"/>
      <c r="G68" s="175"/>
      <c r="H68" s="175"/>
      <c r="I68" s="175"/>
      <c r="J68" s="178"/>
    </row>
    <row r="69" spans="1:10" s="60" customFormat="1" ht="19.5" customHeight="1" hidden="1" outlineLevel="1">
      <c r="A69" s="329"/>
      <c r="B69" s="61" t="s">
        <v>196</v>
      </c>
      <c r="C69" s="175"/>
      <c r="D69" s="175"/>
      <c r="E69" s="175"/>
      <c r="F69" s="175"/>
      <c r="G69" s="175"/>
      <c r="H69" s="175"/>
      <c r="I69" s="175"/>
      <c r="J69" s="178"/>
    </row>
    <row r="70" spans="1:10" s="60" customFormat="1" ht="30" customHeight="1" hidden="1" outlineLevel="1">
      <c r="A70" s="329">
        <v>4</v>
      </c>
      <c r="B70" s="63" t="s">
        <v>173</v>
      </c>
      <c r="C70" s="175"/>
      <c r="D70" s="181" t="s">
        <v>101</v>
      </c>
      <c r="E70" s="181" t="s">
        <v>101</v>
      </c>
      <c r="F70" s="175"/>
      <c r="G70" s="181" t="s">
        <v>101</v>
      </c>
      <c r="H70" s="181" t="s">
        <v>101</v>
      </c>
      <c r="I70" s="175"/>
      <c r="J70" s="178"/>
    </row>
    <row r="71" spans="1:10" s="60" customFormat="1" ht="19.5" customHeight="1" hidden="1" outlineLevel="1">
      <c r="A71" s="329"/>
      <c r="B71" s="62" t="s">
        <v>199</v>
      </c>
      <c r="C71" s="175"/>
      <c r="D71" s="181" t="s">
        <v>101</v>
      </c>
      <c r="E71" s="181" t="s">
        <v>101</v>
      </c>
      <c r="F71" s="175"/>
      <c r="G71" s="181" t="s">
        <v>101</v>
      </c>
      <c r="H71" s="181" t="s">
        <v>101</v>
      </c>
      <c r="I71" s="175"/>
      <c r="J71" s="178"/>
    </row>
    <row r="72" spans="1:10" s="60" customFormat="1" ht="30" customHeight="1" hidden="1" outlineLevel="1">
      <c r="A72" s="329"/>
      <c r="B72" s="62" t="s">
        <v>91</v>
      </c>
      <c r="C72" s="175"/>
      <c r="D72" s="181" t="s">
        <v>101</v>
      </c>
      <c r="E72" s="181" t="s">
        <v>101</v>
      </c>
      <c r="F72" s="175"/>
      <c r="G72" s="181" t="s">
        <v>101</v>
      </c>
      <c r="H72" s="181" t="s">
        <v>101</v>
      </c>
      <c r="I72" s="175"/>
      <c r="J72" s="178"/>
    </row>
    <row r="73" spans="1:10" s="60" customFormat="1" ht="24.75" customHeight="1" hidden="1" outlineLevel="1">
      <c r="A73" s="329"/>
      <c r="B73" s="58" t="s">
        <v>92</v>
      </c>
      <c r="C73" s="175"/>
      <c r="D73" s="181" t="s">
        <v>101</v>
      </c>
      <c r="E73" s="181" t="s">
        <v>101</v>
      </c>
      <c r="F73" s="175"/>
      <c r="G73" s="181" t="s">
        <v>101</v>
      </c>
      <c r="H73" s="181" t="s">
        <v>101</v>
      </c>
      <c r="I73" s="175"/>
      <c r="J73" s="178"/>
    </row>
    <row r="74" spans="1:10" s="60" customFormat="1" ht="24.75" customHeight="1" hidden="1" outlineLevel="1">
      <c r="A74" s="329"/>
      <c r="B74" s="63" t="s">
        <v>93</v>
      </c>
      <c r="C74" s="175"/>
      <c r="D74" s="181" t="s">
        <v>101</v>
      </c>
      <c r="E74" s="181" t="s">
        <v>101</v>
      </c>
      <c r="F74" s="175"/>
      <c r="G74" s="181" t="s">
        <v>101</v>
      </c>
      <c r="H74" s="181" t="s">
        <v>101</v>
      </c>
      <c r="I74" s="175"/>
      <c r="J74" s="178"/>
    </row>
    <row r="75" spans="1:10" s="60" customFormat="1" ht="24.75" customHeight="1" hidden="1" outlineLevel="1">
      <c r="A75" s="329"/>
      <c r="B75" s="59" t="s">
        <v>96</v>
      </c>
      <c r="C75" s="175"/>
      <c r="D75" s="181" t="s">
        <v>101</v>
      </c>
      <c r="E75" s="181" t="s">
        <v>101</v>
      </c>
      <c r="F75" s="175"/>
      <c r="G75" s="181" t="s">
        <v>101</v>
      </c>
      <c r="H75" s="181" t="s">
        <v>101</v>
      </c>
      <c r="I75" s="175"/>
      <c r="J75" s="178"/>
    </row>
    <row r="76" spans="1:10" s="60" customFormat="1" ht="24.75" customHeight="1" hidden="1" outlineLevel="1">
      <c r="A76" s="329"/>
      <c r="B76" s="64" t="s">
        <v>200</v>
      </c>
      <c r="C76" s="175"/>
      <c r="D76" s="181" t="s">
        <v>101</v>
      </c>
      <c r="E76" s="181" t="s">
        <v>101</v>
      </c>
      <c r="F76" s="175"/>
      <c r="G76" s="181" t="s">
        <v>101</v>
      </c>
      <c r="H76" s="181" t="s">
        <v>101</v>
      </c>
      <c r="I76" s="175"/>
      <c r="J76" s="178"/>
    </row>
    <row r="77" spans="1:10" s="60" customFormat="1" ht="19.5" customHeight="1" hidden="1" outlineLevel="1">
      <c r="A77" s="37" t="s">
        <v>126</v>
      </c>
      <c r="B77" s="182" t="s">
        <v>109</v>
      </c>
      <c r="C77" s="175"/>
      <c r="D77" s="175"/>
      <c r="E77" s="175"/>
      <c r="F77" s="175"/>
      <c r="G77" s="175"/>
      <c r="H77" s="175"/>
      <c r="I77" s="175"/>
      <c r="J77" s="177"/>
    </row>
    <row r="78" spans="1:10" s="40" customFormat="1" ht="24.75" customHeight="1" collapsed="1">
      <c r="A78" s="330" t="s">
        <v>97</v>
      </c>
      <c r="B78" s="331"/>
      <c r="C78" s="331"/>
      <c r="D78" s="331"/>
      <c r="E78" s="331"/>
      <c r="F78" s="331"/>
      <c r="G78" s="331"/>
      <c r="H78" s="331"/>
      <c r="I78" s="331"/>
      <c r="J78" s="332"/>
    </row>
    <row r="79" spans="1:10" s="60" customFormat="1" ht="19.5" customHeight="1" hidden="1" outlineLevel="1">
      <c r="A79" s="329">
        <v>1</v>
      </c>
      <c r="B79" s="63" t="s">
        <v>170</v>
      </c>
      <c r="C79" s="175"/>
      <c r="D79" s="175"/>
      <c r="E79" s="175"/>
      <c r="F79" s="175"/>
      <c r="G79" s="175"/>
      <c r="H79" s="175"/>
      <c r="I79" s="175"/>
      <c r="J79" s="178"/>
    </row>
    <row r="80" spans="1:10" s="60" customFormat="1" ht="19.5" customHeight="1" hidden="1" outlineLevel="1">
      <c r="A80" s="329"/>
      <c r="B80" s="62" t="s">
        <v>194</v>
      </c>
      <c r="C80" s="175"/>
      <c r="D80" s="175"/>
      <c r="E80" s="175"/>
      <c r="F80" s="175"/>
      <c r="G80" s="175"/>
      <c r="H80" s="175"/>
      <c r="I80" s="175"/>
      <c r="J80" s="178"/>
    </row>
    <row r="81" spans="1:10" s="60" customFormat="1" ht="19.5" customHeight="1" hidden="1" outlineLevel="1">
      <c r="A81" s="329"/>
      <c r="B81" s="62" t="s">
        <v>195</v>
      </c>
      <c r="C81" s="175"/>
      <c r="D81" s="175"/>
      <c r="E81" s="175"/>
      <c r="F81" s="175"/>
      <c r="G81" s="175"/>
      <c r="H81" s="175"/>
      <c r="I81" s="175"/>
      <c r="J81" s="178"/>
    </row>
    <row r="82" spans="1:10" s="60" customFormat="1" ht="19.5" customHeight="1" hidden="1" outlineLevel="1">
      <c r="A82" s="329"/>
      <c r="B82" s="62" t="s">
        <v>76</v>
      </c>
      <c r="C82" s="175"/>
      <c r="D82" s="175"/>
      <c r="E82" s="175"/>
      <c r="F82" s="175"/>
      <c r="G82" s="175"/>
      <c r="H82" s="175"/>
      <c r="I82" s="175"/>
      <c r="J82" s="178"/>
    </row>
    <row r="83" spans="1:10" s="60" customFormat="1" ht="19.5" customHeight="1" hidden="1" outlineLevel="1">
      <c r="A83" s="329"/>
      <c r="B83" s="63" t="s">
        <v>77</v>
      </c>
      <c r="C83" s="175"/>
      <c r="D83" s="175"/>
      <c r="E83" s="175"/>
      <c r="F83" s="175"/>
      <c r="G83" s="175"/>
      <c r="H83" s="175"/>
      <c r="I83" s="175"/>
      <c r="J83" s="178"/>
    </row>
    <row r="84" spans="1:10" s="60" customFormat="1" ht="19.5" customHeight="1" hidden="1" outlineLevel="1">
      <c r="A84" s="329"/>
      <c r="B84" s="63" t="s">
        <v>87</v>
      </c>
      <c r="C84" s="175"/>
      <c r="D84" s="175"/>
      <c r="E84" s="175"/>
      <c r="F84" s="175"/>
      <c r="G84" s="175"/>
      <c r="H84" s="175"/>
      <c r="I84" s="175"/>
      <c r="J84" s="178"/>
    </row>
    <row r="85" spans="1:10" s="60" customFormat="1" ht="19.5" customHeight="1" hidden="1" outlineLevel="1">
      <c r="A85" s="329"/>
      <c r="B85" s="63" t="s">
        <v>88</v>
      </c>
      <c r="C85" s="175"/>
      <c r="D85" s="175"/>
      <c r="E85" s="175"/>
      <c r="F85" s="175"/>
      <c r="G85" s="175"/>
      <c r="H85" s="175"/>
      <c r="I85" s="175"/>
      <c r="J85" s="178"/>
    </row>
    <row r="86" spans="1:10" s="60" customFormat="1" ht="19.5" customHeight="1" hidden="1" outlineLevel="1">
      <c r="A86" s="329"/>
      <c r="B86" s="62" t="s">
        <v>196</v>
      </c>
      <c r="C86" s="175"/>
      <c r="D86" s="175"/>
      <c r="E86" s="175"/>
      <c r="F86" s="175"/>
      <c r="G86" s="175"/>
      <c r="H86" s="175"/>
      <c r="I86" s="175"/>
      <c r="J86" s="178"/>
    </row>
    <row r="87" spans="1:10" s="60" customFormat="1" ht="19.5" customHeight="1" hidden="1" outlineLevel="1">
      <c r="A87" s="329"/>
      <c r="B87" s="62" t="s">
        <v>197</v>
      </c>
      <c r="C87" s="175"/>
      <c r="D87" s="175"/>
      <c r="E87" s="175"/>
      <c r="F87" s="175"/>
      <c r="G87" s="175"/>
      <c r="H87" s="175"/>
      <c r="I87" s="175"/>
      <c r="J87" s="178"/>
    </row>
    <row r="88" spans="1:10" s="60" customFormat="1" ht="45" customHeight="1" hidden="1" outlineLevel="1">
      <c r="A88" s="42">
        <v>2</v>
      </c>
      <c r="B88" s="63" t="s">
        <v>89</v>
      </c>
      <c r="C88" s="174" t="s">
        <v>28</v>
      </c>
      <c r="D88" s="176"/>
      <c r="E88" s="177"/>
      <c r="F88" s="177"/>
      <c r="G88" s="176"/>
      <c r="H88" s="177"/>
      <c r="I88" s="177"/>
      <c r="J88" s="181" t="s">
        <v>101</v>
      </c>
    </row>
    <row r="89" spans="1:10" s="60" customFormat="1" ht="19.5" customHeight="1" hidden="1" outlineLevel="1">
      <c r="A89" s="42">
        <v>3</v>
      </c>
      <c r="B89" s="63" t="s">
        <v>133</v>
      </c>
      <c r="C89" s="183"/>
      <c r="D89" s="181" t="s">
        <v>101</v>
      </c>
      <c r="E89" s="181" t="s">
        <v>101</v>
      </c>
      <c r="F89" s="177"/>
      <c r="G89" s="181" t="s">
        <v>101</v>
      </c>
      <c r="H89" s="181" t="s">
        <v>101</v>
      </c>
      <c r="I89" s="177"/>
      <c r="J89" s="178"/>
    </row>
    <row r="90" spans="1:10" s="60" customFormat="1" ht="19.5" customHeight="1" hidden="1" outlineLevel="1">
      <c r="A90" s="37" t="s">
        <v>126</v>
      </c>
      <c r="B90" s="182" t="s">
        <v>109</v>
      </c>
      <c r="C90" s="183"/>
      <c r="D90" s="183"/>
      <c r="E90" s="183"/>
      <c r="F90" s="183"/>
      <c r="G90" s="183"/>
      <c r="H90" s="183"/>
      <c r="I90" s="183"/>
      <c r="J90" s="177"/>
    </row>
    <row r="91" spans="1:10" s="60" customFormat="1" ht="19.5" customHeight="1" hidden="1" outlineLevel="1">
      <c r="A91" s="105">
        <v>1</v>
      </c>
      <c r="B91" s="106" t="s">
        <v>98</v>
      </c>
      <c r="C91" s="186"/>
      <c r="D91" s="185" t="s">
        <v>101</v>
      </c>
      <c r="E91" s="185" t="s">
        <v>101</v>
      </c>
      <c r="F91" s="186"/>
      <c r="G91" s="185" t="s">
        <v>101</v>
      </c>
      <c r="H91" s="185" t="s">
        <v>101</v>
      </c>
      <c r="I91" s="186"/>
      <c r="J91" s="184"/>
    </row>
    <row r="92" spans="1:10" s="60" customFormat="1" ht="19.5" customHeight="1" hidden="1" outlineLevel="1">
      <c r="A92" s="42">
        <v>2</v>
      </c>
      <c r="B92" s="63" t="s">
        <v>99</v>
      </c>
      <c r="C92" s="174" t="s">
        <v>28</v>
      </c>
      <c r="D92" s="181" t="s">
        <v>101</v>
      </c>
      <c r="E92" s="181" t="s">
        <v>101</v>
      </c>
      <c r="F92" s="186"/>
      <c r="G92" s="181" t="s">
        <v>101</v>
      </c>
      <c r="H92" s="181" t="s">
        <v>101</v>
      </c>
      <c r="I92" s="186"/>
      <c r="J92" s="181" t="s">
        <v>101</v>
      </c>
    </row>
    <row r="93" spans="1:10" s="60" customFormat="1" ht="19.5" customHeight="1" hidden="1" outlineLevel="1">
      <c r="A93" s="37" t="s">
        <v>126</v>
      </c>
      <c r="B93" s="182" t="s">
        <v>109</v>
      </c>
      <c r="C93" s="179"/>
      <c r="D93" s="179"/>
      <c r="E93" s="179"/>
      <c r="F93" s="179"/>
      <c r="G93" s="179"/>
      <c r="H93" s="179"/>
      <c r="I93" s="179"/>
      <c r="J93" s="177"/>
    </row>
    <row r="94" spans="1:10" s="40" customFormat="1" ht="58.5" customHeight="1" collapsed="1">
      <c r="A94" s="290" t="s">
        <v>146</v>
      </c>
      <c r="B94" s="290"/>
      <c r="C94" s="285" t="s">
        <v>82</v>
      </c>
      <c r="D94" s="286"/>
      <c r="E94" s="286"/>
      <c r="F94" s="286"/>
      <c r="G94" s="286"/>
      <c r="H94" s="286"/>
      <c r="I94" s="286"/>
      <c r="J94" s="287"/>
    </row>
    <row r="95" spans="1:2" s="40" customFormat="1" ht="14.25" customHeight="1">
      <c r="A95" s="284" t="s">
        <v>141</v>
      </c>
      <c r="B95" s="284"/>
    </row>
    <row r="96" s="40" customFormat="1" ht="12.75">
      <c r="A96" s="3" t="s">
        <v>142</v>
      </c>
    </row>
  </sheetData>
  <mergeCells count="36">
    <mergeCell ref="A16:J16"/>
    <mergeCell ref="A1:G1"/>
    <mergeCell ref="A3:B3"/>
    <mergeCell ref="C3:J3"/>
    <mergeCell ref="A5:B5"/>
    <mergeCell ref="C5:J5"/>
    <mergeCell ref="A7:B7"/>
    <mergeCell ref="C7:J7"/>
    <mergeCell ref="A9:J9"/>
    <mergeCell ref="A10:J10"/>
    <mergeCell ref="A11:J11"/>
    <mergeCell ref="A12:I12"/>
    <mergeCell ref="A14:J14"/>
    <mergeCell ref="A15:J15"/>
    <mergeCell ref="A13:J13"/>
    <mergeCell ref="A17:I17"/>
    <mergeCell ref="A18:A19"/>
    <mergeCell ref="B18:B19"/>
    <mergeCell ref="C18:C19"/>
    <mergeCell ref="D18:F18"/>
    <mergeCell ref="G18:I18"/>
    <mergeCell ref="J18:J19"/>
    <mergeCell ref="A24:J24"/>
    <mergeCell ref="A25:J25"/>
    <mergeCell ref="A26:A34"/>
    <mergeCell ref="A37:A43"/>
    <mergeCell ref="A44:A50"/>
    <mergeCell ref="A52:J52"/>
    <mergeCell ref="A53:A61"/>
    <mergeCell ref="A94:B94"/>
    <mergeCell ref="C94:J94"/>
    <mergeCell ref="A95:B95"/>
    <mergeCell ref="A63:A69"/>
    <mergeCell ref="A70:A76"/>
    <mergeCell ref="A78:J78"/>
    <mergeCell ref="A79:A87"/>
  </mergeCells>
  <printOptions/>
  <pageMargins left="0.75" right="0.75" top="1" bottom="1" header="0.5" footer="0.5"/>
  <pageSetup fitToHeight="1" fitToWidth="1" horizontalDpi="300" verticalDpi="300" orientation="portrait" paperSize="9" scale="48" r:id="rId1"/>
  <rowBreaks count="2" manualBreakCount="2">
    <brk id="23" max="255" man="1"/>
    <brk id="56" max="9" man="1"/>
  </rowBreaks>
</worksheet>
</file>

<file path=xl/worksheets/sheet3.xml><?xml version="1.0" encoding="utf-8"?>
<worksheet xmlns="http://schemas.openxmlformats.org/spreadsheetml/2006/main" xmlns:r="http://schemas.openxmlformats.org/officeDocument/2006/relationships">
  <dimension ref="A1:AG24"/>
  <sheetViews>
    <sheetView view="pageBreakPreview" zoomScale="120" zoomScaleSheetLayoutView="120" workbookViewId="0" topLeftCell="A11">
      <selection activeCell="B20" sqref="B20:D20"/>
    </sheetView>
  </sheetViews>
  <sheetFormatPr defaultColWidth="9.140625" defaultRowHeight="12.75"/>
  <cols>
    <col min="1" max="1" width="20.7109375" style="3" customWidth="1"/>
    <col min="2" max="2" width="12.8515625" style="3" customWidth="1"/>
    <col min="3" max="17" width="8.7109375" style="3" customWidth="1"/>
    <col min="18" max="16384" width="9.140625" style="3" customWidth="1"/>
  </cols>
  <sheetData>
    <row r="1" spans="1:17" ht="18" customHeight="1">
      <c r="A1" s="378" t="s">
        <v>3</v>
      </c>
      <c r="B1" s="378"/>
      <c r="C1" s="378"/>
      <c r="D1" s="378"/>
      <c r="E1" s="378"/>
      <c r="F1" s="378"/>
      <c r="G1" s="378"/>
      <c r="H1" s="378"/>
      <c r="I1" s="378"/>
      <c r="J1" s="378"/>
      <c r="K1" s="378"/>
      <c r="L1" s="378"/>
      <c r="M1" s="378"/>
      <c r="N1" s="66"/>
      <c r="O1" s="66"/>
      <c r="P1" s="66"/>
      <c r="Q1" s="66"/>
    </row>
    <row r="2" spans="1:33" ht="14.25" customHeight="1">
      <c r="A2" s="45"/>
      <c r="B2" s="14"/>
      <c r="C2" s="14"/>
      <c r="D2" s="15"/>
      <c r="E2" s="15"/>
      <c r="F2" s="15"/>
      <c r="G2" s="15"/>
      <c r="H2" s="15"/>
      <c r="I2" s="15"/>
      <c r="J2" s="15"/>
      <c r="K2" s="15"/>
      <c r="L2" s="15"/>
      <c r="M2" s="15"/>
      <c r="N2" s="11"/>
      <c r="O2" s="6"/>
      <c r="P2" s="6"/>
      <c r="Q2" s="6"/>
      <c r="R2" s="6"/>
      <c r="S2" s="6"/>
      <c r="T2" s="6"/>
      <c r="U2" s="6"/>
      <c r="V2" s="6"/>
      <c r="W2" s="6"/>
      <c r="X2" s="6"/>
      <c r="Y2" s="6"/>
      <c r="Z2" s="6"/>
      <c r="AA2" s="6"/>
      <c r="AB2" s="6"/>
      <c r="AC2" s="6"/>
      <c r="AD2" s="6"/>
      <c r="AE2" s="6"/>
      <c r="AF2" s="6"/>
      <c r="AG2" s="6"/>
    </row>
    <row r="3" spans="1:33" ht="15" customHeight="1">
      <c r="A3" s="93" t="s">
        <v>100</v>
      </c>
      <c r="B3" s="370" t="s">
        <v>78</v>
      </c>
      <c r="C3" s="370"/>
      <c r="D3" s="370"/>
      <c r="E3" s="370"/>
      <c r="F3" s="370"/>
      <c r="G3" s="370"/>
      <c r="H3" s="370"/>
      <c r="I3" s="370"/>
      <c r="J3" s="370"/>
      <c r="K3" s="370"/>
      <c r="L3" s="370"/>
      <c r="M3" s="370"/>
      <c r="N3" s="7"/>
      <c r="O3" s="7"/>
      <c r="P3" s="7"/>
      <c r="Q3" s="7"/>
      <c r="R3" s="6"/>
      <c r="S3" s="6"/>
      <c r="T3" s="6"/>
      <c r="U3" s="6"/>
      <c r="V3" s="6"/>
      <c r="W3" s="6"/>
      <c r="X3" s="6"/>
      <c r="Y3" s="6"/>
      <c r="Z3" s="6"/>
      <c r="AA3" s="6"/>
      <c r="AB3" s="6"/>
      <c r="AC3" s="6"/>
      <c r="AD3" s="6"/>
      <c r="AE3" s="6"/>
      <c r="AF3" s="6"/>
      <c r="AG3" s="6"/>
    </row>
    <row r="4" spans="1:33" ht="12.75" customHeight="1">
      <c r="A4" s="94"/>
      <c r="B4" s="11"/>
      <c r="C4" s="11"/>
      <c r="D4" s="11"/>
      <c r="E4" s="11"/>
      <c r="F4" s="11"/>
      <c r="G4" s="11"/>
      <c r="H4" s="11"/>
      <c r="I4" s="11"/>
      <c r="J4" s="11"/>
      <c r="K4" s="11"/>
      <c r="L4" s="11"/>
      <c r="M4" s="11"/>
      <c r="N4" s="11"/>
      <c r="O4" s="16"/>
      <c r="P4" s="16"/>
      <c r="Q4" s="16"/>
      <c r="R4" s="16"/>
      <c r="S4" s="16"/>
      <c r="T4" s="6"/>
      <c r="U4" s="6"/>
      <c r="V4" s="6"/>
      <c r="W4" s="6"/>
      <c r="X4" s="6"/>
      <c r="Y4" s="6"/>
      <c r="Z4" s="6"/>
      <c r="AA4" s="6"/>
      <c r="AB4" s="6"/>
      <c r="AC4" s="6"/>
      <c r="AD4" s="6"/>
      <c r="AE4" s="6"/>
      <c r="AF4" s="6"/>
      <c r="AG4" s="6"/>
    </row>
    <row r="5" spans="1:33" ht="14.25" customHeight="1">
      <c r="A5" s="94" t="s">
        <v>137</v>
      </c>
      <c r="B5" s="371" t="s">
        <v>79</v>
      </c>
      <c r="C5" s="371"/>
      <c r="D5" s="371"/>
      <c r="E5" s="371"/>
      <c r="F5" s="371"/>
      <c r="G5" s="371"/>
      <c r="H5" s="371"/>
      <c r="I5" s="371"/>
      <c r="J5" s="371"/>
      <c r="K5" s="371"/>
      <c r="L5" s="371"/>
      <c r="M5" s="371"/>
      <c r="N5" s="5"/>
      <c r="O5" s="5"/>
      <c r="P5" s="5"/>
      <c r="Q5" s="5"/>
      <c r="R5" s="6"/>
      <c r="S5" s="6"/>
      <c r="T5" s="6"/>
      <c r="U5" s="6"/>
      <c r="V5" s="6"/>
      <c r="W5" s="6"/>
      <c r="X5" s="6"/>
      <c r="Y5" s="6"/>
      <c r="Z5" s="6"/>
      <c r="AA5" s="6"/>
      <c r="AB5" s="6"/>
      <c r="AC5" s="6"/>
      <c r="AD5" s="6"/>
      <c r="AE5" s="6"/>
      <c r="AF5" s="6"/>
      <c r="AG5" s="6"/>
    </row>
    <row r="6" spans="1:33" ht="13.5" customHeight="1">
      <c r="A6" s="94"/>
      <c r="N6" s="6"/>
      <c r="O6" s="6"/>
      <c r="P6" s="6"/>
      <c r="Q6" s="6"/>
      <c r="R6" s="6"/>
      <c r="S6" s="6"/>
      <c r="T6" s="6"/>
      <c r="U6" s="6"/>
      <c r="V6" s="6"/>
      <c r="W6" s="6"/>
      <c r="X6" s="6"/>
      <c r="Y6" s="6"/>
      <c r="Z6" s="6"/>
      <c r="AA6" s="6"/>
      <c r="AB6" s="6"/>
      <c r="AC6" s="6"/>
      <c r="AD6" s="6"/>
      <c r="AE6" s="6"/>
      <c r="AF6" s="6"/>
      <c r="AG6" s="6"/>
    </row>
    <row r="7" spans="1:33" ht="13.5" customHeight="1">
      <c r="A7" s="94" t="s">
        <v>138</v>
      </c>
      <c r="B7" s="371" t="s">
        <v>80</v>
      </c>
      <c r="C7" s="371"/>
      <c r="D7" s="371"/>
      <c r="E7" s="371"/>
      <c r="F7" s="371"/>
      <c r="G7" s="371"/>
      <c r="H7" s="371"/>
      <c r="I7" s="371"/>
      <c r="J7" s="371"/>
      <c r="K7" s="371"/>
      <c r="L7" s="371"/>
      <c r="M7" s="371"/>
      <c r="N7" s="5"/>
      <c r="O7" s="5"/>
      <c r="P7" s="5"/>
      <c r="Q7" s="5"/>
      <c r="R7" s="6"/>
      <c r="S7" s="6"/>
      <c r="T7" s="6"/>
      <c r="U7" s="6"/>
      <c r="V7" s="6"/>
      <c r="W7" s="6"/>
      <c r="X7" s="6"/>
      <c r="Y7" s="6"/>
      <c r="Z7" s="6"/>
      <c r="AA7" s="6"/>
      <c r="AB7" s="6"/>
      <c r="AC7" s="6"/>
      <c r="AD7" s="6"/>
      <c r="AE7" s="6"/>
      <c r="AF7" s="6"/>
      <c r="AG7" s="6"/>
    </row>
    <row r="8" spans="1:33" ht="13.5" customHeight="1">
      <c r="A8" s="94"/>
      <c r="B8" s="4"/>
      <c r="C8" s="4"/>
      <c r="D8" s="4"/>
      <c r="E8" s="4"/>
      <c r="F8" s="4"/>
      <c r="G8" s="4"/>
      <c r="H8" s="4"/>
      <c r="I8" s="4"/>
      <c r="J8" s="4"/>
      <c r="K8" s="4"/>
      <c r="L8" s="4"/>
      <c r="M8" s="4"/>
      <c r="N8" s="5"/>
      <c r="O8" s="5"/>
      <c r="P8" s="5"/>
      <c r="Q8" s="5"/>
      <c r="R8" s="6"/>
      <c r="S8" s="6"/>
      <c r="T8" s="6"/>
      <c r="U8" s="6"/>
      <c r="V8" s="6"/>
      <c r="W8" s="6"/>
      <c r="X8" s="6"/>
      <c r="Y8" s="6"/>
      <c r="Z8" s="6"/>
      <c r="AA8" s="6"/>
      <c r="AB8" s="6"/>
      <c r="AC8" s="6"/>
      <c r="AD8" s="6"/>
      <c r="AE8" s="6"/>
      <c r="AF8" s="6"/>
      <c r="AG8" s="6"/>
    </row>
    <row r="9" spans="1:13" ht="51.75" customHeight="1">
      <c r="A9" s="377" t="s">
        <v>118</v>
      </c>
      <c r="B9" s="377"/>
      <c r="C9" s="377"/>
      <c r="D9" s="377"/>
      <c r="E9" s="377"/>
      <c r="F9" s="377"/>
      <c r="G9" s="377"/>
      <c r="H9" s="377"/>
      <c r="I9" s="377"/>
      <c r="J9" s="377"/>
      <c r="K9" s="377"/>
      <c r="L9" s="377"/>
      <c r="M9" s="377"/>
    </row>
    <row r="10" spans="1:13" ht="19.5" customHeight="1">
      <c r="A10" s="109"/>
      <c r="B10" s="108"/>
      <c r="C10" s="108"/>
      <c r="D10" s="108"/>
      <c r="E10" s="108"/>
      <c r="F10" s="108"/>
      <c r="G10" s="108"/>
      <c r="H10" s="108"/>
      <c r="I10" s="108"/>
      <c r="J10" s="108"/>
      <c r="K10" s="108"/>
      <c r="L10" s="108"/>
      <c r="M10" s="108"/>
    </row>
    <row r="11" spans="1:13" ht="15" customHeight="1">
      <c r="A11" s="369" t="s">
        <v>147</v>
      </c>
      <c r="B11" s="369"/>
      <c r="C11" s="369"/>
      <c r="D11" s="369"/>
      <c r="E11" s="369"/>
      <c r="F11" s="369"/>
      <c r="G11" s="369"/>
      <c r="H11" s="369"/>
      <c r="I11" s="369"/>
      <c r="J11" s="369"/>
      <c r="K11" s="369"/>
      <c r="L11" s="369"/>
      <c r="M11" s="369"/>
    </row>
    <row r="12" spans="1:13" ht="13.5" customHeight="1">
      <c r="A12" s="369" t="s">
        <v>148</v>
      </c>
      <c r="B12" s="369"/>
      <c r="C12" s="369"/>
      <c r="D12" s="369"/>
      <c r="E12" s="369"/>
      <c r="F12" s="369"/>
      <c r="G12" s="369"/>
      <c r="H12" s="369"/>
      <c r="I12" s="369"/>
      <c r="J12" s="369"/>
      <c r="K12" s="369"/>
      <c r="L12" s="369"/>
      <c r="M12" s="369"/>
    </row>
    <row r="13" spans="1:13" ht="15" customHeight="1">
      <c r="A13" s="369" t="s">
        <v>149</v>
      </c>
      <c r="B13" s="369"/>
      <c r="C13" s="369"/>
      <c r="D13" s="369"/>
      <c r="E13" s="369"/>
      <c r="F13" s="369"/>
      <c r="G13" s="369"/>
      <c r="H13" s="369"/>
      <c r="I13" s="369"/>
      <c r="J13" s="369"/>
      <c r="K13" s="369"/>
      <c r="L13" s="369"/>
      <c r="M13" s="369"/>
    </row>
    <row r="14" spans="1:33" ht="13.5" customHeight="1" thickBot="1">
      <c r="A14" s="94"/>
      <c r="B14" s="4"/>
      <c r="C14" s="4"/>
      <c r="D14" s="4"/>
      <c r="E14" s="4"/>
      <c r="F14" s="4"/>
      <c r="G14" s="4"/>
      <c r="H14" s="4"/>
      <c r="I14" s="4"/>
      <c r="J14" s="4"/>
      <c r="K14" s="4"/>
      <c r="L14" s="4"/>
      <c r="M14" s="4"/>
      <c r="N14" s="5"/>
      <c r="O14" s="5"/>
      <c r="P14" s="5"/>
      <c r="Q14" s="5"/>
      <c r="R14" s="6"/>
      <c r="S14" s="6"/>
      <c r="T14" s="6"/>
      <c r="U14" s="6"/>
      <c r="V14" s="6"/>
      <c r="W14" s="6"/>
      <c r="X14" s="6"/>
      <c r="Y14" s="6"/>
      <c r="Z14" s="6"/>
      <c r="AA14" s="6"/>
      <c r="AB14" s="6"/>
      <c r="AC14" s="6"/>
      <c r="AD14" s="6"/>
      <c r="AE14" s="6"/>
      <c r="AF14" s="6"/>
      <c r="AG14" s="6"/>
    </row>
    <row r="15" spans="1:14" ht="18" customHeight="1">
      <c r="A15" s="380" t="s">
        <v>150</v>
      </c>
      <c r="B15" s="382" t="s">
        <v>208</v>
      </c>
      <c r="C15" s="383"/>
      <c r="D15" s="383"/>
      <c r="E15" s="383"/>
      <c r="F15" s="383"/>
      <c r="G15" s="383"/>
      <c r="H15" s="383"/>
      <c r="I15" s="383"/>
      <c r="J15" s="383"/>
      <c r="K15" s="383"/>
      <c r="L15" s="383"/>
      <c r="M15" s="384"/>
      <c r="N15" s="19"/>
    </row>
    <row r="16" spans="1:14" ht="54.75" customHeight="1">
      <c r="A16" s="381"/>
      <c r="B16" s="385" t="s">
        <v>209</v>
      </c>
      <c r="C16" s="385"/>
      <c r="D16" s="385"/>
      <c r="E16" s="385" t="s">
        <v>210</v>
      </c>
      <c r="F16" s="385"/>
      <c r="G16" s="385"/>
      <c r="H16" s="385" t="s">
        <v>1</v>
      </c>
      <c r="I16" s="385"/>
      <c r="J16" s="385"/>
      <c r="K16" s="385" t="s">
        <v>0</v>
      </c>
      <c r="L16" s="385"/>
      <c r="M16" s="386"/>
      <c r="N16" s="20"/>
    </row>
    <row r="17" spans="1:14" ht="24.75" customHeight="1">
      <c r="A17" s="381"/>
      <c r="B17" s="75" t="s">
        <v>144</v>
      </c>
      <c r="C17" s="74" t="s">
        <v>145</v>
      </c>
      <c r="D17" s="74" t="s">
        <v>140</v>
      </c>
      <c r="E17" s="74" t="str">
        <f>B17</f>
        <v>K</v>
      </c>
      <c r="F17" s="74" t="str">
        <f>C17</f>
        <v>M</v>
      </c>
      <c r="G17" s="74" t="str">
        <f>D17</f>
        <v>Ogółem</v>
      </c>
      <c r="H17" s="74" t="str">
        <f>B17</f>
        <v>K</v>
      </c>
      <c r="I17" s="74" t="str">
        <f>C17</f>
        <v>M</v>
      </c>
      <c r="J17" s="74" t="str">
        <f>D17</f>
        <v>Ogółem</v>
      </c>
      <c r="K17" s="74" t="str">
        <f>B17</f>
        <v>K</v>
      </c>
      <c r="L17" s="74" t="str">
        <f>C17</f>
        <v>M</v>
      </c>
      <c r="M17" s="115" t="s">
        <v>140</v>
      </c>
      <c r="N17" s="20"/>
    </row>
    <row r="18" spans="1:14" ht="16.5" customHeight="1" thickBot="1">
      <c r="A18" s="116">
        <v>1</v>
      </c>
      <c r="B18" s="117">
        <v>2</v>
      </c>
      <c r="C18" s="117">
        <v>3</v>
      </c>
      <c r="D18" s="117">
        <v>4</v>
      </c>
      <c r="E18" s="117">
        <v>5</v>
      </c>
      <c r="F18" s="117">
        <v>6</v>
      </c>
      <c r="G18" s="117">
        <v>7</v>
      </c>
      <c r="H18" s="117">
        <v>8</v>
      </c>
      <c r="I18" s="117">
        <v>9</v>
      </c>
      <c r="J18" s="117">
        <v>10</v>
      </c>
      <c r="K18" s="117">
        <v>11</v>
      </c>
      <c r="L18" s="117">
        <v>12</v>
      </c>
      <c r="M18" s="118">
        <v>13</v>
      </c>
      <c r="N18" s="12"/>
    </row>
    <row r="19" spans="1:14" ht="41.25" customHeight="1">
      <c r="A19" s="119" t="s">
        <v>151</v>
      </c>
      <c r="B19" s="260">
        <f>B20-1951</f>
        <v>2823</v>
      </c>
      <c r="C19" s="260">
        <f>C20-1270</f>
        <v>1906</v>
      </c>
      <c r="D19" s="262">
        <f>B19+C19</f>
        <v>4729</v>
      </c>
      <c r="E19" s="260">
        <f>E20-588</f>
        <v>3384</v>
      </c>
      <c r="F19" s="260">
        <f>F20-601</f>
        <v>2071</v>
      </c>
      <c r="G19" s="263">
        <f>E19+F19</f>
        <v>5455</v>
      </c>
      <c r="H19" s="260">
        <f>H20-127</f>
        <v>171</v>
      </c>
      <c r="I19" s="260">
        <f>I20-67</f>
        <v>139</v>
      </c>
      <c r="J19" s="263">
        <f>H19+I19</f>
        <v>310</v>
      </c>
      <c r="K19" s="373">
        <v>504</v>
      </c>
      <c r="L19" s="373">
        <v>298</v>
      </c>
      <c r="M19" s="375">
        <f>K19+L19</f>
        <v>802</v>
      </c>
      <c r="N19" s="21"/>
    </row>
    <row r="20" spans="1:14" ht="43.5" customHeight="1">
      <c r="A20" s="100" t="s">
        <v>152</v>
      </c>
      <c r="B20" s="261">
        <v>4774</v>
      </c>
      <c r="C20" s="261">
        <v>3176</v>
      </c>
      <c r="D20" s="262">
        <f>B20+C20</f>
        <v>7950</v>
      </c>
      <c r="E20" s="261">
        <v>3972</v>
      </c>
      <c r="F20" s="261">
        <v>2672</v>
      </c>
      <c r="G20" s="263">
        <f>E20+F20</f>
        <v>6644</v>
      </c>
      <c r="H20" s="261">
        <v>298</v>
      </c>
      <c r="I20" s="261">
        <v>206</v>
      </c>
      <c r="J20" s="263">
        <f>H20+I20</f>
        <v>504</v>
      </c>
      <c r="K20" s="374"/>
      <c r="L20" s="374"/>
      <c r="M20" s="376"/>
      <c r="N20" s="21"/>
    </row>
    <row r="21" spans="1:13" ht="20.25" customHeight="1">
      <c r="A21" s="75" t="s">
        <v>146</v>
      </c>
      <c r="B21" s="372"/>
      <c r="C21" s="372"/>
      <c r="D21" s="372"/>
      <c r="E21" s="372"/>
      <c r="F21" s="372"/>
      <c r="G21" s="372"/>
      <c r="H21" s="372"/>
      <c r="I21" s="372"/>
      <c r="J21" s="372"/>
      <c r="K21" s="372"/>
      <c r="L21" s="372"/>
      <c r="M21" s="372"/>
    </row>
    <row r="23" spans="1:2" ht="19.5" customHeight="1">
      <c r="A23" s="379" t="s">
        <v>141</v>
      </c>
      <c r="B23" s="379"/>
    </row>
    <row r="24" spans="1:7" ht="18.75" customHeight="1">
      <c r="A24" s="313" t="s">
        <v>142</v>
      </c>
      <c r="B24" s="313"/>
      <c r="C24" s="313"/>
      <c r="D24" s="313"/>
      <c r="E24" s="313"/>
      <c r="F24" s="313"/>
      <c r="G24" s="313"/>
    </row>
  </sheetData>
  <sheetProtection selectLockedCells="1" selectUnlockedCells="1"/>
  <mergeCells count="20">
    <mergeCell ref="A12:M12"/>
    <mergeCell ref="A13:M13"/>
    <mergeCell ref="A1:M1"/>
    <mergeCell ref="A23:B23"/>
    <mergeCell ref="A15:A17"/>
    <mergeCell ref="B15:M15"/>
    <mergeCell ref="B16:D16"/>
    <mergeCell ref="E16:G16"/>
    <mergeCell ref="H16:J16"/>
    <mergeCell ref="K16:M16"/>
    <mergeCell ref="A11:M11"/>
    <mergeCell ref="A24:G24"/>
    <mergeCell ref="B3:M3"/>
    <mergeCell ref="B5:M5"/>
    <mergeCell ref="B7:M7"/>
    <mergeCell ref="B21:M21"/>
    <mergeCell ref="K19:K20"/>
    <mergeCell ref="L19:L20"/>
    <mergeCell ref="M19:M20"/>
    <mergeCell ref="A9:M9"/>
  </mergeCells>
  <printOptions/>
  <pageMargins left="0.5902777777777778" right="0.5902777777777778" top="0.984027777777778" bottom="0.9840277777777778" header="0.5118055555555556" footer="0.5118055555555556"/>
  <pageSetup horizontalDpi="300" verticalDpi="300" orientation="landscape"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M42"/>
  <sheetViews>
    <sheetView view="pageBreakPreview" zoomScale="120" zoomScaleSheetLayoutView="120" workbookViewId="0" topLeftCell="A32">
      <selection activeCell="E41" sqref="C41:E41"/>
    </sheetView>
  </sheetViews>
  <sheetFormatPr defaultColWidth="9.140625" defaultRowHeight="12.75"/>
  <cols>
    <col min="1" max="1" width="5.00390625" style="3" customWidth="1"/>
    <col min="2" max="2" width="37.8515625" style="3" customWidth="1"/>
    <col min="3" max="11" width="8.7109375" style="3" customWidth="1"/>
    <col min="12" max="16384" width="9.140625" style="3" customWidth="1"/>
  </cols>
  <sheetData>
    <row r="1" spans="1:8" s="67" customFormat="1" ht="29.25" customHeight="1">
      <c r="A1" s="389" t="s">
        <v>4</v>
      </c>
      <c r="B1" s="389"/>
      <c r="C1" s="389"/>
      <c r="D1" s="389"/>
      <c r="E1" s="389"/>
      <c r="F1" s="389"/>
      <c r="G1" s="389"/>
      <c r="H1" s="389"/>
    </row>
    <row r="2" spans="3:8" ht="12" customHeight="1">
      <c r="C2" s="22"/>
      <c r="D2" s="22"/>
      <c r="E2" s="22"/>
      <c r="F2" s="22"/>
      <c r="G2" s="22"/>
      <c r="H2" s="23"/>
    </row>
    <row r="3" spans="1:8" ht="31.5" customHeight="1">
      <c r="A3" s="387" t="s">
        <v>100</v>
      </c>
      <c r="B3" s="387"/>
      <c r="C3" s="390" t="s">
        <v>78</v>
      </c>
      <c r="D3" s="390"/>
      <c r="E3" s="390"/>
      <c r="F3" s="390"/>
      <c r="G3" s="390"/>
      <c r="H3" s="390"/>
    </row>
    <row r="4" spans="1:8" ht="15" customHeight="1">
      <c r="A4" s="88"/>
      <c r="B4" s="95"/>
      <c r="C4" s="207"/>
      <c r="D4" s="207"/>
      <c r="E4" s="207"/>
      <c r="F4" s="207"/>
      <c r="G4" s="207"/>
      <c r="H4" s="207"/>
    </row>
    <row r="5" spans="1:8" ht="15.75" customHeight="1">
      <c r="A5" s="391" t="s">
        <v>137</v>
      </c>
      <c r="B5" s="391"/>
      <c r="C5" s="370" t="s">
        <v>79</v>
      </c>
      <c r="D5" s="370"/>
      <c r="E5" s="370"/>
      <c r="F5" s="370"/>
      <c r="G5" s="370"/>
      <c r="H5" s="370"/>
    </row>
    <row r="6" spans="1:8" ht="15" customHeight="1">
      <c r="A6" s="88"/>
      <c r="B6" s="88"/>
      <c r="C6" s="208"/>
      <c r="D6" s="208"/>
      <c r="E6" s="208"/>
      <c r="F6" s="208"/>
      <c r="G6" s="208"/>
      <c r="H6" s="208"/>
    </row>
    <row r="7" spans="1:8" ht="16.5" customHeight="1">
      <c r="A7" s="387" t="s">
        <v>138</v>
      </c>
      <c r="B7" s="387"/>
      <c r="C7" s="370" t="s">
        <v>80</v>
      </c>
      <c r="D7" s="370"/>
      <c r="E7" s="370"/>
      <c r="F7" s="370"/>
      <c r="G7" s="370"/>
      <c r="H7" s="370"/>
    </row>
    <row r="8" spans="1:8" ht="12.75">
      <c r="A8" s="24"/>
      <c r="B8" s="24"/>
      <c r="C8" s="4"/>
      <c r="D8" s="4"/>
      <c r="E8" s="4"/>
      <c r="F8" s="4"/>
      <c r="G8" s="4"/>
      <c r="H8" s="4"/>
    </row>
    <row r="9" spans="1:13" ht="54.75" customHeight="1">
      <c r="A9" s="377" t="s">
        <v>118</v>
      </c>
      <c r="B9" s="377"/>
      <c r="C9" s="377"/>
      <c r="D9" s="377"/>
      <c r="E9" s="377"/>
      <c r="F9" s="377"/>
      <c r="G9" s="377"/>
      <c r="H9" s="377"/>
      <c r="I9" s="154"/>
      <c r="J9" s="154"/>
      <c r="K9" s="154"/>
      <c r="L9" s="154"/>
      <c r="M9" s="154"/>
    </row>
    <row r="10" spans="1:8" s="9" customFormat="1" ht="51" customHeight="1">
      <c r="A10" s="377" t="s">
        <v>119</v>
      </c>
      <c r="B10" s="388"/>
      <c r="C10" s="388"/>
      <c r="D10" s="388"/>
      <c r="E10" s="388"/>
      <c r="F10" s="388"/>
      <c r="G10" s="388"/>
      <c r="H10" s="388"/>
    </row>
    <row r="11" spans="1:8" s="9" customFormat="1" ht="177" customHeight="1">
      <c r="A11" s="377" t="s">
        <v>36</v>
      </c>
      <c r="B11" s="388"/>
      <c r="C11" s="388"/>
      <c r="D11" s="388"/>
      <c r="E11" s="388"/>
      <c r="F11" s="388"/>
      <c r="G11" s="388"/>
      <c r="H11" s="388"/>
    </row>
    <row r="12" spans="1:8" s="9" customFormat="1" ht="19.5" customHeight="1">
      <c r="A12" s="122"/>
      <c r="B12" s="121"/>
      <c r="C12" s="121"/>
      <c r="D12" s="121"/>
      <c r="E12" s="121"/>
      <c r="F12" s="121"/>
      <c r="G12" s="121"/>
      <c r="H12" s="121"/>
    </row>
    <row r="13" spans="1:8" ht="15" customHeight="1">
      <c r="A13" s="398" t="s">
        <v>147</v>
      </c>
      <c r="B13" s="398"/>
      <c r="C13" s="398"/>
      <c r="D13" s="398"/>
      <c r="E13" s="398"/>
      <c r="F13" s="123"/>
      <c r="G13" s="123"/>
      <c r="H13" s="123"/>
    </row>
    <row r="14" spans="1:8" ht="13.5" customHeight="1">
      <c r="A14" s="369" t="s">
        <v>148</v>
      </c>
      <c r="B14" s="369"/>
      <c r="C14" s="369"/>
      <c r="D14" s="369"/>
      <c r="E14" s="369"/>
      <c r="F14" s="369"/>
      <c r="G14" s="369"/>
      <c r="H14" s="369"/>
    </row>
    <row r="15" spans="1:8" ht="15" customHeight="1">
      <c r="A15" s="369" t="s">
        <v>149</v>
      </c>
      <c r="B15" s="369"/>
      <c r="C15" s="369"/>
      <c r="D15" s="369"/>
      <c r="E15" s="369"/>
      <c r="F15" s="369"/>
      <c r="G15" s="369"/>
      <c r="H15" s="369"/>
    </row>
    <row r="16" spans="1:5" ht="15" customHeight="1" thickBot="1">
      <c r="A16" s="17"/>
      <c r="B16" s="18"/>
      <c r="C16" s="18"/>
      <c r="D16" s="18"/>
      <c r="E16" s="18"/>
    </row>
    <row r="17" spans="1:11" ht="12.75" customHeight="1">
      <c r="A17" s="394" t="s">
        <v>153</v>
      </c>
      <c r="B17" s="396" t="s">
        <v>154</v>
      </c>
      <c r="C17" s="400" t="s">
        <v>151</v>
      </c>
      <c r="D17" s="400"/>
      <c r="E17" s="400"/>
      <c r="F17" s="400" t="s">
        <v>152</v>
      </c>
      <c r="G17" s="400"/>
      <c r="H17" s="401"/>
      <c r="I17" s="25"/>
      <c r="J17" s="5"/>
      <c r="K17" s="6"/>
    </row>
    <row r="18" spans="1:11" ht="12.75">
      <c r="A18" s="395"/>
      <c r="B18" s="397"/>
      <c r="C18" s="73" t="s">
        <v>144</v>
      </c>
      <c r="D18" s="73" t="s">
        <v>145</v>
      </c>
      <c r="E18" s="73" t="s">
        <v>140</v>
      </c>
      <c r="F18" s="73" t="s">
        <v>144</v>
      </c>
      <c r="G18" s="73" t="s">
        <v>145</v>
      </c>
      <c r="H18" s="132" t="s">
        <v>140</v>
      </c>
      <c r="I18" s="6"/>
      <c r="J18" s="5"/>
      <c r="K18" s="6"/>
    </row>
    <row r="19" spans="1:11" ht="13.5" thickBot="1">
      <c r="A19" s="133">
        <v>1</v>
      </c>
      <c r="B19" s="134">
        <v>2</v>
      </c>
      <c r="C19" s="134">
        <v>3</v>
      </c>
      <c r="D19" s="134">
        <v>4</v>
      </c>
      <c r="E19" s="134">
        <v>5</v>
      </c>
      <c r="F19" s="134">
        <v>6</v>
      </c>
      <c r="G19" s="134">
        <v>7</v>
      </c>
      <c r="H19" s="135">
        <v>8</v>
      </c>
      <c r="I19" s="6"/>
      <c r="J19" s="5"/>
      <c r="K19" s="6"/>
    </row>
    <row r="20" spans="1:11" ht="24.75" customHeight="1">
      <c r="A20" s="129">
        <v>1</v>
      </c>
      <c r="B20" s="130" t="s">
        <v>155</v>
      </c>
      <c r="C20" s="264">
        <f>F20-1883</f>
        <v>2326</v>
      </c>
      <c r="D20" s="264">
        <f>G20-1246</f>
        <v>1842</v>
      </c>
      <c r="E20" s="266">
        <f>C20+D20</f>
        <v>4168</v>
      </c>
      <c r="F20" s="264">
        <v>4209</v>
      </c>
      <c r="G20" s="264">
        <v>3088</v>
      </c>
      <c r="H20" s="266">
        <f>F20+G20</f>
        <v>7297</v>
      </c>
      <c r="I20" s="6"/>
      <c r="J20" s="5"/>
      <c r="K20" s="6"/>
    </row>
    <row r="21" spans="1:11" ht="24.75" customHeight="1">
      <c r="A21" s="48"/>
      <c r="B21" s="38" t="s">
        <v>156</v>
      </c>
      <c r="C21" s="265">
        <f>F21-470</f>
        <v>550</v>
      </c>
      <c r="D21" s="265">
        <f>G21-265</f>
        <v>261</v>
      </c>
      <c r="E21" s="266">
        <f aca="true" t="shared" si="0" ref="E21:E38">C21+D21</f>
        <v>811</v>
      </c>
      <c r="F21" s="265">
        <v>1020</v>
      </c>
      <c r="G21" s="265">
        <v>526</v>
      </c>
      <c r="H21" s="266">
        <f aca="true" t="shared" si="1" ref="H21:H38">F21+G21</f>
        <v>1546</v>
      </c>
      <c r="I21" s="6"/>
      <c r="J21" s="5"/>
      <c r="K21" s="6"/>
    </row>
    <row r="22" spans="1:11" ht="24.75" customHeight="1">
      <c r="A22" s="127">
        <v>2</v>
      </c>
      <c r="B22" s="128" t="s">
        <v>157</v>
      </c>
      <c r="C22" s="265">
        <f>F22-66</f>
        <v>309</v>
      </c>
      <c r="D22" s="265">
        <f>G22-24</f>
        <v>49</v>
      </c>
      <c r="E22" s="266">
        <f t="shared" si="0"/>
        <v>358</v>
      </c>
      <c r="F22" s="265">
        <v>375</v>
      </c>
      <c r="G22" s="265">
        <v>73</v>
      </c>
      <c r="H22" s="266">
        <f t="shared" si="1"/>
        <v>448</v>
      </c>
      <c r="I22" s="6"/>
      <c r="J22" s="5"/>
      <c r="K22" s="6"/>
    </row>
    <row r="23" spans="1:11" ht="24.75" customHeight="1">
      <c r="A23" s="47"/>
      <c r="B23" s="38" t="s">
        <v>158</v>
      </c>
      <c r="C23" s="265">
        <f>F23-1</f>
        <v>58</v>
      </c>
      <c r="D23" s="265">
        <v>12</v>
      </c>
      <c r="E23" s="266">
        <f t="shared" si="0"/>
        <v>70</v>
      </c>
      <c r="F23" s="265">
        <v>59</v>
      </c>
      <c r="G23" s="265">
        <v>12</v>
      </c>
      <c r="H23" s="266">
        <f t="shared" si="1"/>
        <v>71</v>
      </c>
      <c r="I23" s="6"/>
      <c r="J23" s="5"/>
      <c r="K23" s="6"/>
    </row>
    <row r="24" spans="1:11" ht="24.75" customHeight="1">
      <c r="A24" s="125">
        <v>3</v>
      </c>
      <c r="B24" s="126" t="s">
        <v>159</v>
      </c>
      <c r="C24" s="265">
        <f>F24-2</f>
        <v>188</v>
      </c>
      <c r="D24" s="265">
        <v>15</v>
      </c>
      <c r="E24" s="266">
        <f t="shared" si="0"/>
        <v>203</v>
      </c>
      <c r="F24" s="265">
        <v>190</v>
      </c>
      <c r="G24" s="265">
        <v>15</v>
      </c>
      <c r="H24" s="266">
        <f t="shared" si="1"/>
        <v>205</v>
      </c>
      <c r="I24" s="6"/>
      <c r="J24" s="5"/>
      <c r="K24" s="6"/>
    </row>
    <row r="25" spans="1:11" ht="30.75" customHeight="1">
      <c r="A25" s="71"/>
      <c r="B25" s="39" t="s">
        <v>175</v>
      </c>
      <c r="C25" s="265">
        <v>0</v>
      </c>
      <c r="D25" s="265">
        <v>0</v>
      </c>
      <c r="E25" s="266">
        <f t="shared" si="0"/>
        <v>0</v>
      </c>
      <c r="F25" s="265">
        <v>0</v>
      </c>
      <c r="G25" s="265">
        <v>0</v>
      </c>
      <c r="H25" s="266">
        <f t="shared" si="1"/>
        <v>0</v>
      </c>
      <c r="I25" s="6"/>
      <c r="J25" s="5"/>
      <c r="K25" s="6"/>
    </row>
    <row r="26" spans="1:11" ht="30.75" customHeight="1">
      <c r="A26" s="71"/>
      <c r="B26" s="39" t="s">
        <v>160</v>
      </c>
      <c r="C26" s="265">
        <v>0</v>
      </c>
      <c r="D26" s="265">
        <v>0</v>
      </c>
      <c r="E26" s="266">
        <f t="shared" si="0"/>
        <v>0</v>
      </c>
      <c r="F26" s="265">
        <v>0</v>
      </c>
      <c r="G26" s="265">
        <v>0</v>
      </c>
      <c r="H26" s="266">
        <f t="shared" si="1"/>
        <v>0</v>
      </c>
      <c r="I26" s="6"/>
      <c r="J26" s="5"/>
      <c r="K26" s="6"/>
    </row>
    <row r="27" spans="1:11" ht="31.5" customHeight="1">
      <c r="A27" s="71"/>
      <c r="B27" s="39" t="s">
        <v>161</v>
      </c>
      <c r="C27" s="265">
        <v>0</v>
      </c>
      <c r="D27" s="265">
        <v>0</v>
      </c>
      <c r="E27" s="266">
        <f t="shared" si="0"/>
        <v>0</v>
      </c>
      <c r="F27" s="265">
        <v>0</v>
      </c>
      <c r="G27" s="265">
        <v>0</v>
      </c>
      <c r="H27" s="266">
        <f t="shared" si="1"/>
        <v>0</v>
      </c>
      <c r="I27" s="6"/>
      <c r="J27" s="5"/>
      <c r="K27" s="6"/>
    </row>
    <row r="28" spans="1:11" ht="30" customHeight="1">
      <c r="A28" s="71"/>
      <c r="B28" s="27" t="s">
        <v>15</v>
      </c>
      <c r="C28" s="265">
        <v>0</v>
      </c>
      <c r="D28" s="265">
        <v>0</v>
      </c>
      <c r="E28" s="266">
        <f t="shared" si="0"/>
        <v>0</v>
      </c>
      <c r="F28" s="265">
        <v>0</v>
      </c>
      <c r="G28" s="265">
        <v>0</v>
      </c>
      <c r="H28" s="266">
        <f t="shared" si="1"/>
        <v>0</v>
      </c>
      <c r="I28" s="6"/>
      <c r="J28" s="5"/>
      <c r="K28" s="6"/>
    </row>
    <row r="29" spans="1:11" ht="30" customHeight="1">
      <c r="A29" s="71"/>
      <c r="B29" s="27" t="s">
        <v>16</v>
      </c>
      <c r="C29" s="265">
        <v>0</v>
      </c>
      <c r="D29" s="265">
        <v>0</v>
      </c>
      <c r="E29" s="266">
        <f t="shared" si="0"/>
        <v>0</v>
      </c>
      <c r="F29" s="265">
        <v>0</v>
      </c>
      <c r="G29" s="265">
        <v>0</v>
      </c>
      <c r="H29" s="266">
        <f t="shared" si="1"/>
        <v>0</v>
      </c>
      <c r="I29" s="6"/>
      <c r="J29" s="5"/>
      <c r="K29" s="6"/>
    </row>
    <row r="30" spans="1:11" ht="30" customHeight="1">
      <c r="A30" s="71"/>
      <c r="B30" s="27" t="s">
        <v>162</v>
      </c>
      <c r="C30" s="265">
        <v>0</v>
      </c>
      <c r="D30" s="265">
        <v>0</v>
      </c>
      <c r="E30" s="266">
        <f t="shared" si="0"/>
        <v>0</v>
      </c>
      <c r="F30" s="265">
        <v>0</v>
      </c>
      <c r="G30" s="265">
        <v>0</v>
      </c>
      <c r="H30" s="266">
        <f t="shared" si="1"/>
        <v>0</v>
      </c>
      <c r="I30" s="6"/>
      <c r="J30" s="5"/>
      <c r="K30" s="6"/>
    </row>
    <row r="31" spans="1:11" ht="30" customHeight="1">
      <c r="A31" s="71"/>
      <c r="B31" s="27" t="s">
        <v>204</v>
      </c>
      <c r="C31" s="265">
        <v>180</v>
      </c>
      <c r="D31" s="265">
        <v>11</v>
      </c>
      <c r="E31" s="266">
        <f t="shared" si="0"/>
        <v>191</v>
      </c>
      <c r="F31" s="265">
        <v>182</v>
      </c>
      <c r="G31" s="265">
        <v>11</v>
      </c>
      <c r="H31" s="266">
        <f t="shared" si="1"/>
        <v>193</v>
      </c>
      <c r="I31" s="6"/>
      <c r="J31" s="5"/>
      <c r="K31" s="6"/>
    </row>
    <row r="32" spans="1:11" ht="30" customHeight="1">
      <c r="A32" s="71"/>
      <c r="B32" s="27" t="s">
        <v>205</v>
      </c>
      <c r="C32" s="265">
        <v>8</v>
      </c>
      <c r="D32" s="265">
        <v>4</v>
      </c>
      <c r="E32" s="266">
        <f t="shared" si="0"/>
        <v>12</v>
      </c>
      <c r="F32" s="265">
        <v>8</v>
      </c>
      <c r="G32" s="265">
        <v>4</v>
      </c>
      <c r="H32" s="266">
        <f t="shared" si="1"/>
        <v>12</v>
      </c>
      <c r="I32" s="6"/>
      <c r="J32" s="5"/>
      <c r="K32" s="6"/>
    </row>
    <row r="33" spans="1:11" ht="30" customHeight="1">
      <c r="A33" s="71"/>
      <c r="B33" s="27" t="s">
        <v>103</v>
      </c>
      <c r="C33" s="265">
        <v>0</v>
      </c>
      <c r="D33" s="265">
        <v>0</v>
      </c>
      <c r="E33" s="266">
        <f t="shared" si="0"/>
        <v>0</v>
      </c>
      <c r="F33" s="265">
        <v>0</v>
      </c>
      <c r="G33" s="265">
        <v>0</v>
      </c>
      <c r="H33" s="266">
        <f t="shared" si="1"/>
        <v>0</v>
      </c>
      <c r="I33" s="6"/>
      <c r="J33" s="5"/>
      <c r="K33" s="6"/>
    </row>
    <row r="34" spans="1:10" s="29" customFormat="1" ht="24.75" customHeight="1">
      <c r="A34" s="125">
        <v>4</v>
      </c>
      <c r="B34" s="124" t="s">
        <v>140</v>
      </c>
      <c r="C34" s="265">
        <f>F34-1951</f>
        <v>2823</v>
      </c>
      <c r="D34" s="265">
        <f>G34-1270</f>
        <v>1906</v>
      </c>
      <c r="E34" s="266">
        <f t="shared" si="0"/>
        <v>4729</v>
      </c>
      <c r="F34" s="265">
        <v>4774</v>
      </c>
      <c r="G34" s="265">
        <v>3176</v>
      </c>
      <c r="H34" s="266">
        <f t="shared" si="1"/>
        <v>7950</v>
      </c>
      <c r="I34" s="28"/>
      <c r="J34" s="5"/>
    </row>
    <row r="35" spans="1:10" s="29" customFormat="1" ht="26.25" customHeight="1">
      <c r="A35" s="71"/>
      <c r="B35" s="27" t="s">
        <v>104</v>
      </c>
      <c r="C35" s="265">
        <v>0</v>
      </c>
      <c r="D35" s="265">
        <v>0</v>
      </c>
      <c r="E35" s="266">
        <f t="shared" si="0"/>
        <v>0</v>
      </c>
      <c r="F35" s="265">
        <v>0</v>
      </c>
      <c r="G35" s="265">
        <v>0</v>
      </c>
      <c r="H35" s="266">
        <f t="shared" si="1"/>
        <v>0</v>
      </c>
      <c r="I35" s="28"/>
      <c r="J35" s="5"/>
    </row>
    <row r="36" spans="1:10" s="29" customFormat="1" ht="24.75" customHeight="1">
      <c r="A36" s="71"/>
      <c r="B36" s="27" t="s">
        <v>168</v>
      </c>
      <c r="C36" s="265">
        <v>0</v>
      </c>
      <c r="D36" s="265">
        <v>0</v>
      </c>
      <c r="E36" s="266">
        <f t="shared" si="0"/>
        <v>0</v>
      </c>
      <c r="F36" s="265">
        <v>0</v>
      </c>
      <c r="G36" s="265">
        <v>0</v>
      </c>
      <c r="H36" s="266">
        <f t="shared" si="1"/>
        <v>0</v>
      </c>
      <c r="I36" s="28"/>
      <c r="J36" s="5"/>
    </row>
    <row r="37" spans="1:10" s="29" customFormat="1" ht="24.75" customHeight="1">
      <c r="A37" s="71"/>
      <c r="B37" s="27" t="s">
        <v>167</v>
      </c>
      <c r="C37" s="265">
        <f>F37-57</f>
        <v>113</v>
      </c>
      <c r="D37" s="265">
        <f>G37-43</f>
        <v>75</v>
      </c>
      <c r="E37" s="266">
        <f t="shared" si="0"/>
        <v>188</v>
      </c>
      <c r="F37" s="265">
        <v>170</v>
      </c>
      <c r="G37" s="265">
        <v>118</v>
      </c>
      <c r="H37" s="266">
        <f t="shared" si="1"/>
        <v>288</v>
      </c>
      <c r="I37" s="28"/>
      <c r="J37" s="5"/>
    </row>
    <row r="38" spans="1:10" s="29" customFormat="1" ht="24.75" customHeight="1">
      <c r="A38" s="72"/>
      <c r="B38" s="27" t="s">
        <v>9</v>
      </c>
      <c r="C38" s="265">
        <f>F38-553</f>
        <v>1160</v>
      </c>
      <c r="D38" s="265">
        <f>G38-389</f>
        <v>808</v>
      </c>
      <c r="E38" s="266">
        <f t="shared" si="0"/>
        <v>1968</v>
      </c>
      <c r="F38" s="265">
        <v>1713</v>
      </c>
      <c r="G38" s="265">
        <v>1197</v>
      </c>
      <c r="H38" s="266">
        <f t="shared" si="1"/>
        <v>2910</v>
      </c>
      <c r="I38" s="28"/>
      <c r="J38" s="5"/>
    </row>
    <row r="39" spans="1:10" s="29" customFormat="1" ht="22.5" customHeight="1">
      <c r="A39" s="392" t="s">
        <v>146</v>
      </c>
      <c r="B39" s="393"/>
      <c r="C39" s="399"/>
      <c r="D39" s="399"/>
      <c r="E39" s="399"/>
      <c r="F39" s="399"/>
      <c r="G39" s="399"/>
      <c r="H39" s="399"/>
      <c r="I39" s="28"/>
      <c r="J39" s="5"/>
    </row>
    <row r="40" spans="1:10" s="29" customFormat="1" ht="16.5" customHeight="1">
      <c r="A40" s="12"/>
      <c r="B40" s="12"/>
      <c r="C40" s="12"/>
      <c r="D40" s="12"/>
      <c r="E40" s="12"/>
      <c r="F40" s="12"/>
      <c r="G40" s="12"/>
      <c r="H40" s="12"/>
      <c r="I40" s="28"/>
      <c r="J40" s="5"/>
    </row>
    <row r="41" spans="1:2" ht="12.75">
      <c r="A41" s="379" t="s">
        <v>141</v>
      </c>
      <c r="B41" s="379"/>
    </row>
    <row r="42" spans="1:2" ht="12.75">
      <c r="A42" s="379" t="s">
        <v>142</v>
      </c>
      <c r="B42" s="379"/>
    </row>
  </sheetData>
  <sheetProtection selectLockedCells="1" selectUnlockedCells="1"/>
  <mergeCells count="21">
    <mergeCell ref="A13:E13"/>
    <mergeCell ref="A14:H14"/>
    <mergeCell ref="A15:H15"/>
    <mergeCell ref="C39:H39"/>
    <mergeCell ref="C17:E17"/>
    <mergeCell ref="F17:H17"/>
    <mergeCell ref="A41:B41"/>
    <mergeCell ref="A42:B42"/>
    <mergeCell ref="A39:B39"/>
    <mergeCell ref="A17:A18"/>
    <mergeCell ref="B17:B18"/>
    <mergeCell ref="A1:H1"/>
    <mergeCell ref="A3:B3"/>
    <mergeCell ref="C3:H3"/>
    <mergeCell ref="A5:B5"/>
    <mergeCell ref="C5:H5"/>
    <mergeCell ref="A7:B7"/>
    <mergeCell ref="C7:H7"/>
    <mergeCell ref="A10:H10"/>
    <mergeCell ref="A11:H11"/>
    <mergeCell ref="A9:H9"/>
  </mergeCells>
  <printOptions horizontalCentered="1"/>
  <pageMargins left="0.7875" right="0.7875" top="0.7875000000000001" bottom="0.7875" header="0.5118055555555556" footer="0.5118055555555556"/>
  <pageSetup fitToHeight="1" fitToWidth="1" horizontalDpi="300" verticalDpi="300" orientation="portrait" paperSize="9" scale="64" r:id="rId1"/>
</worksheet>
</file>

<file path=xl/worksheets/sheet5.xml><?xml version="1.0" encoding="utf-8"?>
<worksheet xmlns="http://schemas.openxmlformats.org/spreadsheetml/2006/main" xmlns:r="http://schemas.openxmlformats.org/officeDocument/2006/relationships">
  <dimension ref="A1:M26"/>
  <sheetViews>
    <sheetView view="pageBreakPreview" zoomScale="120" zoomScaleSheetLayoutView="120" workbookViewId="0" topLeftCell="A10">
      <selection activeCell="C23" sqref="C23:H23"/>
    </sheetView>
  </sheetViews>
  <sheetFormatPr defaultColWidth="9.140625" defaultRowHeight="12.75"/>
  <cols>
    <col min="1" max="1" width="3.7109375" style="0" customWidth="1"/>
    <col min="2" max="2" width="23.00390625" style="0" customWidth="1"/>
    <col min="3" max="8" width="10.7109375" style="0" customWidth="1"/>
  </cols>
  <sheetData>
    <row r="1" spans="1:8" ht="27.75" customHeight="1">
      <c r="A1" s="389" t="s">
        <v>5</v>
      </c>
      <c r="B1" s="389"/>
      <c r="C1" s="389"/>
      <c r="D1" s="389"/>
      <c r="E1" s="389"/>
      <c r="F1" s="389"/>
      <c r="G1" s="389"/>
      <c r="H1" s="389"/>
    </row>
    <row r="2" spans="2:8" ht="12.75">
      <c r="B2" s="1"/>
      <c r="C2" s="1"/>
      <c r="D2" s="1"/>
      <c r="E2" s="2"/>
      <c r="F2" s="1"/>
      <c r="G2" s="1"/>
      <c r="H2" s="1"/>
    </row>
    <row r="3" spans="2:8" ht="15">
      <c r="B3" s="96" t="s">
        <v>100</v>
      </c>
      <c r="C3" s="402" t="s">
        <v>78</v>
      </c>
      <c r="D3" s="403"/>
      <c r="E3" s="403"/>
      <c r="F3" s="403"/>
      <c r="G3" s="403"/>
      <c r="H3" s="404"/>
    </row>
    <row r="4" spans="2:8" ht="15">
      <c r="B4" s="94"/>
      <c r="C4" s="1"/>
      <c r="D4" s="1"/>
      <c r="E4" s="2"/>
      <c r="F4" s="1"/>
      <c r="G4" s="1"/>
      <c r="H4" s="1"/>
    </row>
    <row r="5" spans="2:8" ht="15">
      <c r="B5" s="96" t="s">
        <v>137</v>
      </c>
      <c r="C5" s="402" t="s">
        <v>79</v>
      </c>
      <c r="D5" s="403"/>
      <c r="E5" s="403"/>
      <c r="F5" s="403"/>
      <c r="G5" s="403"/>
      <c r="H5" s="404"/>
    </row>
    <row r="6" spans="2:8" ht="15">
      <c r="B6" s="94"/>
      <c r="C6" s="1"/>
      <c r="D6" s="1"/>
      <c r="E6" s="4"/>
      <c r="F6" s="4"/>
      <c r="G6" s="4"/>
      <c r="H6" s="4"/>
    </row>
    <row r="7" spans="2:8" ht="15">
      <c r="B7" s="96" t="s">
        <v>138</v>
      </c>
      <c r="C7" s="402" t="s">
        <v>80</v>
      </c>
      <c r="D7" s="403"/>
      <c r="E7" s="403"/>
      <c r="F7" s="403"/>
      <c r="G7" s="403"/>
      <c r="H7" s="404"/>
    </row>
    <row r="8" spans="2:8" ht="12.75">
      <c r="B8" s="4"/>
      <c r="C8" s="4"/>
      <c r="D8" s="4"/>
      <c r="E8" s="4"/>
      <c r="F8" s="4"/>
      <c r="G8" s="4"/>
      <c r="H8" s="4"/>
    </row>
    <row r="9" spans="1:13" s="3" customFormat="1" ht="65.25" customHeight="1">
      <c r="A9" s="377" t="s">
        <v>118</v>
      </c>
      <c r="B9" s="377"/>
      <c r="C9" s="377"/>
      <c r="D9" s="377"/>
      <c r="E9" s="377"/>
      <c r="F9" s="377"/>
      <c r="G9" s="377"/>
      <c r="H9" s="377"/>
      <c r="I9" s="154"/>
      <c r="J9" s="154"/>
      <c r="K9" s="154"/>
      <c r="L9" s="154"/>
      <c r="M9" s="154"/>
    </row>
    <row r="10" spans="1:13" ht="55.5" customHeight="1">
      <c r="A10" s="377" t="s">
        <v>121</v>
      </c>
      <c r="B10" s="377"/>
      <c r="C10" s="377"/>
      <c r="D10" s="377"/>
      <c r="E10" s="377"/>
      <c r="F10" s="377"/>
      <c r="G10" s="377"/>
      <c r="H10" s="377"/>
      <c r="I10" s="18"/>
      <c r="J10" s="18"/>
      <c r="K10" s="18"/>
      <c r="L10" s="18"/>
      <c r="M10" s="3"/>
    </row>
    <row r="11" spans="1:13" ht="52.5" customHeight="1">
      <c r="A11" s="377" t="s">
        <v>41</v>
      </c>
      <c r="B11" s="377"/>
      <c r="C11" s="377"/>
      <c r="D11" s="377"/>
      <c r="E11" s="377"/>
      <c r="F11" s="377"/>
      <c r="G11" s="377"/>
      <c r="H11" s="377"/>
      <c r="I11" s="18"/>
      <c r="J11" s="18"/>
      <c r="K11" s="18"/>
      <c r="L11" s="18"/>
      <c r="M11" s="3"/>
    </row>
    <row r="12" spans="1:13" ht="19.5" customHeight="1">
      <c r="A12" s="120"/>
      <c r="B12" s="120"/>
      <c r="C12" s="120"/>
      <c r="D12" s="120"/>
      <c r="E12" s="120"/>
      <c r="F12" s="120"/>
      <c r="G12" s="120"/>
      <c r="H12" s="120"/>
      <c r="I12" s="18"/>
      <c r="J12" s="18"/>
      <c r="K12" s="18"/>
      <c r="L12" s="18"/>
      <c r="M12" s="3"/>
    </row>
    <row r="13" spans="1:13" ht="15.75" customHeight="1">
      <c r="A13" s="369" t="s">
        <v>147</v>
      </c>
      <c r="B13" s="369"/>
      <c r="C13" s="369"/>
      <c r="D13" s="369"/>
      <c r="E13" s="369"/>
      <c r="F13" s="369"/>
      <c r="G13" s="369"/>
      <c r="H13" s="369"/>
      <c r="I13" s="17"/>
      <c r="J13" s="17"/>
      <c r="K13" s="17"/>
      <c r="L13" s="17"/>
      <c r="M13" s="3"/>
    </row>
    <row r="14" spans="1:13" ht="17.25" customHeight="1">
      <c r="A14" s="369" t="s">
        <v>148</v>
      </c>
      <c r="B14" s="369"/>
      <c r="C14" s="369"/>
      <c r="D14" s="369"/>
      <c r="E14" s="369"/>
      <c r="F14" s="369"/>
      <c r="G14" s="369"/>
      <c r="H14" s="369"/>
      <c r="I14" s="17"/>
      <c r="J14" s="17"/>
      <c r="K14" s="17"/>
      <c r="L14" s="17"/>
      <c r="M14" s="17"/>
    </row>
    <row r="15" spans="1:13" ht="16.5" customHeight="1">
      <c r="A15" s="369" t="s">
        <v>149</v>
      </c>
      <c r="B15" s="369"/>
      <c r="C15" s="369"/>
      <c r="D15" s="369"/>
      <c r="E15" s="369"/>
      <c r="F15" s="369"/>
      <c r="G15" s="369"/>
      <c r="H15" s="369"/>
      <c r="I15" s="18"/>
      <c r="J15" s="18"/>
      <c r="K15" s="18"/>
      <c r="L15" s="18"/>
      <c r="M15" s="3"/>
    </row>
    <row r="16" spans="2:13" ht="12" customHeight="1" thickBot="1">
      <c r="B16" s="17"/>
      <c r="C16" s="18"/>
      <c r="D16" s="18"/>
      <c r="E16" s="18"/>
      <c r="F16" s="18"/>
      <c r="G16" s="18"/>
      <c r="H16" s="18"/>
      <c r="I16" s="18"/>
      <c r="J16" s="18"/>
      <c r="K16" s="18"/>
      <c r="L16" s="18"/>
      <c r="M16" s="3"/>
    </row>
    <row r="17" spans="1:8" ht="22.5" customHeight="1">
      <c r="A17" s="407" t="s">
        <v>190</v>
      </c>
      <c r="B17" s="405" t="s">
        <v>174</v>
      </c>
      <c r="C17" s="405" t="s">
        <v>151</v>
      </c>
      <c r="D17" s="405"/>
      <c r="E17" s="405"/>
      <c r="F17" s="405" t="s">
        <v>152</v>
      </c>
      <c r="G17" s="405"/>
      <c r="H17" s="406"/>
    </row>
    <row r="18" spans="1:8" ht="14.25" customHeight="1">
      <c r="A18" s="408"/>
      <c r="B18" s="409"/>
      <c r="C18" s="75" t="s">
        <v>144</v>
      </c>
      <c r="D18" s="75" t="s">
        <v>145</v>
      </c>
      <c r="E18" s="75" t="s">
        <v>140</v>
      </c>
      <c r="F18" s="75" t="s">
        <v>144</v>
      </c>
      <c r="G18" s="75" t="s">
        <v>145</v>
      </c>
      <c r="H18" s="138" t="s">
        <v>140</v>
      </c>
    </row>
    <row r="19" spans="1:8" ht="12" customHeight="1" thickBot="1">
      <c r="A19" s="139">
        <v>1</v>
      </c>
      <c r="B19" s="140">
        <v>2</v>
      </c>
      <c r="C19" s="140">
        <v>3</v>
      </c>
      <c r="D19" s="140">
        <v>4</v>
      </c>
      <c r="E19" s="140">
        <v>5</v>
      </c>
      <c r="F19" s="140">
        <v>6</v>
      </c>
      <c r="G19" s="140">
        <v>7</v>
      </c>
      <c r="H19" s="141">
        <v>8</v>
      </c>
    </row>
    <row r="20" spans="1:8" ht="21" customHeight="1">
      <c r="A20" s="136">
        <v>1</v>
      </c>
      <c r="B20" s="137" t="s">
        <v>11</v>
      </c>
      <c r="C20" s="267">
        <f>F20-1074</f>
        <v>947</v>
      </c>
      <c r="D20" s="267">
        <f>G20-517</f>
        <v>644</v>
      </c>
      <c r="E20" s="268">
        <f>C20+D20</f>
        <v>1591</v>
      </c>
      <c r="F20" s="267">
        <v>2021</v>
      </c>
      <c r="G20" s="267">
        <v>1161</v>
      </c>
      <c r="H20" s="268">
        <f>F20+G20</f>
        <v>3182</v>
      </c>
    </row>
    <row r="21" spans="1:8" ht="31.5" customHeight="1">
      <c r="A21" s="79">
        <v>2</v>
      </c>
      <c r="B21" s="77" t="s">
        <v>10</v>
      </c>
      <c r="C21" s="269">
        <f>F21-21</f>
        <v>40</v>
      </c>
      <c r="D21" s="269">
        <f>G21-39</f>
        <v>57</v>
      </c>
      <c r="E21" s="268">
        <f>C21+D21</f>
        <v>97</v>
      </c>
      <c r="F21" s="269">
        <v>61</v>
      </c>
      <c r="G21" s="269">
        <v>96</v>
      </c>
      <c r="H21" s="268">
        <f>F21+G21</f>
        <v>157</v>
      </c>
    </row>
    <row r="22" spans="1:8" ht="31.5" customHeight="1">
      <c r="A22" s="80"/>
      <c r="B22" s="78" t="s">
        <v>12</v>
      </c>
      <c r="C22" s="269">
        <v>6</v>
      </c>
      <c r="D22" s="269">
        <v>3</v>
      </c>
      <c r="E22" s="268">
        <f>C22+D22</f>
        <v>9</v>
      </c>
      <c r="F22" s="269">
        <v>6</v>
      </c>
      <c r="G22" s="269">
        <v>3</v>
      </c>
      <c r="H22" s="268">
        <f>F22+G22</f>
        <v>9</v>
      </c>
    </row>
    <row r="23" spans="1:8" ht="15.75" customHeight="1">
      <c r="A23" s="409" t="s">
        <v>146</v>
      </c>
      <c r="B23" s="409"/>
      <c r="C23" s="372"/>
      <c r="D23" s="372"/>
      <c r="E23" s="372"/>
      <c r="F23" s="372"/>
      <c r="G23" s="372"/>
      <c r="H23" s="372"/>
    </row>
    <row r="25" spans="1:4" ht="14.25" customHeight="1">
      <c r="A25" s="313" t="s">
        <v>141</v>
      </c>
      <c r="B25" s="313"/>
      <c r="C25" s="65"/>
      <c r="D25" s="65"/>
    </row>
    <row r="26" spans="1:4" ht="15.75" customHeight="1">
      <c r="A26" s="313" t="s">
        <v>142</v>
      </c>
      <c r="B26" s="313"/>
      <c r="C26" s="313"/>
      <c r="D26" s="313"/>
    </row>
  </sheetData>
  <sheetProtection selectLockedCells="1" selectUnlockedCells="1"/>
  <mergeCells count="18">
    <mergeCell ref="A1:H1"/>
    <mergeCell ref="C3:H3"/>
    <mergeCell ref="C5:H5"/>
    <mergeCell ref="A25:B25"/>
    <mergeCell ref="A23:B23"/>
    <mergeCell ref="C23:H23"/>
    <mergeCell ref="A10:H10"/>
    <mergeCell ref="A11:H11"/>
    <mergeCell ref="A13:H13"/>
    <mergeCell ref="A14:H14"/>
    <mergeCell ref="A26:D26"/>
    <mergeCell ref="C7:H7"/>
    <mergeCell ref="C17:E17"/>
    <mergeCell ref="F17:H17"/>
    <mergeCell ref="A17:A18"/>
    <mergeCell ref="B17:B18"/>
    <mergeCell ref="A15:H15"/>
    <mergeCell ref="A9:H9"/>
  </mergeCells>
  <printOptions/>
  <pageMargins left="0.75" right="0.75" top="1" bottom="1" header="0.5" footer="0.5"/>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1:M29"/>
  <sheetViews>
    <sheetView view="pageBreakPreview" zoomScale="120" zoomScaleSheetLayoutView="120" workbookViewId="0" topLeftCell="A13">
      <selection activeCell="J20" sqref="J20"/>
    </sheetView>
  </sheetViews>
  <sheetFormatPr defaultColWidth="9.140625" defaultRowHeight="12.75"/>
  <cols>
    <col min="1" max="1" width="3.7109375" style="0" customWidth="1"/>
    <col min="2" max="2" width="23.00390625" style="0" customWidth="1"/>
    <col min="3" max="8" width="10.7109375" style="0" customWidth="1"/>
  </cols>
  <sheetData>
    <row r="1" spans="1:8" ht="27.75" customHeight="1">
      <c r="A1" s="389" t="s">
        <v>6</v>
      </c>
      <c r="B1" s="389"/>
      <c r="C1" s="389"/>
      <c r="D1" s="389"/>
      <c r="E1" s="389"/>
      <c r="F1" s="389"/>
      <c r="G1" s="389"/>
      <c r="H1" s="389"/>
    </row>
    <row r="2" spans="2:8" ht="12.75">
      <c r="B2" s="1"/>
      <c r="C2" s="1"/>
      <c r="D2" s="1"/>
      <c r="E2" s="2"/>
      <c r="F2" s="1"/>
      <c r="G2" s="1"/>
      <c r="H2" s="1"/>
    </row>
    <row r="3" spans="2:8" ht="15">
      <c r="B3" s="96" t="s">
        <v>100</v>
      </c>
      <c r="C3" s="402" t="s">
        <v>78</v>
      </c>
      <c r="D3" s="403"/>
      <c r="E3" s="403"/>
      <c r="F3" s="403"/>
      <c r="G3" s="403"/>
      <c r="H3" s="404"/>
    </row>
    <row r="4" spans="2:8" ht="15">
      <c r="B4" s="94"/>
      <c r="C4" s="1"/>
      <c r="D4" s="1"/>
      <c r="E4" s="2"/>
      <c r="F4" s="1"/>
      <c r="G4" s="1"/>
      <c r="H4" s="1"/>
    </row>
    <row r="5" spans="2:8" ht="15">
      <c r="B5" s="96" t="s">
        <v>137</v>
      </c>
      <c r="C5" s="402" t="s">
        <v>79</v>
      </c>
      <c r="D5" s="403"/>
      <c r="E5" s="403"/>
      <c r="F5" s="403"/>
      <c r="G5" s="403"/>
      <c r="H5" s="404"/>
    </row>
    <row r="6" spans="2:8" ht="15">
      <c r="B6" s="94"/>
      <c r="C6" s="1"/>
      <c r="D6" s="1"/>
      <c r="E6" s="4"/>
      <c r="F6" s="4"/>
      <c r="G6" s="4"/>
      <c r="H6" s="4"/>
    </row>
    <row r="7" spans="2:8" ht="15">
      <c r="B7" s="96" t="s">
        <v>138</v>
      </c>
      <c r="C7" s="402" t="s">
        <v>80</v>
      </c>
      <c r="D7" s="403"/>
      <c r="E7" s="403"/>
      <c r="F7" s="403"/>
      <c r="G7" s="403"/>
      <c r="H7" s="404"/>
    </row>
    <row r="8" spans="2:8" ht="12.75">
      <c r="B8" s="4"/>
      <c r="C8" s="4"/>
      <c r="D8" s="4"/>
      <c r="E8" s="4"/>
      <c r="F8" s="4"/>
      <c r="G8" s="4"/>
      <c r="H8" s="4"/>
    </row>
    <row r="9" spans="1:13" s="3" customFormat="1" ht="65.25" customHeight="1">
      <c r="A9" s="377" t="s">
        <v>118</v>
      </c>
      <c r="B9" s="377"/>
      <c r="C9" s="377"/>
      <c r="D9" s="377"/>
      <c r="E9" s="377"/>
      <c r="F9" s="377"/>
      <c r="G9" s="377"/>
      <c r="H9" s="377"/>
      <c r="I9" s="154"/>
      <c r="J9" s="154"/>
      <c r="K9" s="154"/>
      <c r="L9" s="154"/>
      <c r="M9" s="154"/>
    </row>
    <row r="10" spans="1:8" ht="40.5" customHeight="1">
      <c r="A10" s="377" t="s">
        <v>122</v>
      </c>
      <c r="B10" s="414"/>
      <c r="C10" s="414"/>
      <c r="D10" s="414"/>
      <c r="E10" s="414"/>
      <c r="F10" s="414"/>
      <c r="G10" s="414"/>
      <c r="H10" s="414"/>
    </row>
    <row r="11" spans="1:8" ht="79.5" customHeight="1">
      <c r="A11" s="377" t="s">
        <v>120</v>
      </c>
      <c r="B11" s="377"/>
      <c r="C11" s="377"/>
      <c r="D11" s="377"/>
      <c r="E11" s="377"/>
      <c r="F11" s="377"/>
      <c r="G11" s="377"/>
      <c r="H11" s="377"/>
    </row>
    <row r="12" spans="1:8" ht="42.75" customHeight="1">
      <c r="A12" s="377" t="s">
        <v>134</v>
      </c>
      <c r="B12" s="377"/>
      <c r="C12" s="377"/>
      <c r="D12" s="377"/>
      <c r="E12" s="377"/>
      <c r="F12" s="377"/>
      <c r="G12" s="377"/>
      <c r="H12" s="377"/>
    </row>
    <row r="13" spans="1:8" ht="19.5" customHeight="1">
      <c r="A13" s="120"/>
      <c r="B13" s="120"/>
      <c r="C13" s="120"/>
      <c r="D13" s="120"/>
      <c r="E13" s="120"/>
      <c r="F13" s="120"/>
      <c r="G13" s="120"/>
      <c r="H13" s="120"/>
    </row>
    <row r="14" spans="1:13" ht="15.75" customHeight="1">
      <c r="A14" s="369" t="s">
        <v>147</v>
      </c>
      <c r="B14" s="369"/>
      <c r="C14" s="369"/>
      <c r="D14" s="369"/>
      <c r="E14" s="369"/>
      <c r="F14" s="369"/>
      <c r="G14" s="369"/>
      <c r="H14" s="369"/>
      <c r="I14" s="17"/>
      <c r="J14" s="17"/>
      <c r="K14" s="17"/>
      <c r="L14" s="17"/>
      <c r="M14" s="3"/>
    </row>
    <row r="15" spans="1:13" ht="17.25" customHeight="1">
      <c r="A15" s="369" t="s">
        <v>148</v>
      </c>
      <c r="B15" s="369"/>
      <c r="C15" s="369"/>
      <c r="D15" s="369"/>
      <c r="E15" s="369"/>
      <c r="F15" s="369"/>
      <c r="G15" s="369"/>
      <c r="H15" s="369"/>
      <c r="I15" s="17"/>
      <c r="J15" s="17"/>
      <c r="K15" s="17"/>
      <c r="L15" s="17"/>
      <c r="M15" s="17"/>
    </row>
    <row r="16" spans="1:13" ht="16.5" customHeight="1">
      <c r="A16" s="369" t="s">
        <v>149</v>
      </c>
      <c r="B16" s="369"/>
      <c r="C16" s="369"/>
      <c r="D16" s="369"/>
      <c r="E16" s="369"/>
      <c r="F16" s="369"/>
      <c r="G16" s="369"/>
      <c r="H16" s="369"/>
      <c r="I16" s="18"/>
      <c r="J16" s="18"/>
      <c r="K16" s="18"/>
      <c r="L16" s="18"/>
      <c r="M16" s="3"/>
    </row>
    <row r="17" spans="2:13" ht="12" customHeight="1" thickBot="1">
      <c r="B17" s="17"/>
      <c r="C17" s="18"/>
      <c r="D17" s="18"/>
      <c r="E17" s="18"/>
      <c r="F17" s="18"/>
      <c r="G17" s="18"/>
      <c r="H17" s="18"/>
      <c r="I17" s="18"/>
      <c r="J17" s="18"/>
      <c r="K17" s="18"/>
      <c r="L17" s="18"/>
      <c r="M17" s="3"/>
    </row>
    <row r="18" spans="1:8" ht="19.5" customHeight="1">
      <c r="A18" s="412" t="s">
        <v>190</v>
      </c>
      <c r="B18" s="410" t="s">
        <v>207</v>
      </c>
      <c r="C18" s="410" t="s">
        <v>151</v>
      </c>
      <c r="D18" s="410"/>
      <c r="E18" s="410"/>
      <c r="F18" s="410" t="s">
        <v>152</v>
      </c>
      <c r="G18" s="410"/>
      <c r="H18" s="411"/>
    </row>
    <row r="19" spans="1:8" ht="18.75" customHeight="1">
      <c r="A19" s="413"/>
      <c r="B19" s="385"/>
      <c r="C19" s="74" t="s">
        <v>144</v>
      </c>
      <c r="D19" s="74" t="s">
        <v>145</v>
      </c>
      <c r="E19" s="74" t="s">
        <v>140</v>
      </c>
      <c r="F19" s="74" t="s">
        <v>144</v>
      </c>
      <c r="G19" s="74" t="s">
        <v>145</v>
      </c>
      <c r="H19" s="115" t="s">
        <v>140</v>
      </c>
    </row>
    <row r="20" spans="1:8" ht="13.5" customHeight="1" thickBot="1">
      <c r="A20" s="142">
        <v>1</v>
      </c>
      <c r="B20" s="143">
        <v>2</v>
      </c>
      <c r="C20" s="143">
        <v>3</v>
      </c>
      <c r="D20" s="143">
        <v>4</v>
      </c>
      <c r="E20" s="143">
        <v>5</v>
      </c>
      <c r="F20" s="143">
        <v>6</v>
      </c>
      <c r="G20" s="143">
        <v>7</v>
      </c>
      <c r="H20" s="144">
        <v>8</v>
      </c>
    </row>
    <row r="21" spans="1:8" ht="27" customHeight="1">
      <c r="A21" s="80">
        <v>1</v>
      </c>
      <c r="B21" s="114" t="s">
        <v>178</v>
      </c>
      <c r="C21" s="260">
        <f>F21-214</f>
        <v>183</v>
      </c>
      <c r="D21" s="260">
        <f>G21-313</f>
        <v>315</v>
      </c>
      <c r="E21" s="263">
        <f>C21+D21</f>
        <v>498</v>
      </c>
      <c r="F21" s="260">
        <v>397</v>
      </c>
      <c r="G21" s="260">
        <v>628</v>
      </c>
      <c r="H21" s="263">
        <f>F21+G21</f>
        <v>1025</v>
      </c>
    </row>
    <row r="22" spans="1:8" ht="21" customHeight="1">
      <c r="A22" s="44">
        <v>2</v>
      </c>
      <c r="B22" s="46" t="s">
        <v>201</v>
      </c>
      <c r="C22" s="261">
        <f>F22-1157</f>
        <v>1600</v>
      </c>
      <c r="D22" s="261">
        <f>G22-760</f>
        <v>1265</v>
      </c>
      <c r="E22" s="263">
        <f>C22+D22</f>
        <v>2865</v>
      </c>
      <c r="F22" s="261">
        <v>2757</v>
      </c>
      <c r="G22" s="261">
        <v>2025</v>
      </c>
      <c r="H22" s="263">
        <f>F22+G22</f>
        <v>4782</v>
      </c>
    </row>
    <row r="23" spans="1:8" ht="21" customHeight="1">
      <c r="A23" s="44">
        <v>3</v>
      </c>
      <c r="B23" s="46" t="s">
        <v>176</v>
      </c>
      <c r="C23" s="261">
        <f>F23-195</f>
        <v>262</v>
      </c>
      <c r="D23" s="261">
        <f>G23-47</f>
        <v>76</v>
      </c>
      <c r="E23" s="263">
        <f>C23+D23</f>
        <v>338</v>
      </c>
      <c r="F23" s="261">
        <v>457</v>
      </c>
      <c r="G23" s="261">
        <v>123</v>
      </c>
      <c r="H23" s="263">
        <f>F23+G23</f>
        <v>580</v>
      </c>
    </row>
    <row r="24" spans="1:8" ht="21" customHeight="1">
      <c r="A24" s="44">
        <v>4</v>
      </c>
      <c r="B24" s="46" t="s">
        <v>177</v>
      </c>
      <c r="C24" s="261">
        <f>F24-385</f>
        <v>778</v>
      </c>
      <c r="D24" s="261">
        <f>G24-150</f>
        <v>250</v>
      </c>
      <c r="E24" s="263">
        <f>C24+D24</f>
        <v>1028</v>
      </c>
      <c r="F24" s="261">
        <v>1163</v>
      </c>
      <c r="G24" s="261">
        <v>400</v>
      </c>
      <c r="H24" s="263">
        <f>F24+G24</f>
        <v>1563</v>
      </c>
    </row>
    <row r="25" spans="1:8" ht="15.75" customHeight="1">
      <c r="A25" s="409" t="s">
        <v>146</v>
      </c>
      <c r="B25" s="409"/>
      <c r="C25" s="415"/>
      <c r="D25" s="415"/>
      <c r="E25" s="415"/>
      <c r="F25" s="415"/>
      <c r="G25" s="415"/>
      <c r="H25" s="415"/>
    </row>
    <row r="27" spans="6:8" ht="15.75">
      <c r="F27" s="270"/>
      <c r="G27" s="270"/>
      <c r="H27" s="271"/>
    </row>
    <row r="28" spans="1:4" ht="14.25" customHeight="1">
      <c r="A28" s="313" t="s">
        <v>141</v>
      </c>
      <c r="B28" s="313"/>
      <c r="C28" s="65"/>
      <c r="D28" s="65"/>
    </row>
    <row r="29" spans="1:4" ht="15.75" customHeight="1">
      <c r="A29" s="313" t="s">
        <v>142</v>
      </c>
      <c r="B29" s="313"/>
      <c r="C29" s="313"/>
      <c r="D29" s="313"/>
    </row>
  </sheetData>
  <sheetProtection selectLockedCells="1" selectUnlockedCells="1"/>
  <mergeCells count="19">
    <mergeCell ref="A9:H9"/>
    <mergeCell ref="A12:H12"/>
    <mergeCell ref="A14:H14"/>
    <mergeCell ref="A15:H15"/>
    <mergeCell ref="A11:H11"/>
    <mergeCell ref="A16:H16"/>
    <mergeCell ref="A25:B25"/>
    <mergeCell ref="C25:H25"/>
    <mergeCell ref="A28:B28"/>
    <mergeCell ref="A29:D29"/>
    <mergeCell ref="C7:H7"/>
    <mergeCell ref="A1:H1"/>
    <mergeCell ref="C3:H3"/>
    <mergeCell ref="C18:E18"/>
    <mergeCell ref="F18:H18"/>
    <mergeCell ref="C5:H5"/>
    <mergeCell ref="A18:A19"/>
    <mergeCell ref="B18:B19"/>
    <mergeCell ref="A10:H10"/>
  </mergeCells>
  <printOptions/>
  <pageMargins left="0.75" right="0.75" top="1" bottom="1" header="0.5" footer="0.5"/>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dimension ref="A1:K31"/>
  <sheetViews>
    <sheetView view="pageBreakPreview" zoomScaleSheetLayoutView="100" workbookViewId="0" topLeftCell="A25">
      <selection activeCell="H25" sqref="H25"/>
    </sheetView>
  </sheetViews>
  <sheetFormatPr defaultColWidth="9.140625" defaultRowHeight="12.75"/>
  <cols>
    <col min="1" max="1" width="6.7109375" style="3" customWidth="1"/>
    <col min="2" max="2" width="27.7109375" style="3" customWidth="1"/>
    <col min="3" max="4" width="28.28125" style="3" customWidth="1"/>
    <col min="5" max="8" width="8.7109375" style="3" customWidth="1"/>
    <col min="9" max="16384" width="9.140625" style="3" customWidth="1"/>
  </cols>
  <sheetData>
    <row r="1" spans="1:4" ht="30" customHeight="1">
      <c r="A1" s="378" t="s">
        <v>135</v>
      </c>
      <c r="B1" s="378"/>
      <c r="C1" s="378"/>
      <c r="D1" s="378"/>
    </row>
    <row r="2" spans="3:4" ht="11.25" customHeight="1">
      <c r="C2" s="30"/>
      <c r="D2" s="31"/>
    </row>
    <row r="3" spans="1:4" ht="30" customHeight="1">
      <c r="A3" s="421" t="s">
        <v>100</v>
      </c>
      <c r="B3" s="421"/>
      <c r="C3" s="422" t="s">
        <v>78</v>
      </c>
      <c r="D3" s="422"/>
    </row>
    <row r="4" spans="1:4" ht="15">
      <c r="A4" s="94"/>
      <c r="B4" s="94"/>
      <c r="C4" s="208"/>
      <c r="D4" s="208"/>
    </row>
    <row r="5" spans="1:4" ht="15">
      <c r="A5" s="423" t="s">
        <v>137</v>
      </c>
      <c r="B5" s="423"/>
      <c r="C5" s="424" t="s">
        <v>79</v>
      </c>
      <c r="D5" s="424"/>
    </row>
    <row r="6" spans="1:4" ht="15">
      <c r="A6" s="94"/>
      <c r="B6" s="94"/>
      <c r="C6" s="208"/>
      <c r="D6" s="208"/>
    </row>
    <row r="7" spans="1:4" ht="13.5" customHeight="1">
      <c r="A7" s="416" t="s">
        <v>138</v>
      </c>
      <c r="B7" s="416"/>
      <c r="C7" s="370" t="s">
        <v>80</v>
      </c>
      <c r="D7" s="370"/>
    </row>
    <row r="8" spans="1:2" ht="15">
      <c r="A8" s="94"/>
      <c r="B8" s="94"/>
    </row>
    <row r="9" spans="1:4" ht="42.75" customHeight="1">
      <c r="A9" s="419" t="s">
        <v>114</v>
      </c>
      <c r="B9" s="419"/>
      <c r="C9" s="419"/>
      <c r="D9" s="419"/>
    </row>
    <row r="10" spans="1:4" ht="39" customHeight="1">
      <c r="A10" s="419" t="s">
        <v>110</v>
      </c>
      <c r="B10" s="419"/>
      <c r="C10" s="419"/>
      <c r="D10" s="419"/>
    </row>
    <row r="11" spans="1:2" ht="15">
      <c r="A11" s="94"/>
      <c r="B11" s="94"/>
    </row>
    <row r="12" spans="1:4" ht="14.25" customHeight="1">
      <c r="A12" s="420" t="s">
        <v>136</v>
      </c>
      <c r="B12" s="420"/>
      <c r="C12" s="420"/>
      <c r="D12" s="420"/>
    </row>
    <row r="13" spans="1:11" ht="13.5" customHeight="1">
      <c r="A13" s="369" t="s">
        <v>149</v>
      </c>
      <c r="B13" s="369"/>
      <c r="C13" s="369"/>
      <c r="D13" s="369"/>
      <c r="K13" s="24"/>
    </row>
    <row r="14" spans="1:3" ht="12" customHeight="1" thickBot="1">
      <c r="A14" s="17"/>
      <c r="B14" s="18"/>
      <c r="C14" s="18"/>
    </row>
    <row r="15" spans="1:4" ht="20.25" customHeight="1">
      <c r="A15" s="394" t="s">
        <v>153</v>
      </c>
      <c r="B15" s="396" t="s">
        <v>206</v>
      </c>
      <c r="C15" s="396" t="s">
        <v>8</v>
      </c>
      <c r="D15" s="427"/>
    </row>
    <row r="16" spans="1:4" s="24" customFormat="1" ht="18.75" customHeight="1">
      <c r="A16" s="395"/>
      <c r="B16" s="397"/>
      <c r="C16" s="73" t="s">
        <v>151</v>
      </c>
      <c r="D16" s="132" t="s">
        <v>152</v>
      </c>
    </row>
    <row r="17" spans="1:4" ht="15.75" customHeight="1" thickBot="1">
      <c r="A17" s="146">
        <v>1</v>
      </c>
      <c r="B17" s="147">
        <v>2</v>
      </c>
      <c r="C17" s="147">
        <v>3</v>
      </c>
      <c r="D17" s="148">
        <v>4</v>
      </c>
    </row>
    <row r="18" spans="1:4" ht="27" customHeight="1">
      <c r="A18" s="145">
        <v>1</v>
      </c>
      <c r="B18" s="131" t="s">
        <v>115</v>
      </c>
      <c r="C18" s="264">
        <v>0</v>
      </c>
      <c r="D18" s="264">
        <v>0</v>
      </c>
    </row>
    <row r="19" spans="1:4" ht="27.75" customHeight="1">
      <c r="A19" s="10">
        <v>2</v>
      </c>
      <c r="B19" s="26" t="s">
        <v>13</v>
      </c>
      <c r="C19" s="265">
        <v>0</v>
      </c>
      <c r="D19" s="265">
        <v>0</v>
      </c>
    </row>
    <row r="20" spans="1:4" ht="27.75" customHeight="1">
      <c r="A20" s="10">
        <v>3</v>
      </c>
      <c r="B20" s="26" t="s">
        <v>14</v>
      </c>
      <c r="C20" s="265">
        <v>0</v>
      </c>
      <c r="D20" s="265">
        <v>0</v>
      </c>
    </row>
    <row r="21" spans="1:4" ht="27" customHeight="1">
      <c r="A21" s="10">
        <v>4</v>
      </c>
      <c r="B21" s="26" t="s">
        <v>163</v>
      </c>
      <c r="C21" s="265">
        <v>0</v>
      </c>
      <c r="D21" s="265">
        <v>0</v>
      </c>
    </row>
    <row r="22" spans="1:4" ht="27" customHeight="1">
      <c r="A22" s="10">
        <v>5</v>
      </c>
      <c r="B22" s="81" t="s">
        <v>140</v>
      </c>
      <c r="C22" s="272">
        <v>0</v>
      </c>
      <c r="D22" s="272">
        <v>0</v>
      </c>
    </row>
    <row r="23" spans="1:4" ht="27" customHeight="1">
      <c r="A23" s="397" t="s">
        <v>146</v>
      </c>
      <c r="B23" s="397"/>
      <c r="C23" s="418"/>
      <c r="D23" s="418"/>
    </row>
    <row r="24" spans="1:4" ht="15" customHeight="1">
      <c r="A24" s="12"/>
      <c r="B24" s="12"/>
      <c r="C24" s="32"/>
      <c r="D24" s="32"/>
    </row>
    <row r="25" spans="1:4" ht="99.75" customHeight="1">
      <c r="A25" s="425" t="s">
        <v>117</v>
      </c>
      <c r="B25" s="426"/>
      <c r="C25" s="426"/>
      <c r="D25" s="426"/>
    </row>
    <row r="26" spans="1:4" ht="159.75" customHeight="1">
      <c r="A26" s="425" t="s">
        <v>107</v>
      </c>
      <c r="B26" s="425"/>
      <c r="C26" s="425"/>
      <c r="D26" s="425"/>
    </row>
    <row r="27" spans="1:4" ht="38.25" customHeight="1">
      <c r="A27" s="417" t="s">
        <v>42</v>
      </c>
      <c r="B27" s="417"/>
      <c r="C27" s="417"/>
      <c r="D27" s="417"/>
    </row>
    <row r="28" spans="1:4" ht="27" customHeight="1">
      <c r="A28" s="417" t="s">
        <v>39</v>
      </c>
      <c r="B28" s="417"/>
      <c r="C28" s="417"/>
      <c r="D28" s="417"/>
    </row>
    <row r="29" spans="1:4" ht="19.5" customHeight="1">
      <c r="A29" s="108"/>
      <c r="B29" s="108"/>
      <c r="C29" s="108"/>
      <c r="D29" s="108"/>
    </row>
    <row r="30" spans="1:2" ht="15.75" customHeight="1">
      <c r="A30" s="379" t="s">
        <v>141</v>
      </c>
      <c r="B30" s="379"/>
    </row>
    <row r="31" spans="1:2" ht="15.75" customHeight="1">
      <c r="A31" s="379" t="s">
        <v>142</v>
      </c>
      <c r="B31" s="379"/>
    </row>
  </sheetData>
  <sheetProtection selectLockedCells="1" selectUnlockedCells="1"/>
  <mergeCells count="22">
    <mergeCell ref="A30:B30"/>
    <mergeCell ref="A31:B31"/>
    <mergeCell ref="A15:A16"/>
    <mergeCell ref="B15:B16"/>
    <mergeCell ref="A25:D25"/>
    <mergeCell ref="A26:D26"/>
    <mergeCell ref="C15:D15"/>
    <mergeCell ref="A23:B23"/>
    <mergeCell ref="A28:D28"/>
    <mergeCell ref="A1:D1"/>
    <mergeCell ref="A3:B3"/>
    <mergeCell ref="C3:D3"/>
    <mergeCell ref="A5:B5"/>
    <mergeCell ref="C5:D5"/>
    <mergeCell ref="A7:B7"/>
    <mergeCell ref="C7:D7"/>
    <mergeCell ref="A27:D27"/>
    <mergeCell ref="C23:D23"/>
    <mergeCell ref="A10:D10"/>
    <mergeCell ref="A9:D9"/>
    <mergeCell ref="A12:D12"/>
    <mergeCell ref="A13:D13"/>
  </mergeCells>
  <printOptions horizontalCentered="1"/>
  <pageMargins left="0.7875" right="0.7875" top="0.7875000000000001" bottom="0.7875" header="0.5118055555555556" footer="0.5118055555555556"/>
  <pageSetup horizontalDpi="600" verticalDpi="600" orientation="portrait" paperSize="9" scale="82" r:id="rId1"/>
</worksheet>
</file>

<file path=xl/worksheets/sheet8.xml><?xml version="1.0" encoding="utf-8"?>
<worksheet xmlns="http://schemas.openxmlformats.org/spreadsheetml/2006/main" xmlns:r="http://schemas.openxmlformats.org/officeDocument/2006/relationships">
  <dimension ref="A1:K25"/>
  <sheetViews>
    <sheetView view="pageBreakPreview" zoomScale="120" zoomScaleSheetLayoutView="120" workbookViewId="0" topLeftCell="G11">
      <selection activeCell="H19" sqref="H19"/>
    </sheetView>
  </sheetViews>
  <sheetFormatPr defaultColWidth="9.140625" defaultRowHeight="12.75"/>
  <cols>
    <col min="1" max="1" width="14.57421875" style="85" customWidth="1"/>
    <col min="2" max="3" width="14.7109375" style="85" customWidth="1"/>
    <col min="4" max="11" width="16.7109375" style="85" customWidth="1"/>
    <col min="12" max="16384" width="9.140625" style="85" customWidth="1"/>
  </cols>
  <sheetData>
    <row r="1" spans="1:11" ht="15.75">
      <c r="A1" s="430" t="s">
        <v>27</v>
      </c>
      <c r="B1" s="430"/>
      <c r="C1" s="430"/>
      <c r="D1" s="430"/>
      <c r="E1" s="430"/>
      <c r="F1" s="430"/>
      <c r="G1" s="430"/>
      <c r="H1" s="430"/>
      <c r="I1" s="430"/>
      <c r="J1" s="430"/>
      <c r="K1" s="430"/>
    </row>
    <row r="2" s="3" customFormat="1" ht="12.75"/>
    <row r="3" spans="1:11" s="3" customFormat="1" ht="15">
      <c r="A3" s="431" t="s">
        <v>100</v>
      </c>
      <c r="B3" s="431"/>
      <c r="C3" s="402" t="s">
        <v>78</v>
      </c>
      <c r="D3" s="403"/>
      <c r="E3" s="403"/>
      <c r="F3" s="403"/>
      <c r="G3" s="403"/>
      <c r="H3" s="403"/>
      <c r="I3" s="403"/>
      <c r="J3" s="403"/>
      <c r="K3" s="404"/>
    </row>
    <row r="4" spans="1:7" s="3" customFormat="1" ht="15">
      <c r="A4" s="94"/>
      <c r="B4" s="98"/>
      <c r="C4" s="6"/>
      <c r="D4" s="6"/>
      <c r="E4" s="6"/>
      <c r="F4" s="6"/>
      <c r="G4" s="6"/>
    </row>
    <row r="5" spans="1:11" s="3" customFormat="1" ht="15">
      <c r="A5" s="431" t="s">
        <v>137</v>
      </c>
      <c r="B5" s="431"/>
      <c r="C5" s="402" t="s">
        <v>79</v>
      </c>
      <c r="D5" s="403"/>
      <c r="E5" s="403"/>
      <c r="F5" s="403"/>
      <c r="G5" s="403"/>
      <c r="H5" s="403"/>
      <c r="I5" s="403"/>
      <c r="J5" s="403"/>
      <c r="K5" s="404"/>
    </row>
    <row r="6" spans="1:7" s="3" customFormat="1" ht="15">
      <c r="A6" s="94"/>
      <c r="B6" s="94"/>
      <c r="C6" s="4"/>
      <c r="D6" s="4"/>
      <c r="E6" s="4"/>
      <c r="F6" s="6"/>
      <c r="G6" s="6"/>
    </row>
    <row r="7" spans="1:11" s="3" customFormat="1" ht="15">
      <c r="A7" s="431" t="s">
        <v>138</v>
      </c>
      <c r="B7" s="431"/>
      <c r="C7" s="402" t="s">
        <v>80</v>
      </c>
      <c r="D7" s="403"/>
      <c r="E7" s="403"/>
      <c r="F7" s="403"/>
      <c r="G7" s="403"/>
      <c r="H7" s="403"/>
      <c r="I7" s="403"/>
      <c r="J7" s="403"/>
      <c r="K7" s="404"/>
    </row>
    <row r="8" spans="1:11" s="3" customFormat="1" ht="15">
      <c r="A8" s="94"/>
      <c r="B8" s="94"/>
      <c r="C8" s="4"/>
      <c r="D8" s="4"/>
      <c r="E8" s="4"/>
      <c r="F8" s="4"/>
      <c r="G8" s="4"/>
      <c r="H8" s="4"/>
      <c r="I8" s="4"/>
      <c r="J8" s="4"/>
      <c r="K8" s="4"/>
    </row>
    <row r="9" spans="1:11" s="3" customFormat="1" ht="39" customHeight="1">
      <c r="A9" s="439" t="s">
        <v>111</v>
      </c>
      <c r="B9" s="440"/>
      <c r="C9" s="440"/>
      <c r="D9" s="440"/>
      <c r="E9" s="440"/>
      <c r="F9" s="440"/>
      <c r="G9" s="440"/>
      <c r="H9" s="440"/>
      <c r="I9" s="440"/>
      <c r="J9" s="440"/>
      <c r="K9" s="440"/>
    </row>
    <row r="10" spans="1:11" s="3" customFormat="1" ht="27" customHeight="1">
      <c r="A10" s="358" t="s">
        <v>130</v>
      </c>
      <c r="B10" s="358"/>
      <c r="C10" s="358"/>
      <c r="D10" s="358"/>
      <c r="E10" s="358"/>
      <c r="F10" s="358"/>
      <c r="G10" s="358"/>
      <c r="H10" s="358"/>
      <c r="I10" s="358"/>
      <c r="J10" s="358"/>
      <c r="K10" s="358"/>
    </row>
    <row r="11" spans="1:11" s="3" customFormat="1" ht="150.75" customHeight="1">
      <c r="A11" s="428" t="s">
        <v>52</v>
      </c>
      <c r="B11" s="429"/>
      <c r="C11" s="429"/>
      <c r="D11" s="429"/>
      <c r="E11" s="429"/>
      <c r="F11" s="429"/>
      <c r="G11" s="429"/>
      <c r="H11" s="429"/>
      <c r="I11" s="429"/>
      <c r="J11" s="429"/>
      <c r="K11" s="429"/>
    </row>
    <row r="12" ht="13.5" thickBot="1"/>
    <row r="13" spans="1:11" ht="29.25" customHeight="1">
      <c r="A13" s="441" t="s">
        <v>23</v>
      </c>
      <c r="B13" s="432" t="s">
        <v>25</v>
      </c>
      <c r="C13" s="432"/>
      <c r="D13" s="432"/>
      <c r="E13" s="432"/>
      <c r="F13" s="432" t="s">
        <v>26</v>
      </c>
      <c r="G13" s="432"/>
      <c r="H13" s="432"/>
      <c r="I13" s="432"/>
      <c r="J13" s="432"/>
      <c r="K13" s="433"/>
    </row>
    <row r="14" spans="1:11" ht="12.75">
      <c r="A14" s="442"/>
      <c r="B14" s="434" t="s">
        <v>17</v>
      </c>
      <c r="C14" s="434"/>
      <c r="D14" s="434" t="s">
        <v>18</v>
      </c>
      <c r="E14" s="434" t="s">
        <v>106</v>
      </c>
      <c r="F14" s="434" t="s">
        <v>18</v>
      </c>
      <c r="G14" s="434" t="s">
        <v>102</v>
      </c>
      <c r="H14" s="434"/>
      <c r="I14" s="434"/>
      <c r="J14" s="434"/>
      <c r="K14" s="438" t="s">
        <v>19</v>
      </c>
    </row>
    <row r="15" spans="1:11" ht="38.25">
      <c r="A15" s="442"/>
      <c r="B15" s="86" t="s">
        <v>20</v>
      </c>
      <c r="C15" s="86" t="s">
        <v>165</v>
      </c>
      <c r="D15" s="434"/>
      <c r="E15" s="434"/>
      <c r="F15" s="434"/>
      <c r="G15" s="86" t="s">
        <v>140</v>
      </c>
      <c r="H15" s="86" t="s">
        <v>164</v>
      </c>
      <c r="I15" s="86" t="s">
        <v>166</v>
      </c>
      <c r="J15" s="86" t="s">
        <v>105</v>
      </c>
      <c r="K15" s="438"/>
    </row>
    <row r="16" spans="1:11" ht="13.5" thickBot="1">
      <c r="A16" s="443"/>
      <c r="B16" s="150">
        <v>1</v>
      </c>
      <c r="C16" s="150">
        <v>2</v>
      </c>
      <c r="D16" s="150">
        <v>3</v>
      </c>
      <c r="E16" s="150">
        <v>4</v>
      </c>
      <c r="F16" s="150" t="s">
        <v>21</v>
      </c>
      <c r="G16" s="150" t="s">
        <v>22</v>
      </c>
      <c r="H16" s="150">
        <v>7</v>
      </c>
      <c r="I16" s="150">
        <v>8</v>
      </c>
      <c r="J16" s="150">
        <v>9</v>
      </c>
      <c r="K16" s="151">
        <v>10</v>
      </c>
    </row>
    <row r="17" spans="1:11" ht="12.75">
      <c r="A17" s="149" t="s">
        <v>83</v>
      </c>
      <c r="B17" s="273">
        <v>30</v>
      </c>
      <c r="C17" s="273">
        <v>40</v>
      </c>
      <c r="D17" s="275">
        <v>19853530.19</v>
      </c>
      <c r="E17" s="275">
        <v>19853530.19</v>
      </c>
      <c r="F17" s="275">
        <v>3296028.93</v>
      </c>
      <c r="G17" s="275">
        <f>H17+I17+J17</f>
        <v>3296028.93</v>
      </c>
      <c r="H17" s="275">
        <v>3296028.93</v>
      </c>
      <c r="I17" s="275">
        <v>0</v>
      </c>
      <c r="J17" s="275">
        <v>0</v>
      </c>
      <c r="K17" s="275">
        <v>0</v>
      </c>
    </row>
    <row r="18" spans="1:11" ht="12.75">
      <c r="A18" s="149" t="s">
        <v>84</v>
      </c>
      <c r="B18" s="273">
        <v>6</v>
      </c>
      <c r="C18" s="273">
        <v>10</v>
      </c>
      <c r="D18" s="275">
        <v>2367173.79</v>
      </c>
      <c r="E18" s="275">
        <v>2367173.79</v>
      </c>
      <c r="F18" s="275">
        <v>675326.74</v>
      </c>
      <c r="G18" s="275">
        <f>H18+I18+J18</f>
        <v>675326.74</v>
      </c>
      <c r="H18" s="275">
        <v>581439.45</v>
      </c>
      <c r="I18" s="281">
        <v>11158.85</v>
      </c>
      <c r="J18" s="281">
        <v>82728.44</v>
      </c>
      <c r="K18" s="275">
        <v>0</v>
      </c>
    </row>
    <row r="19" spans="1:11" ht="12.75">
      <c r="A19" s="87" t="s">
        <v>85</v>
      </c>
      <c r="B19" s="274">
        <v>0</v>
      </c>
      <c r="C19" s="274">
        <v>12</v>
      </c>
      <c r="D19" s="276">
        <v>40447851.07</v>
      </c>
      <c r="E19" s="276">
        <v>40007736.43</v>
      </c>
      <c r="F19" s="276">
        <f>G19+K19</f>
        <v>37913316.87</v>
      </c>
      <c r="G19" s="275">
        <f>H19+I19+J19</f>
        <v>37544049.57</v>
      </c>
      <c r="H19" s="276">
        <v>0</v>
      </c>
      <c r="I19" s="276">
        <v>0</v>
      </c>
      <c r="J19" s="276">
        <v>37544049.57</v>
      </c>
      <c r="K19" s="276">
        <f>36278.26+332989.04</f>
        <v>369267.3</v>
      </c>
    </row>
    <row r="20" spans="1:11" ht="12.75">
      <c r="A20" s="99" t="s">
        <v>24</v>
      </c>
      <c r="B20" s="99">
        <f>SUM(B17:B19)</f>
        <v>36</v>
      </c>
      <c r="C20" s="99">
        <f>SUM(C17:C19)</f>
        <v>62</v>
      </c>
      <c r="D20" s="277">
        <f>SUM(D17:D19)</f>
        <v>62668555.05</v>
      </c>
      <c r="E20" s="277">
        <f aca="true" t="shared" si="0" ref="E20:K20">SUM(E17:E19)</f>
        <v>62228440.41</v>
      </c>
      <c r="F20" s="277">
        <f t="shared" si="0"/>
        <v>41884672.54</v>
      </c>
      <c r="G20" s="277">
        <f t="shared" si="0"/>
        <v>41515405.24</v>
      </c>
      <c r="H20" s="277">
        <f t="shared" si="0"/>
        <v>3877468.38</v>
      </c>
      <c r="I20" s="277">
        <f t="shared" si="0"/>
        <v>11158.85</v>
      </c>
      <c r="J20" s="277">
        <f t="shared" si="0"/>
        <v>37626778.01</v>
      </c>
      <c r="K20" s="277">
        <f t="shared" si="0"/>
        <v>369267.3</v>
      </c>
    </row>
    <row r="21" spans="1:11" ht="56.25" customHeight="1">
      <c r="A21" s="99" t="s">
        <v>146</v>
      </c>
      <c r="B21" s="435" t="s">
        <v>44</v>
      </c>
      <c r="C21" s="436"/>
      <c r="D21" s="436"/>
      <c r="E21" s="436"/>
      <c r="F21" s="436"/>
      <c r="G21" s="436"/>
      <c r="H21" s="436"/>
      <c r="I21" s="436"/>
      <c r="J21" s="436"/>
      <c r="K21" s="437"/>
    </row>
    <row r="24" spans="1:10" s="3" customFormat="1" ht="12.75">
      <c r="A24" s="379" t="s">
        <v>141</v>
      </c>
      <c r="B24" s="379"/>
      <c r="C24" s="379"/>
      <c r="D24" s="379"/>
      <c r="E24" s="379"/>
      <c r="F24" s="379"/>
      <c r="G24" s="33"/>
      <c r="H24" s="379"/>
      <c r="I24" s="379"/>
      <c r="J24" s="34"/>
    </row>
    <row r="25" spans="1:10" s="3" customFormat="1" ht="12.75">
      <c r="A25" s="379" t="s">
        <v>142</v>
      </c>
      <c r="B25" s="379"/>
      <c r="C25" s="379"/>
      <c r="D25" s="379"/>
      <c r="E25" s="34"/>
      <c r="F25" s="34"/>
      <c r="G25" s="379"/>
      <c r="H25" s="379"/>
      <c r="I25" s="379"/>
      <c r="J25" s="379"/>
    </row>
  </sheetData>
  <mergeCells count="27">
    <mergeCell ref="A25:D25"/>
    <mergeCell ref="G25:H25"/>
    <mergeCell ref="I25:J25"/>
    <mergeCell ref="A9:K9"/>
    <mergeCell ref="A10:K10"/>
    <mergeCell ref="A24:B24"/>
    <mergeCell ref="C24:D24"/>
    <mergeCell ref="E24:F24"/>
    <mergeCell ref="H24:I24"/>
    <mergeCell ref="A13:A16"/>
    <mergeCell ref="B21:K21"/>
    <mergeCell ref="F14:F15"/>
    <mergeCell ref="G14:J14"/>
    <mergeCell ref="K14:K15"/>
    <mergeCell ref="F13:K13"/>
    <mergeCell ref="D14:D15"/>
    <mergeCell ref="E14:E15"/>
    <mergeCell ref="B13:E13"/>
    <mergeCell ref="B14:C14"/>
    <mergeCell ref="A11:K11"/>
    <mergeCell ref="A1:K1"/>
    <mergeCell ref="A3:B3"/>
    <mergeCell ref="A5:B5"/>
    <mergeCell ref="A7:B7"/>
    <mergeCell ref="C3:K3"/>
    <mergeCell ref="C5:K5"/>
    <mergeCell ref="C7:K7"/>
  </mergeCells>
  <printOptions/>
  <pageMargins left="0.75" right="0.75" top="1" bottom="1" header="0.5" footer="0.5"/>
  <pageSetup horizontalDpi="600" verticalDpi="600" orientation="landscape" paperSize="9" scale="74" r:id="rId1"/>
</worksheet>
</file>

<file path=xl/worksheets/sheet9.xml><?xml version="1.0" encoding="utf-8"?>
<worksheet xmlns="http://schemas.openxmlformats.org/spreadsheetml/2006/main" xmlns:r="http://schemas.openxmlformats.org/officeDocument/2006/relationships">
  <dimension ref="A1:J23"/>
  <sheetViews>
    <sheetView tabSelected="1" view="pageBreakPreview" zoomScale="120" zoomScaleSheetLayoutView="120" workbookViewId="0" topLeftCell="A13">
      <selection activeCell="D25" sqref="D25"/>
    </sheetView>
  </sheetViews>
  <sheetFormatPr defaultColWidth="9.140625" defaultRowHeight="12.75"/>
  <cols>
    <col min="1" max="1" width="22.00390625" style="3" customWidth="1"/>
    <col min="2" max="4" width="16.7109375" style="3" customWidth="1"/>
    <col min="5" max="5" width="20.00390625" style="3" customWidth="1"/>
    <col min="6" max="16384" width="9.140625" style="3" customWidth="1"/>
  </cols>
  <sheetData>
    <row r="1" spans="1:5" s="9" customFormat="1" ht="22.5" customHeight="1">
      <c r="A1" s="378" t="s">
        <v>7</v>
      </c>
      <c r="B1" s="378"/>
      <c r="C1" s="378"/>
      <c r="D1" s="378"/>
      <c r="E1" s="378"/>
    </row>
    <row r="3" spans="1:5" ht="15">
      <c r="A3" s="23" t="s">
        <v>100</v>
      </c>
      <c r="B3" s="371" t="s">
        <v>78</v>
      </c>
      <c r="C3" s="371"/>
      <c r="D3" s="371"/>
      <c r="E3" s="371"/>
    </row>
    <row r="4" ht="14.25">
      <c r="A4" s="97"/>
    </row>
    <row r="5" spans="1:5" ht="15">
      <c r="A5" s="23" t="s">
        <v>137</v>
      </c>
      <c r="B5" s="371" t="s">
        <v>79</v>
      </c>
      <c r="C5" s="371"/>
      <c r="D5" s="371"/>
      <c r="E5" s="371"/>
    </row>
    <row r="6" spans="1:5" ht="15">
      <c r="A6" s="23"/>
      <c r="B6" s="4"/>
      <c r="C6" s="4"/>
      <c r="D6" s="4"/>
      <c r="E6" s="4"/>
    </row>
    <row r="7" spans="1:5" ht="15">
      <c r="A7" s="23" t="s">
        <v>138</v>
      </c>
      <c r="B7" s="371" t="s">
        <v>80</v>
      </c>
      <c r="C7" s="371"/>
      <c r="D7" s="371"/>
      <c r="E7" s="371"/>
    </row>
    <row r="8" spans="1:5" ht="15">
      <c r="A8" s="23"/>
      <c r="B8" s="4"/>
      <c r="C8" s="4"/>
      <c r="D8" s="4"/>
      <c r="E8" s="4"/>
    </row>
    <row r="9" spans="1:5" ht="91.5" customHeight="1">
      <c r="A9" s="439" t="s">
        <v>116</v>
      </c>
      <c r="B9" s="440"/>
      <c r="C9" s="440"/>
      <c r="D9" s="440"/>
      <c r="E9" s="440"/>
    </row>
    <row r="10" spans="1:5" ht="29.25" customHeight="1">
      <c r="A10" s="358" t="s">
        <v>131</v>
      </c>
      <c r="B10" s="358"/>
      <c r="C10" s="358"/>
      <c r="D10" s="358"/>
      <c r="E10" s="358"/>
    </row>
    <row r="12" spans="1:5" ht="21" customHeight="1">
      <c r="A12" s="385" t="s">
        <v>23</v>
      </c>
      <c r="B12" s="449" t="s">
        <v>129</v>
      </c>
      <c r="C12" s="450"/>
      <c r="D12" s="450"/>
      <c r="E12" s="451"/>
    </row>
    <row r="13" spans="1:5" ht="30" customHeight="1">
      <c r="A13" s="385"/>
      <c r="B13" s="447" t="s">
        <v>128</v>
      </c>
      <c r="C13" s="448"/>
      <c r="D13" s="448" t="s">
        <v>113</v>
      </c>
      <c r="E13" s="448"/>
    </row>
    <row r="14" spans="1:5" ht="30" customHeight="1">
      <c r="A14" s="385"/>
      <c r="B14" s="152" t="s">
        <v>139</v>
      </c>
      <c r="C14" s="73" t="s">
        <v>165</v>
      </c>
      <c r="D14" s="73" t="str">
        <f>B14</f>
        <v>w okresie objętym sprawozdaniem</v>
      </c>
      <c r="E14" s="73" t="s">
        <v>165</v>
      </c>
    </row>
    <row r="15" spans="1:5" ht="12.75">
      <c r="A15" s="153">
        <v>1</v>
      </c>
      <c r="B15" s="8">
        <v>2</v>
      </c>
      <c r="C15" s="8">
        <v>3</v>
      </c>
      <c r="D15" s="8">
        <v>4</v>
      </c>
      <c r="E15" s="8">
        <v>5</v>
      </c>
    </row>
    <row r="16" spans="1:5" s="29" customFormat="1" ht="21" customHeight="1">
      <c r="A16" s="35" t="s">
        <v>83</v>
      </c>
      <c r="B16" s="278">
        <v>4954034.32</v>
      </c>
      <c r="C16" s="278">
        <f>B16+845668.87</f>
        <v>5799703.19</v>
      </c>
      <c r="D16" s="278">
        <v>2985467.66</v>
      </c>
      <c r="E16" s="278">
        <f>'ZAŁ 8'!G17</f>
        <v>3296028.93</v>
      </c>
    </row>
    <row r="17" spans="1:5" s="29" customFormat="1" ht="21" customHeight="1">
      <c r="A17" s="35" t="s">
        <v>84</v>
      </c>
      <c r="B17" s="278">
        <v>816117.23</v>
      </c>
      <c r="C17" s="278">
        <f>B17+188708.54</f>
        <v>1004825.77</v>
      </c>
      <c r="D17" s="278">
        <v>645069.78</v>
      </c>
      <c r="E17" s="278">
        <f>'ZAŁ 8'!G18</f>
        <v>675326.74</v>
      </c>
    </row>
    <row r="18" spans="1:5" ht="21" customHeight="1">
      <c r="A18" s="13" t="s">
        <v>85</v>
      </c>
      <c r="B18" s="279" t="s">
        <v>81</v>
      </c>
      <c r="C18" s="279" t="s">
        <v>81</v>
      </c>
      <c r="D18" s="279">
        <v>26231890.38</v>
      </c>
      <c r="E18" s="279">
        <f>'ZAŁ 8'!G19</f>
        <v>37544049.57</v>
      </c>
    </row>
    <row r="19" spans="1:5" ht="27" customHeight="1">
      <c r="A19" s="82" t="s">
        <v>86</v>
      </c>
      <c r="B19" s="280">
        <f>B16+B17</f>
        <v>5770151.550000001</v>
      </c>
      <c r="C19" s="280">
        <f>C16+C17</f>
        <v>6804528.960000001</v>
      </c>
      <c r="D19" s="280">
        <f>D16+D17+D18</f>
        <v>29862427.82</v>
      </c>
      <c r="E19" s="280">
        <f>E16+E17+E18</f>
        <v>41515405.24</v>
      </c>
    </row>
    <row r="20" spans="1:5" ht="132" customHeight="1">
      <c r="A20" s="75" t="s">
        <v>146</v>
      </c>
      <c r="B20" s="444" t="s">
        <v>51</v>
      </c>
      <c r="C20" s="445"/>
      <c r="D20" s="445"/>
      <c r="E20" s="446"/>
    </row>
    <row r="22" spans="1:10" ht="12.75">
      <c r="A22" s="379" t="s">
        <v>141</v>
      </c>
      <c r="B22" s="379"/>
      <c r="C22" s="379"/>
      <c r="D22" s="379"/>
      <c r="E22" s="379"/>
      <c r="F22" s="379"/>
      <c r="G22" s="33"/>
      <c r="H22" s="379"/>
      <c r="I22" s="379"/>
      <c r="J22" s="34"/>
    </row>
    <row r="23" spans="1:10" ht="12.75">
      <c r="A23" s="379" t="s">
        <v>142</v>
      </c>
      <c r="B23" s="379"/>
      <c r="C23" s="379"/>
      <c r="D23" s="379"/>
      <c r="E23" s="34"/>
      <c r="F23" s="34"/>
      <c r="G23" s="379"/>
      <c r="H23" s="379"/>
      <c r="I23" s="379"/>
      <c r="J23" s="379"/>
    </row>
  </sheetData>
  <sheetProtection selectLockedCells="1" selectUnlockedCells="1"/>
  <mergeCells count="18">
    <mergeCell ref="A12:A14"/>
    <mergeCell ref="H22:I22"/>
    <mergeCell ref="A23:D23"/>
    <mergeCell ref="G23:H23"/>
    <mergeCell ref="I23:J23"/>
    <mergeCell ref="A22:B22"/>
    <mergeCell ref="C22:D22"/>
    <mergeCell ref="E22:F22"/>
    <mergeCell ref="A10:E10"/>
    <mergeCell ref="B20:E20"/>
    <mergeCell ref="A1:E1"/>
    <mergeCell ref="B3:E3"/>
    <mergeCell ref="B5:E5"/>
    <mergeCell ref="B7:E7"/>
    <mergeCell ref="A9:E9"/>
    <mergeCell ref="B13:C13"/>
    <mergeCell ref="D13:E13"/>
    <mergeCell ref="B12:E12"/>
  </mergeCells>
  <printOptions/>
  <pageMargins left="0.7479166666666667" right="0.7479166666666667" top="0.9840277777777777" bottom="0.9840277777777778" header="0.5" footer="0.5118055555555556"/>
  <pageSetup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MRR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Sprawozdanie z Działania_załączniki</dc:title>
  <dc:subject/>
  <dc:creator>Dorota Domańska</dc:creator>
  <cp:keywords/>
  <dc:description/>
  <cp:lastModifiedBy>Joanna Piątek</cp:lastModifiedBy>
  <cp:lastPrinted>2010-07-23T08:12:54Z</cp:lastPrinted>
  <dcterms:created xsi:type="dcterms:W3CDTF">2007-08-17T08:55:34Z</dcterms:created>
  <dcterms:modified xsi:type="dcterms:W3CDTF">2010-07-23T08:12:55Z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ategoriaBW">
    <vt:lpwstr>;#&lt;span title=""&gt;Program Kapitał Ludzki&lt;/span&gt;,&lt;span title=""&gt;(KL) Monitoring&lt;/span&gt;,&lt;span title=""&gt;(KL) Zasady systemu sprawozdawczości PO KL w tym:&lt;/span&gt;;#/4/135/;;/4/135/218/;;/4/135/218/290/;#</vt:lpwstr>
  </property>
  <property fmtid="{D5CDD505-2E9C-101B-9397-08002B2CF9AE}" pid="3" name="ContentType">
    <vt:lpwstr>DokumentBW</vt:lpwstr>
  </property>
  <property fmtid="{D5CDD505-2E9C-101B-9397-08002B2CF9AE}" pid="4" name="Pobrano">
    <vt:lpwstr>0</vt:lpwstr>
  </property>
  <property fmtid="{D5CDD505-2E9C-101B-9397-08002B2CF9AE}" pid="5" name="Słowa kluczowe">
    <vt:lpwstr/>
  </property>
  <property fmtid="{D5CDD505-2E9C-101B-9397-08002B2CF9AE}" pid="6" name="Opis dokumentu">
    <vt:lpwstr/>
  </property>
</Properties>
</file>