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7r\"/>
    </mc:Choice>
  </mc:AlternateContent>
  <bookViews>
    <workbookView xWindow="0" yWindow="0" windowWidth="25170" windowHeight="11310"/>
  </bookViews>
  <sheets>
    <sheet name="Stan i struktura II 17" sheetId="1" r:id="rId1"/>
    <sheet name="Gminy II.17" sheetId="2" r:id="rId2"/>
    <sheet name="Wykresy II 17" sheetId="3" r:id="rId3"/>
  </sheets>
  <externalReferences>
    <externalReference r:id="rId4"/>
    <externalReference r:id="rId5"/>
  </externalReferences>
  <definedNames>
    <definedName name="_xlnm.Print_Area" localSheetId="1">'Gminy II.17'!$B$1:$O$46</definedName>
    <definedName name="_xlnm.Print_Area" localSheetId="0">'Stan i struktura II 17'!$B$2:$S$68</definedName>
    <definedName name="_xlnm.Print_Area" localSheetId="2">'Wykresy II 17'!$N$1:$AB$41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K19" i="3" s="1"/>
  <c r="L24" i="3"/>
  <c r="K24" i="3"/>
  <c r="L23" i="3"/>
  <c r="L22" i="3"/>
  <c r="K22" i="3"/>
  <c r="J9" i="3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R9" i="1"/>
  <c r="Q9" i="1"/>
  <c r="O9" i="1"/>
  <c r="N9" i="1"/>
  <c r="M9" i="1"/>
  <c r="K9" i="1"/>
  <c r="J9" i="1"/>
  <c r="I9" i="1"/>
  <c r="G9" i="1"/>
  <c r="F9" i="1"/>
  <c r="E9" i="1"/>
  <c r="R7" i="1"/>
  <c r="R8" i="1" s="1"/>
  <c r="Q7" i="1"/>
  <c r="Q8" i="1" s="1"/>
  <c r="P7" i="1"/>
  <c r="P9" i="1" s="1"/>
  <c r="O7" i="1"/>
  <c r="O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H7" i="1"/>
  <c r="V7" i="1" s="1"/>
  <c r="G7" i="1"/>
  <c r="G8" i="1" s="1"/>
  <c r="F7" i="1"/>
  <c r="F8" i="1" s="1"/>
  <c r="E7" i="1"/>
  <c r="S7" i="1" s="1"/>
  <c r="S6" i="1"/>
  <c r="S39" i="1" s="1"/>
  <c r="H8" i="1" l="1"/>
  <c r="P8" i="1"/>
  <c r="E8" i="1"/>
  <c r="S22" i="1"/>
  <c r="S24" i="1"/>
  <c r="S8" i="1"/>
  <c r="H9" i="1"/>
  <c r="L9" i="1"/>
  <c r="V49" i="1"/>
  <c r="F67" i="1"/>
  <c r="S67" i="1" s="1"/>
  <c r="S9" i="1"/>
  <c r="S18" i="1"/>
  <c r="S20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<sst xmlns="http://schemas.openxmlformats.org/spreadsheetml/2006/main" count="406" uniqueCount="234">
  <si>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LUTYM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</si>
  <si>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</si>
  <si>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</si>
  <si>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</si>
  <si>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</si>
  <si>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</si>
  <si>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</si>
  <si>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</si>
  <si>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</si>
  <si>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</si>
  <si>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</si>
  <si>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</si>
  <si>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</si>
  <si>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</si>
  <si>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</si>
  <si>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</si>
  <si>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</si>
  <si>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</si>
  <si>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</si>
  <si>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</si>
  <si>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</si>
  <si>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styczeń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</si>
  <si>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</si>
  <si>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</si>
  <si>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</si>
  <si>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</si>
  <si>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</si>
  <si>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</si>
  <si>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</si>
  <si>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</si>
  <si>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</si>
  <si>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</si>
  <si>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</si>
  <si>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</si>
  <si>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</si>
  <si>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</si>
  <si>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</si>
  <si>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</si>
  <si>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</si>
  <si>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</si>
  <si>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</si>
  <si>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</si>
  <si>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</si>
  <si>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</si>
  <si>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</si>
  <si>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</si>
  <si>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</si>
  <si>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</si>
  <si>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</si>
  <si>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</si>
  <si>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</si>
  <si>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</si>
  <si>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</si>
  <si>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</si>
  <si>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</si>
  <si>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</si>
  <si>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</si>
  <si>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</si>
  <si>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</si>
  <si>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</si>
  <si>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</si>
  <si>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</si>
  <si>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</si>
  <si>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</si>
  <si>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</si>
  <si>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</si>
  <si>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</si>
  <si>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</si>
  <si>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</si>
  <si>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</si>
  <si>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</si>
  <si>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</si>
  <si>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</si>
  <si>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</si>
  <si>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</si>
  <si>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</si>
  <si>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</si>
  <si>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</si>
  <si>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</si>
  <si>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</si>
  <si>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</si>
  <si>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</si>
  <si>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</si>
  <si>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</si>
  <si>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luty 2016 r. jest podawany przez GUS z miesięcznym opóżnieniem</t>
  </si>
  <si>
    <t>Liczba  bezrobotnych w układzie powiatowych urzędów pracy i gmin woj. lubuskiego zarejestrowanych</t>
  </si>
  <si>
    <t>na koniec lutego 2017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</si>
  <si>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</si>
  <si>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</si>
  <si>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</si>
  <si>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</si>
  <si>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</si>
  <si>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</si>
  <si>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</si>
  <si>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</si>
  <si>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</si>
  <si>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</si>
  <si>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</si>
  <si>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</si>
  <si>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</si>
  <si>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</si>
  <si>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</si>
  <si>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</si>
  <si>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</si>
  <si>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</si>
  <si>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</si>
  <si>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</si>
  <si>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</si>
  <si>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</si>
  <si>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</si>
  <si>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</si>
  <si>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</si>
  <si>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</si>
  <si>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</si>
  <si>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</si>
  <si>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</si>
  <si>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</si>
  <si>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</si>
  <si>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</si>
  <si>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</si>
  <si>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</si>
  <si>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</si>
  <si>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</si>
  <si>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</si>
  <si>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</si>
  <si>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</si>
  <si>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</si>
  <si>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</si>
  <si>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</si>
  <si>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</si>
  <si>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</si>
  <si>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</si>
  <si>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</si>
  <si>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</si>
  <si>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</si>
  <si>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</si>
  <si>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</si>
  <si>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</si>
  <si>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</si>
  <si>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</si>
  <si>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</si>
  <si>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</si>
  <si>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</si>
  <si>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</si>
  <si>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</si>
  <si>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</si>
  <si>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</si>
  <si>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</si>
  <si>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</si>
  <si>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</si>
  <si>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</si>
  <si>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</si>
  <si>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</si>
  <si>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</si>
  <si>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</si>
  <si>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</si>
  <si>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</si>
  <si>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</si>
  <si>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</si>
  <si>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</si>
  <si>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</si>
  <si>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</si>
  <si>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</si>
  <si>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</si>
  <si>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</si>
  <si>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</si>
  <si>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</si>
  <si>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</si>
  <si>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</si>
  <si>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</si>
  <si>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</si>
  <si>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</si>
  <si>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</si>
  <si>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</si>
  <si>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</si>
  <si>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</si>
  <si>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</si>
  <si>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</si>
  <si>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</si>
  <si>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</si>
  <si>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</si>
  <si>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</si>
  <si>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</si>
  <si>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</si>
  <si>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</si>
  <si>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</si>
  <si>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</si>
  <si>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</si>
  <si>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</si>
  <si>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</si>
  <si>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</si>
  <si>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</si>
  <si>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</si>
  <si>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</si>
  <si>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</si>
  <si>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II 2016r.</t>
  </si>
  <si>
    <t>III 2016r.</t>
  </si>
  <si>
    <t>Podjęcia pracy poza miejscem zamieszkania w ramach bonu na zasiedlenie</t>
  </si>
  <si>
    <t>IV 2016r.</t>
  </si>
  <si>
    <t>oferty pracy</t>
  </si>
  <si>
    <t>Podjęcia pracy w ramach bonu zatrudnieniowego</t>
  </si>
  <si>
    <t>V 2016r.</t>
  </si>
  <si>
    <t>IX 2015r.</t>
  </si>
  <si>
    <t>Podjęcie pracy w ramach refundacji składek na ubezpieczenie społeczne</t>
  </si>
  <si>
    <t>VI 2016r.</t>
  </si>
  <si>
    <t>X 2015r.</t>
  </si>
  <si>
    <t>Podjęcia pracy w ramach dofinansowania wynagrodzenia za zatrudnienie skierowanego 
bezrobotnego powyżej 50 r. życia</t>
  </si>
  <si>
    <t>VII 2016r.</t>
  </si>
  <si>
    <t>XI 2015r.</t>
  </si>
  <si>
    <t>Rozpoczęcie szkolenia w ramach bonu szkoleniowego</t>
  </si>
  <si>
    <t>VIII 2016r.</t>
  </si>
  <si>
    <t>XII 2015r.</t>
  </si>
  <si>
    <t>Rozpoczęcie stażu w ramach bonu stażowego</t>
  </si>
  <si>
    <t>IX 2016r.</t>
  </si>
  <si>
    <t>I 2016r.</t>
  </si>
  <si>
    <t>X 2016r.</t>
  </si>
  <si>
    <t>XI 2016r.</t>
  </si>
  <si>
    <t>XII 2016r.</t>
  </si>
  <si>
    <t>I 2017r.</t>
  </si>
  <si>
    <t>II 2017r.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</si>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</sst>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4" xfId="0" applyFont="1" applyBorder="1" applyAlignment="1" applyProtection="1">
      <alignment horizontal="left"/>
    </xf>
    <xf numFmtId="165" fontId="4" fillId="0" borderId="84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165" fontId="4" fillId="4" borderId="82" xfId="0" applyNumberFormat="1" applyFont="1" applyFill="1" applyBorder="1" applyAlignment="1" applyProtection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165" fontId="30" fillId="4" borderId="8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10" fontId="40" fillId="0" borderId="0" xfId="1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0" fillId="0" borderId="0" xfId="2" applyNumberFormat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 2016r. do II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17'!$B$3:$B$15</c:f>
              <c:strCache>
                <c:ptCount val="13"/>
                <c:pt idx="0">
                  <c:v>II 2016r.</c:v>
                </c:pt>
                <c:pt idx="1">
                  <c:v>III 2016r.</c:v>
                </c:pt>
                <c:pt idx="2">
                  <c:v>IV 2016r.</c:v>
                </c:pt>
                <c:pt idx="3">
                  <c:v>V 2016r.</c:v>
                </c:pt>
                <c:pt idx="4">
                  <c:v>VI 2016r.</c:v>
                </c:pt>
                <c:pt idx="5">
                  <c:v>VII 2016r.</c:v>
                </c:pt>
                <c:pt idx="6">
                  <c:v>VIII 2016r.</c:v>
                </c:pt>
                <c:pt idx="7">
                  <c:v>IX 2016r.</c:v>
                </c:pt>
                <c:pt idx="8">
                  <c:v>X 2016r.</c:v>
                </c:pt>
                <c:pt idx="9">
                  <c:v>XI 2016r.</c:v>
                </c:pt>
                <c:pt idx="10">
                  <c:v>XII 2016r.</c:v>
                </c:pt>
                <c:pt idx="11">
                  <c:v>I 2017r.</c:v>
                </c:pt>
                <c:pt idx="12">
                  <c:v>II 2017r.</c:v>
                </c:pt>
              </c:strCache>
            </c:strRef>
          </c:cat>
          <c:val>
            <c:numRef>
              <c:f>'Wykresy II 17'!$C$3:$C$15</c:f>
              <c:numCache>
                <c:formatCode>General</c:formatCode>
                <c:ptCount val="13"/>
                <c:pt idx="0">
                  <c:v>41720</c:v>
                </c:pt>
                <c:pt idx="1">
                  <c:v>39423</c:v>
                </c:pt>
                <c:pt idx="2">
                  <c:v>36968</c:v>
                </c:pt>
                <c:pt idx="3">
                  <c:v>35170</c:v>
                </c:pt>
                <c:pt idx="4">
                  <c:v>33449</c:v>
                </c:pt>
                <c:pt idx="5">
                  <c:v>32659</c:v>
                </c:pt>
                <c:pt idx="6">
                  <c:v>32089</c:v>
                </c:pt>
                <c:pt idx="7">
                  <c:v>31253</c:v>
                </c:pt>
                <c:pt idx="8">
                  <c:v>31087</c:v>
                </c:pt>
                <c:pt idx="9">
                  <c:v>31221</c:v>
                </c:pt>
                <c:pt idx="10">
                  <c:v>32367</c:v>
                </c:pt>
                <c:pt idx="11">
                  <c:v>33819</c:v>
                </c:pt>
                <c:pt idx="12">
                  <c:v>32648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32689448"/>
        <c:axId val="332689840"/>
      </c:barChart>
      <c:catAx>
        <c:axId val="33268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2689840"/>
        <c:crossesAt val="30000"/>
        <c:auto val="1"/>
        <c:lblAlgn val="ctr"/>
        <c:lblOffset val="100"/>
        <c:noMultiLvlLbl val="0"/>
      </c:catAx>
      <c:valAx>
        <c:axId val="332689840"/>
        <c:scaling>
          <c:orientation val="minMax"/>
          <c:max val="44000"/>
          <c:min val="3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26894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II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 17'!$I$4:$I$9</c:f>
              <c:numCache>
                <c:formatCode>General</c:formatCode>
                <c:ptCount val="6"/>
                <c:pt idx="0">
                  <c:v>39</c:v>
                </c:pt>
                <c:pt idx="1">
                  <c:v>1</c:v>
                </c:pt>
                <c:pt idx="2">
                  <c:v>0</c:v>
                </c:pt>
                <c:pt idx="3">
                  <c:v>29</c:v>
                </c:pt>
                <c:pt idx="4">
                  <c:v>11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2690624"/>
        <c:axId val="333220792"/>
      </c:barChart>
      <c:catAx>
        <c:axId val="3326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3220792"/>
        <c:crosses val="autoZero"/>
        <c:auto val="1"/>
        <c:lblAlgn val="ctr"/>
        <c:lblOffset val="100"/>
        <c:noMultiLvlLbl val="0"/>
      </c:catAx>
      <c:valAx>
        <c:axId val="333220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26906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IX 2015r. do II 2016r. oraz od IX 2016r. do II  2017r.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17'!$E$6:$E$18</c:f>
              <c:strCache>
                <c:ptCount val="13"/>
                <c:pt idx="0">
                  <c:v>IX 2015r.</c:v>
                </c:pt>
                <c:pt idx="1">
                  <c:v>X 2015r.</c:v>
                </c:pt>
                <c:pt idx="2">
                  <c:v>XI 2015r.</c:v>
                </c:pt>
                <c:pt idx="3">
                  <c:v>XII 2015r.</c:v>
                </c:pt>
                <c:pt idx="4">
                  <c:v>I 2016r.</c:v>
                </c:pt>
                <c:pt idx="5">
                  <c:v>II 2016r.</c:v>
                </c:pt>
                <c:pt idx="7">
                  <c:v>IX 2016r.</c:v>
                </c:pt>
                <c:pt idx="8">
                  <c:v>X 2016r.</c:v>
                </c:pt>
                <c:pt idx="9">
                  <c:v>XI 2016r.</c:v>
                </c:pt>
                <c:pt idx="10">
                  <c:v>XII 2016r.</c:v>
                </c:pt>
                <c:pt idx="11">
                  <c:v>I 2017r.</c:v>
                </c:pt>
                <c:pt idx="12">
                  <c:v>II 2017r.</c:v>
                </c:pt>
              </c:strCache>
            </c:strRef>
          </c:cat>
          <c:val>
            <c:numRef>
              <c:f>'Wykresy II 17'!$F$6:$F$18</c:f>
              <c:numCache>
                <c:formatCode>General</c:formatCode>
                <c:ptCount val="13"/>
                <c:pt idx="0">
                  <c:v>4276</c:v>
                </c:pt>
                <c:pt idx="1">
                  <c:v>3143</c:v>
                </c:pt>
                <c:pt idx="2">
                  <c:v>2418</c:v>
                </c:pt>
                <c:pt idx="3">
                  <c:v>2541</c:v>
                </c:pt>
                <c:pt idx="4">
                  <c:v>3069</c:v>
                </c:pt>
                <c:pt idx="5">
                  <c:v>4191</c:v>
                </c:pt>
                <c:pt idx="7">
                  <c:v>4939</c:v>
                </c:pt>
                <c:pt idx="8">
                  <c:v>4012</c:v>
                </c:pt>
                <c:pt idx="9">
                  <c:v>4508</c:v>
                </c:pt>
                <c:pt idx="10">
                  <c:v>3114</c:v>
                </c:pt>
                <c:pt idx="11">
                  <c:v>3508</c:v>
                </c:pt>
                <c:pt idx="12">
                  <c:v>5214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33221576"/>
        <c:axId val="333221968"/>
        <c:axId val="0"/>
      </c:bar3DChart>
      <c:catAx>
        <c:axId val="33322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3221968"/>
        <c:crosses val="autoZero"/>
        <c:auto val="1"/>
        <c:lblAlgn val="ctr"/>
        <c:lblOffset val="100"/>
        <c:noMultiLvlLbl val="0"/>
      </c:catAx>
      <c:valAx>
        <c:axId val="333221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3221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lutym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710972025932652"/>
          <c:y val="0.28936876640419945"/>
          <c:w val="0.55192072144828053"/>
          <c:h val="0.4458333333333333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057383852659343E-2"/>
                  <c:y val="-0.191781332020997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7694999663503595E-2"/>
                  <c:y val="-2.9109416010498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0354981268367085"/>
                  <c:y val="0.14251706036745407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9.1926329721605318E-3"/>
                  <c:y val="0.120292650918635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788321331628418"/>
                  <c:y val="0.14534350393700787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898086457141581"/>
                  <c:y val="0.1195462598425195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3289813132332817E-2"/>
                  <c:y val="7.4231299212598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955795589653858"/>
                  <c:y val="-5.11747047244094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2.5552751418893151E-2"/>
                  <c:y val="-9.07065288713911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4397334948516053E-2"/>
                  <c:y val="-4.2388287401574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4.9123651210265358E-2"/>
                  <c:y val="-9.86459973753280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 17'!$K$22:$K$34</c:f>
              <c:numCache>
                <c:formatCode>0.00%</c:formatCode>
                <c:ptCount val="13"/>
                <c:pt idx="0">
                  <c:v>0.32569529473500086</c:v>
                </c:pt>
                <c:pt idx="1">
                  <c:v>5.5500000000000001E-2</c:v>
                </c:pt>
                <c:pt idx="2">
                  <c:v>8.9207626377470709E-3</c:v>
                </c:pt>
                <c:pt idx="3">
                  <c:v>1.8891026762287912E-2</c:v>
                </c:pt>
                <c:pt idx="4">
                  <c:v>1.9940528249081685E-2</c:v>
                </c:pt>
                <c:pt idx="5">
                  <c:v>7.1715934930907822E-3</c:v>
                </c:pt>
                <c:pt idx="6">
                  <c:v>7.8537694595067348E-2</c:v>
                </c:pt>
                <c:pt idx="7">
                  <c:v>5.1425572852894876E-2</c:v>
                </c:pt>
                <c:pt idx="8">
                  <c:v>2.8336540143431871E-2</c:v>
                </c:pt>
                <c:pt idx="9">
                  <c:v>0.19345810739898547</c:v>
                </c:pt>
                <c:pt idx="10">
                  <c:v>8.2910617456708066E-2</c:v>
                </c:pt>
                <c:pt idx="11">
                  <c:v>8.5709288088158132E-3</c:v>
                </c:pt>
                <c:pt idx="12">
                  <c:v>0.12069267098128389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7r/Wykresy%20II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</sheetNames>
    <sheetDataSet>
      <sheetData sheetId="0">
        <row r="6">
          <cell r="E6">
            <v>2558</v>
          </cell>
          <cell r="F6">
            <v>1883</v>
          </cell>
          <cell r="G6">
            <v>2469</v>
          </cell>
          <cell r="H6">
            <v>3278</v>
          </cell>
          <cell r="I6">
            <v>3926</v>
          </cell>
          <cell r="J6">
            <v>749</v>
          </cell>
          <cell r="K6">
            <v>2948</v>
          </cell>
          <cell r="L6">
            <v>1165</v>
          </cell>
          <cell r="M6">
            <v>1820</v>
          </cell>
          <cell r="N6">
            <v>1549</v>
          </cell>
          <cell r="O6">
            <v>2971</v>
          </cell>
          <cell r="P6">
            <v>2434</v>
          </cell>
          <cell r="Q6">
            <v>3303</v>
          </cell>
          <cell r="R6">
            <v>2766</v>
          </cell>
        </row>
        <row r="46">
          <cell r="E46">
            <v>343</v>
          </cell>
          <cell r="F46">
            <v>316</v>
          </cell>
          <cell r="G46">
            <v>157</v>
          </cell>
          <cell r="H46">
            <v>142</v>
          </cell>
          <cell r="I46">
            <v>266</v>
          </cell>
          <cell r="J46">
            <v>229</v>
          </cell>
          <cell r="K46">
            <v>150</v>
          </cell>
          <cell r="L46">
            <v>92</v>
          </cell>
          <cell r="M46">
            <v>283</v>
          </cell>
          <cell r="N46">
            <v>177</v>
          </cell>
          <cell r="O46">
            <v>480</v>
          </cell>
          <cell r="P46">
            <v>195</v>
          </cell>
          <cell r="Q46">
            <v>342</v>
          </cell>
          <cell r="R46">
            <v>336</v>
          </cell>
          <cell r="S46">
            <v>3508</v>
          </cell>
        </row>
        <row r="49">
          <cell r="E49">
            <v>4</v>
          </cell>
          <cell r="F49">
            <v>1</v>
          </cell>
          <cell r="G49">
            <v>0</v>
          </cell>
          <cell r="H49">
            <v>3</v>
          </cell>
          <cell r="I49">
            <v>10</v>
          </cell>
          <cell r="J49">
            <v>1</v>
          </cell>
          <cell r="K49">
            <v>0</v>
          </cell>
          <cell r="L49">
            <v>11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16</v>
          </cell>
          <cell r="R49">
            <v>2</v>
          </cell>
          <cell r="S49">
            <v>51</v>
          </cell>
        </row>
        <row r="51">
          <cell r="E51">
            <v>5</v>
          </cell>
          <cell r="F51">
            <v>2</v>
          </cell>
          <cell r="G51">
            <v>1</v>
          </cell>
          <cell r="H51">
            <v>4</v>
          </cell>
          <cell r="I51">
            <v>0</v>
          </cell>
          <cell r="J51">
            <v>0</v>
          </cell>
          <cell r="K51">
            <v>2</v>
          </cell>
          <cell r="L51">
            <v>1</v>
          </cell>
          <cell r="M51">
            <v>5</v>
          </cell>
          <cell r="N51">
            <v>0</v>
          </cell>
          <cell r="O51">
            <v>2</v>
          </cell>
          <cell r="P51">
            <v>15</v>
          </cell>
          <cell r="Q51">
            <v>7</v>
          </cell>
          <cell r="R51">
            <v>1</v>
          </cell>
          <cell r="S51">
            <v>45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7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12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20</v>
          </cell>
        </row>
        <row r="55">
          <cell r="E55">
            <v>5</v>
          </cell>
          <cell r="F55">
            <v>3</v>
          </cell>
          <cell r="G55">
            <v>5</v>
          </cell>
          <cell r="H55">
            <v>2</v>
          </cell>
          <cell r="I55">
            <v>2</v>
          </cell>
          <cell r="J55">
            <v>3</v>
          </cell>
          <cell r="K55">
            <v>1</v>
          </cell>
          <cell r="L55">
            <v>5</v>
          </cell>
          <cell r="M55">
            <v>2</v>
          </cell>
          <cell r="N55">
            <v>1</v>
          </cell>
          <cell r="O55">
            <v>4</v>
          </cell>
          <cell r="P55">
            <v>1</v>
          </cell>
          <cell r="Q55">
            <v>4</v>
          </cell>
          <cell r="R55">
            <v>6</v>
          </cell>
          <cell r="S55">
            <v>44</v>
          </cell>
        </row>
        <row r="57">
          <cell r="E57">
            <v>8</v>
          </cell>
          <cell r="F57">
            <v>2</v>
          </cell>
          <cell r="G57">
            <v>4</v>
          </cell>
          <cell r="H57">
            <v>20</v>
          </cell>
          <cell r="I57">
            <v>17</v>
          </cell>
          <cell r="J57">
            <v>4</v>
          </cell>
          <cell r="K57">
            <v>17</v>
          </cell>
          <cell r="L57">
            <v>4</v>
          </cell>
          <cell r="M57">
            <v>4</v>
          </cell>
          <cell r="N57">
            <v>13</v>
          </cell>
          <cell r="O57">
            <v>15</v>
          </cell>
          <cell r="P57">
            <v>2</v>
          </cell>
          <cell r="Q57">
            <v>23</v>
          </cell>
          <cell r="R57">
            <v>5</v>
          </cell>
          <cell r="S57">
            <v>138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2</v>
          </cell>
          <cell r="N59">
            <v>6</v>
          </cell>
          <cell r="O59">
            <v>0</v>
          </cell>
          <cell r="P59">
            <v>0</v>
          </cell>
          <cell r="Q59">
            <v>0</v>
          </cell>
          <cell r="R59">
            <v>1</v>
          </cell>
          <cell r="S59">
            <v>11</v>
          </cell>
        </row>
        <row r="61">
          <cell r="E61">
            <v>14</v>
          </cell>
          <cell r="F61">
            <v>5</v>
          </cell>
          <cell r="G61">
            <v>0</v>
          </cell>
          <cell r="H61">
            <v>16</v>
          </cell>
          <cell r="I61">
            <v>19</v>
          </cell>
          <cell r="J61">
            <v>9</v>
          </cell>
          <cell r="K61">
            <v>4</v>
          </cell>
          <cell r="L61">
            <v>0</v>
          </cell>
          <cell r="M61">
            <v>4</v>
          </cell>
          <cell r="N61">
            <v>11</v>
          </cell>
          <cell r="O61">
            <v>19</v>
          </cell>
          <cell r="P61">
            <v>12</v>
          </cell>
          <cell r="Q61">
            <v>5</v>
          </cell>
          <cell r="R61">
            <v>1</v>
          </cell>
          <cell r="S61">
            <v>119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I 17"/>
    </sheetNames>
    <sheetDataSet>
      <sheetData sheetId="0">
        <row r="3">
          <cell r="B3" t="str">
            <v>II 2016r.</v>
          </cell>
          <cell r="C3">
            <v>41720</v>
          </cell>
        </row>
        <row r="4">
          <cell r="B4" t="str">
            <v>III 2016r.</v>
          </cell>
          <cell r="C4">
            <v>39423</v>
          </cell>
          <cell r="H4" t="str">
            <v>Podjęcia pracy poza miejscem zamieszkania w ramach bonu na zasiedlenie</v>
          </cell>
          <cell r="I4">
            <v>39</v>
          </cell>
        </row>
        <row r="5">
          <cell r="B5" t="str">
            <v>IV 2016r.</v>
          </cell>
          <cell r="C5">
            <v>36968</v>
          </cell>
          <cell r="H5" t="str">
            <v>Podjęcia pracy w ramach bonu zatrudnieniowego</v>
          </cell>
          <cell r="I5">
            <v>1</v>
          </cell>
        </row>
        <row r="6">
          <cell r="B6" t="str">
            <v>V 2016r.</v>
          </cell>
          <cell r="C6">
            <v>35170</v>
          </cell>
          <cell r="E6" t="str">
            <v>IX 2015r.</v>
          </cell>
          <cell r="F6">
            <v>4276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VI 2016r.</v>
          </cell>
          <cell r="C7">
            <v>33449</v>
          </cell>
          <cell r="E7" t="str">
            <v>X 2015r.</v>
          </cell>
          <cell r="F7">
            <v>3143</v>
          </cell>
          <cell r="H7" t="str">
            <v>Podjęcia pracy w ramach dofinansowania wynagrodzenia za zatrudnienie skierowanego 
bezrobotnego powyżej 50 r. życia</v>
          </cell>
          <cell r="I7">
            <v>29</v>
          </cell>
        </row>
        <row r="8">
          <cell r="B8" t="str">
            <v>VII 2016r.</v>
          </cell>
          <cell r="C8">
            <v>32659</v>
          </cell>
          <cell r="E8" t="str">
            <v>XI 2015r.</v>
          </cell>
          <cell r="F8">
            <v>2418</v>
          </cell>
          <cell r="H8" t="str">
            <v>Rozpoczęcie szkolenia w ramach bonu szkoleniowego</v>
          </cell>
          <cell r="I8">
            <v>11</v>
          </cell>
        </row>
        <row r="9">
          <cell r="B9" t="str">
            <v>VIII 2016r.</v>
          </cell>
          <cell r="C9">
            <v>32089</v>
          </cell>
          <cell r="E9" t="str">
            <v>XII 2015r.</v>
          </cell>
          <cell r="F9">
            <v>2541</v>
          </cell>
          <cell r="H9" t="str">
            <v>Rozpoczęcie stażu w ramach bonu stażowego</v>
          </cell>
          <cell r="I9">
            <v>3</v>
          </cell>
        </row>
        <row r="10">
          <cell r="B10" t="str">
            <v>IX 2016r.</v>
          </cell>
          <cell r="C10">
            <v>31253</v>
          </cell>
          <cell r="E10" t="str">
            <v>I 2016r.</v>
          </cell>
          <cell r="F10">
            <v>3069</v>
          </cell>
        </row>
        <row r="11">
          <cell r="B11" t="str">
            <v>X 2016r.</v>
          </cell>
          <cell r="C11">
            <v>31087</v>
          </cell>
          <cell r="E11" t="str">
            <v>II 2016r.</v>
          </cell>
          <cell r="F11">
            <v>4191</v>
          </cell>
        </row>
        <row r="12">
          <cell r="B12" t="str">
            <v>XI 2016r.</v>
          </cell>
          <cell r="C12">
            <v>31221</v>
          </cell>
        </row>
        <row r="13">
          <cell r="B13" t="str">
            <v>XII 2016r.</v>
          </cell>
          <cell r="C13">
            <v>32367</v>
          </cell>
          <cell r="E13" t="str">
            <v>IX 2016r.</v>
          </cell>
          <cell r="F13">
            <v>4939</v>
          </cell>
        </row>
        <row r="14">
          <cell r="B14" t="str">
            <v>I 2017r.</v>
          </cell>
          <cell r="C14">
            <v>33819</v>
          </cell>
          <cell r="E14" t="str">
            <v>X 2016r.</v>
          </cell>
          <cell r="F14">
            <v>4012</v>
          </cell>
        </row>
        <row r="15">
          <cell r="B15" t="str">
            <v>II 2017r.</v>
          </cell>
          <cell r="C15">
            <v>32648</v>
          </cell>
          <cell r="E15" t="str">
            <v>XI 2016r.</v>
          </cell>
          <cell r="F15">
            <v>4508</v>
          </cell>
        </row>
        <row r="16">
          <cell r="E16" t="str">
            <v>XII 2016r.</v>
          </cell>
          <cell r="F16">
            <v>3114</v>
          </cell>
        </row>
        <row r="17">
          <cell r="E17" t="str">
            <v>I 2017r.</v>
          </cell>
          <cell r="F17">
            <v>3508</v>
          </cell>
        </row>
        <row r="18">
          <cell r="E18" t="str">
            <v>II 2017r.</v>
          </cell>
          <cell r="F18">
            <v>5214</v>
          </cell>
        </row>
        <row r="22">
          <cell r="J22" t="str">
            <v>Praca niesubsydiowana</v>
          </cell>
          <cell r="K22">
            <v>0.32569529473500086</v>
          </cell>
        </row>
        <row r="23">
          <cell r="J23" t="str">
            <v>Podjęcie działalności gospodarczej i inna praca</v>
          </cell>
          <cell r="K23">
            <v>5.5500000000000001E-2</v>
          </cell>
        </row>
        <row r="24">
          <cell r="J24" t="str">
            <v>Podjęcie pracy w ramach refund. kosztów zatrud. bezrobotnego</v>
          </cell>
          <cell r="K24">
            <v>8.9207626377470709E-3</v>
          </cell>
        </row>
        <row r="25">
          <cell r="J25" t="str">
            <v>Prace interwencyjne</v>
          </cell>
          <cell r="K25">
            <v>1.8891026762287912E-2</v>
          </cell>
        </row>
        <row r="26">
          <cell r="J26" t="str">
            <v>Roboty publiczne</v>
          </cell>
          <cell r="K26">
            <v>1.9940528249081685E-2</v>
          </cell>
        </row>
        <row r="27">
          <cell r="J27" t="str">
            <v>Szkolenia</v>
          </cell>
          <cell r="K27">
            <v>7.1715934930907822E-3</v>
          </cell>
        </row>
        <row r="28">
          <cell r="J28" t="str">
            <v>Staże</v>
          </cell>
          <cell r="K28">
            <v>7.8537694595067348E-2</v>
          </cell>
        </row>
        <row r="29">
          <cell r="J29" t="str">
            <v>Praca społecznie użyteczna</v>
          </cell>
          <cell r="K29">
            <v>5.1425572852894876E-2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2.8336540143431871E-2</v>
          </cell>
        </row>
        <row r="31">
          <cell r="J31" t="str">
            <v>Niepotwierdzenie gotowości do pracy</v>
          </cell>
          <cell r="K31">
            <v>0.19345810739898547</v>
          </cell>
        </row>
        <row r="32">
          <cell r="J32" t="str">
            <v>Dobrowolna rezygnacja ze statusu bezrobotnego</v>
          </cell>
          <cell r="K32">
            <v>8.2910617456708066E-2</v>
          </cell>
        </row>
        <row r="33">
          <cell r="J33" t="str">
            <v>Nabycie praw emerytalnych lub rentowych</v>
          </cell>
          <cell r="K33">
            <v>8.5709288088158132E-3</v>
          </cell>
        </row>
        <row r="34">
          <cell r="J34" t="str">
            <v>Inne</v>
          </cell>
          <cell r="K34">
            <v>0.12069267098128389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7" t="s">
        <v>19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</row>
    <row r="5" spans="2:27" ht="29.1" customHeight="1" thickTop="1" thickBot="1">
      <c r="B5" s="14" t="s">
        <v>20</v>
      </c>
      <c r="C5" s="170" t="s">
        <v>21</v>
      </c>
      <c r="D5" s="171"/>
      <c r="E5" s="15">
        <v>4.4000000000000004</v>
      </c>
      <c r="F5" s="15">
        <v>7.5</v>
      </c>
      <c r="G5" s="15">
        <v>14.4</v>
      </c>
      <c r="H5" s="15">
        <v>15.5</v>
      </c>
      <c r="I5" s="15">
        <v>14.1</v>
      </c>
      <c r="J5" s="15">
        <v>4.7</v>
      </c>
      <c r="K5" s="15">
        <v>16.600000000000001</v>
      </c>
      <c r="L5" s="15">
        <v>10.1</v>
      </c>
      <c r="M5" s="15">
        <v>7.5</v>
      </c>
      <c r="N5" s="15">
        <v>11.4</v>
      </c>
      <c r="O5" s="15">
        <v>4.5999999999999996</v>
      </c>
      <c r="P5" s="15">
        <v>9.3000000000000007</v>
      </c>
      <c r="Q5" s="15">
        <v>15.4</v>
      </c>
      <c r="R5" s="16">
        <v>8.1999999999999993</v>
      </c>
      <c r="S5" s="17">
        <v>9</v>
      </c>
      <c r="T5" s="1" t="s">
        <v>22</v>
      </c>
    </row>
    <row r="6" spans="2:27" s="4" customFormat="1" ht="28.5" customHeight="1" thickTop="1" thickBot="1">
      <c r="B6" s="18" t="s">
        <v>23</v>
      </c>
      <c r="C6" s="172" t="s">
        <v>24</v>
      </c>
      <c r="D6" s="173"/>
      <c r="E6" s="19">
        <v>2539</v>
      </c>
      <c r="F6" s="20">
        <v>1879</v>
      </c>
      <c r="G6" s="20">
        <v>2355</v>
      </c>
      <c r="H6" s="20">
        <v>3211</v>
      </c>
      <c r="I6" s="20">
        <v>3732</v>
      </c>
      <c r="J6" s="20">
        <v>750</v>
      </c>
      <c r="K6" s="20">
        <v>2997</v>
      </c>
      <c r="L6" s="20">
        <v>1151</v>
      </c>
      <c r="M6" s="20">
        <v>1763</v>
      </c>
      <c r="N6" s="20">
        <v>1514</v>
      </c>
      <c r="O6" s="20">
        <v>2806</v>
      </c>
      <c r="P6" s="20">
        <v>2349</v>
      </c>
      <c r="Q6" s="20">
        <v>3131</v>
      </c>
      <c r="R6" s="21">
        <v>2471</v>
      </c>
      <c r="S6" s="22">
        <f>SUM(E6:R6)</f>
        <v>32648</v>
      </c>
    </row>
    <row r="7" spans="2:27" s="4" customFormat="1" ht="29.1" customHeight="1" thickTop="1" thickBot="1">
      <c r="B7" s="23"/>
      <c r="C7" s="174" t="s">
        <v>25</v>
      </c>
      <c r="D7" s="174"/>
      <c r="E7" s="24">
        <f>'[1]Stan i struktura I 17'!E6</f>
        <v>2558</v>
      </c>
      <c r="F7" s="24">
        <f>'[1]Stan i struktura I 17'!F6</f>
        <v>1883</v>
      </c>
      <c r="G7" s="24">
        <f>'[1]Stan i struktura I 17'!G6</f>
        <v>2469</v>
      </c>
      <c r="H7" s="24">
        <f>'[1]Stan i struktura I 17'!H6</f>
        <v>3278</v>
      </c>
      <c r="I7" s="24">
        <f>'[1]Stan i struktura I 17'!I6</f>
        <v>3926</v>
      </c>
      <c r="J7" s="24">
        <f>'[1]Stan i struktura I 17'!J6</f>
        <v>749</v>
      </c>
      <c r="K7" s="24">
        <f>'[1]Stan i struktura I 17'!K6</f>
        <v>2948</v>
      </c>
      <c r="L7" s="24">
        <f>'[1]Stan i struktura I 17'!L6</f>
        <v>1165</v>
      </c>
      <c r="M7" s="24">
        <f>'[1]Stan i struktura I 17'!M6</f>
        <v>1820</v>
      </c>
      <c r="N7" s="24">
        <f>'[1]Stan i struktura I 17'!N6</f>
        <v>1549</v>
      </c>
      <c r="O7" s="24">
        <f>'[1]Stan i struktura I 17'!O6</f>
        <v>2971</v>
      </c>
      <c r="P7" s="24">
        <f>'[1]Stan i struktura I 17'!P6</f>
        <v>2434</v>
      </c>
      <c r="Q7" s="24">
        <f>'[1]Stan i struktura I 17'!Q6</f>
        <v>3303</v>
      </c>
      <c r="R7" s="25">
        <f>'[1]Stan i struktura I 17'!R6</f>
        <v>2766</v>
      </c>
      <c r="S7" s="26">
        <f>SUM(E7:R7)</f>
        <v>33819</v>
      </c>
      <c r="T7" s="27"/>
      <c r="V7" s="28">
        <f>SUM(E7:R7)</f>
        <v>33819</v>
      </c>
    </row>
    <row r="8" spans="2:27" ht="29.1" customHeight="1" thickTop="1" thickBot="1">
      <c r="B8" s="29"/>
      <c r="C8" s="162" t="s">
        <v>26</v>
      </c>
      <c r="D8" s="163"/>
      <c r="E8" s="30">
        <f t="shared" ref="E8:S8" si="0">E6-E7</f>
        <v>-19</v>
      </c>
      <c r="F8" s="30">
        <f t="shared" si="0"/>
        <v>-4</v>
      </c>
      <c r="G8" s="30">
        <f t="shared" si="0"/>
        <v>-114</v>
      </c>
      <c r="H8" s="30">
        <f t="shared" si="0"/>
        <v>-67</v>
      </c>
      <c r="I8" s="30">
        <f t="shared" si="0"/>
        <v>-194</v>
      </c>
      <c r="J8" s="30">
        <f t="shared" si="0"/>
        <v>1</v>
      </c>
      <c r="K8" s="30">
        <f t="shared" si="0"/>
        <v>49</v>
      </c>
      <c r="L8" s="30">
        <f t="shared" si="0"/>
        <v>-14</v>
      </c>
      <c r="M8" s="30">
        <f t="shared" si="0"/>
        <v>-57</v>
      </c>
      <c r="N8" s="30">
        <f t="shared" si="0"/>
        <v>-35</v>
      </c>
      <c r="O8" s="30">
        <f t="shared" si="0"/>
        <v>-165</v>
      </c>
      <c r="P8" s="30">
        <f t="shared" si="0"/>
        <v>-85</v>
      </c>
      <c r="Q8" s="30">
        <f t="shared" si="0"/>
        <v>-172</v>
      </c>
      <c r="R8" s="31">
        <f t="shared" si="0"/>
        <v>-295</v>
      </c>
      <c r="S8" s="32">
        <f t="shared" si="0"/>
        <v>-1171</v>
      </c>
      <c r="T8" s="33"/>
    </row>
    <row r="9" spans="2:27" ht="29.1" customHeight="1" thickTop="1" thickBot="1">
      <c r="B9" s="34"/>
      <c r="C9" s="180" t="s">
        <v>27</v>
      </c>
      <c r="D9" s="181"/>
      <c r="E9" s="35">
        <f t="shared" ref="E9:S9" si="1">E6/E7*100</f>
        <v>99.257232212666153</v>
      </c>
      <c r="F9" s="35">
        <f t="shared" si="1"/>
        <v>99.787573021773767</v>
      </c>
      <c r="G9" s="35">
        <f t="shared" si="1"/>
        <v>95.382746051032811</v>
      </c>
      <c r="H9" s="35">
        <f t="shared" si="1"/>
        <v>97.956070774862724</v>
      </c>
      <c r="I9" s="35">
        <f t="shared" si="1"/>
        <v>95.058583800305655</v>
      </c>
      <c r="J9" s="35">
        <f t="shared" si="1"/>
        <v>100.13351134846462</v>
      </c>
      <c r="K9" s="35">
        <f t="shared" si="1"/>
        <v>101.66214382632293</v>
      </c>
      <c r="L9" s="35">
        <f t="shared" si="1"/>
        <v>98.798283261802581</v>
      </c>
      <c r="M9" s="35">
        <f t="shared" si="1"/>
        <v>96.868131868131869</v>
      </c>
      <c r="N9" s="35">
        <f t="shared" si="1"/>
        <v>97.740477727566173</v>
      </c>
      <c r="O9" s="35">
        <f t="shared" si="1"/>
        <v>94.446314372265221</v>
      </c>
      <c r="P9" s="35">
        <f t="shared" si="1"/>
        <v>96.507806080525881</v>
      </c>
      <c r="Q9" s="35">
        <f t="shared" si="1"/>
        <v>94.792612776264008</v>
      </c>
      <c r="R9" s="36">
        <f t="shared" si="1"/>
        <v>89.334779464931316</v>
      </c>
      <c r="S9" s="37">
        <f t="shared" si="1"/>
        <v>96.53744936278423</v>
      </c>
      <c r="T9" s="33"/>
      <c r="AA9" s="38"/>
    </row>
    <row r="10" spans="2:27" s="4" customFormat="1" ht="29.1" customHeight="1" thickTop="1" thickBot="1">
      <c r="B10" s="39" t="s">
        <v>28</v>
      </c>
      <c r="C10" s="182" t="s">
        <v>29</v>
      </c>
      <c r="D10" s="183"/>
      <c r="E10" s="40">
        <v>542</v>
      </c>
      <c r="F10" s="41">
        <v>288</v>
      </c>
      <c r="G10" s="42">
        <v>298</v>
      </c>
      <c r="H10" s="42">
        <v>303</v>
      </c>
      <c r="I10" s="42">
        <v>432</v>
      </c>
      <c r="J10" s="42">
        <v>153</v>
      </c>
      <c r="K10" s="42">
        <v>404</v>
      </c>
      <c r="L10" s="42">
        <v>170</v>
      </c>
      <c r="M10" s="43">
        <v>211</v>
      </c>
      <c r="N10" s="43">
        <v>166</v>
      </c>
      <c r="O10" s="43">
        <v>452</v>
      </c>
      <c r="P10" s="43">
        <v>291</v>
      </c>
      <c r="Q10" s="43">
        <v>454</v>
      </c>
      <c r="R10" s="43">
        <v>382</v>
      </c>
      <c r="S10" s="44">
        <f>SUM(E10:R10)</f>
        <v>4546</v>
      </c>
      <c r="T10" s="27"/>
    </row>
    <row r="11" spans="2:27" ht="29.1" customHeight="1" thickTop="1" thickBot="1">
      <c r="B11" s="45"/>
      <c r="C11" s="162" t="s">
        <v>30</v>
      </c>
      <c r="D11" s="163"/>
      <c r="E11" s="46">
        <f t="shared" ref="E11:S11" si="2">E76/E10*100</f>
        <v>17.343173431734318</v>
      </c>
      <c r="F11" s="46">
        <f t="shared" si="2"/>
        <v>20.138888888888889</v>
      </c>
      <c r="G11" s="46">
        <f t="shared" si="2"/>
        <v>18.120805369127517</v>
      </c>
      <c r="H11" s="46">
        <f t="shared" si="2"/>
        <v>14.19141914191419</v>
      </c>
      <c r="I11" s="46">
        <f t="shared" si="2"/>
        <v>13.194444444444445</v>
      </c>
      <c r="J11" s="46">
        <f t="shared" si="2"/>
        <v>12.418300653594772</v>
      </c>
      <c r="K11" s="46">
        <f t="shared" si="2"/>
        <v>9.1584158415841586</v>
      </c>
      <c r="L11" s="46">
        <f t="shared" si="2"/>
        <v>12.941176470588237</v>
      </c>
      <c r="M11" s="46">
        <f t="shared" si="2"/>
        <v>14.691943127962084</v>
      </c>
      <c r="N11" s="46">
        <f t="shared" si="2"/>
        <v>16.867469879518072</v>
      </c>
      <c r="O11" s="46">
        <f t="shared" si="2"/>
        <v>17.256637168141591</v>
      </c>
      <c r="P11" s="46">
        <f t="shared" si="2"/>
        <v>13.058419243986256</v>
      </c>
      <c r="Q11" s="46">
        <f t="shared" si="2"/>
        <v>10.572687224669604</v>
      </c>
      <c r="R11" s="47">
        <f t="shared" si="2"/>
        <v>14.659685863874344</v>
      </c>
      <c r="S11" s="48">
        <f t="shared" si="2"/>
        <v>14.584249890013199</v>
      </c>
      <c r="T11" s="33"/>
    </row>
    <row r="12" spans="2:27" ht="29.1" customHeight="1" thickTop="1" thickBot="1">
      <c r="B12" s="49" t="s">
        <v>31</v>
      </c>
      <c r="C12" s="184" t="s">
        <v>32</v>
      </c>
      <c r="D12" s="185"/>
      <c r="E12" s="40">
        <v>561</v>
      </c>
      <c r="F12" s="42">
        <v>292</v>
      </c>
      <c r="G12" s="42">
        <v>412</v>
      </c>
      <c r="H12" s="42">
        <v>370</v>
      </c>
      <c r="I12" s="42">
        <v>626</v>
      </c>
      <c r="J12" s="42">
        <v>152</v>
      </c>
      <c r="K12" s="42">
        <v>355</v>
      </c>
      <c r="L12" s="42">
        <v>184</v>
      </c>
      <c r="M12" s="43">
        <v>268</v>
      </c>
      <c r="N12" s="43">
        <v>201</v>
      </c>
      <c r="O12" s="43">
        <v>617</v>
      </c>
      <c r="P12" s="43">
        <v>376</v>
      </c>
      <c r="Q12" s="43">
        <v>626</v>
      </c>
      <c r="R12" s="43">
        <v>677</v>
      </c>
      <c r="S12" s="44">
        <f>SUM(E12:R12)</f>
        <v>5717</v>
      </c>
      <c r="T12" s="33"/>
    </row>
    <row r="13" spans="2:27" ht="29.1" customHeight="1" thickTop="1" thickBot="1">
      <c r="B13" s="45" t="s">
        <v>22</v>
      </c>
      <c r="C13" s="186" t="s">
        <v>33</v>
      </c>
      <c r="D13" s="187"/>
      <c r="E13" s="50">
        <v>210</v>
      </c>
      <c r="F13" s="51">
        <v>147</v>
      </c>
      <c r="G13" s="51">
        <v>166</v>
      </c>
      <c r="H13" s="51">
        <v>226</v>
      </c>
      <c r="I13" s="51">
        <v>237</v>
      </c>
      <c r="J13" s="51">
        <v>70</v>
      </c>
      <c r="K13" s="51">
        <v>187</v>
      </c>
      <c r="L13" s="51">
        <v>100</v>
      </c>
      <c r="M13" s="52">
        <v>137</v>
      </c>
      <c r="N13" s="52">
        <v>95</v>
      </c>
      <c r="O13" s="52">
        <v>211</v>
      </c>
      <c r="P13" s="52">
        <v>182</v>
      </c>
      <c r="Q13" s="52">
        <v>299</v>
      </c>
      <c r="R13" s="52">
        <v>185</v>
      </c>
      <c r="S13" s="53">
        <f t="shared" ref="S13:S15" si="3">SUM(E13:R13)</f>
        <v>2452</v>
      </c>
      <c r="T13" s="33"/>
    </row>
    <row r="14" spans="2:27" s="4" customFormat="1" ht="29.1" customHeight="1" thickTop="1" thickBot="1">
      <c r="B14" s="18" t="s">
        <v>22</v>
      </c>
      <c r="C14" s="188" t="s">
        <v>34</v>
      </c>
      <c r="D14" s="189"/>
      <c r="E14" s="50">
        <v>163</v>
      </c>
      <c r="F14" s="51">
        <v>106</v>
      </c>
      <c r="G14" s="51">
        <v>146</v>
      </c>
      <c r="H14" s="51">
        <v>174</v>
      </c>
      <c r="I14" s="51">
        <v>202</v>
      </c>
      <c r="J14" s="51">
        <v>51</v>
      </c>
      <c r="K14" s="51">
        <v>150</v>
      </c>
      <c r="L14" s="51">
        <v>78</v>
      </c>
      <c r="M14" s="52">
        <v>102</v>
      </c>
      <c r="N14" s="52">
        <v>71</v>
      </c>
      <c r="O14" s="52">
        <v>163</v>
      </c>
      <c r="P14" s="52">
        <v>128</v>
      </c>
      <c r="Q14" s="52">
        <v>193</v>
      </c>
      <c r="R14" s="52">
        <v>135</v>
      </c>
      <c r="S14" s="53">
        <f t="shared" si="3"/>
        <v>1862</v>
      </c>
      <c r="T14" s="27"/>
    </row>
    <row r="15" spans="2:27" s="4" customFormat="1" ht="29.1" customHeight="1" thickTop="1" thickBot="1">
      <c r="B15" s="54" t="s">
        <v>22</v>
      </c>
      <c r="C15" s="190" t="s">
        <v>35</v>
      </c>
      <c r="D15" s="191"/>
      <c r="E15" s="55">
        <v>117</v>
      </c>
      <c r="F15" s="56">
        <v>48</v>
      </c>
      <c r="G15" s="56">
        <v>57</v>
      </c>
      <c r="H15" s="56">
        <v>63</v>
      </c>
      <c r="I15" s="56">
        <v>116</v>
      </c>
      <c r="J15" s="56">
        <v>31</v>
      </c>
      <c r="K15" s="56">
        <v>75</v>
      </c>
      <c r="L15" s="56">
        <v>27</v>
      </c>
      <c r="M15" s="57">
        <v>72</v>
      </c>
      <c r="N15" s="57">
        <v>43</v>
      </c>
      <c r="O15" s="57">
        <v>140</v>
      </c>
      <c r="P15" s="57">
        <v>88</v>
      </c>
      <c r="Q15" s="57">
        <v>107</v>
      </c>
      <c r="R15" s="57">
        <v>122</v>
      </c>
      <c r="S15" s="53">
        <f t="shared" si="3"/>
        <v>1106</v>
      </c>
      <c r="T15" s="27"/>
    </row>
    <row r="16" spans="2:27" ht="29.1" customHeight="1" thickBot="1">
      <c r="B16" s="167" t="s">
        <v>36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92"/>
    </row>
    <row r="17" spans="2:19" ht="29.1" customHeight="1" thickTop="1" thickBot="1">
      <c r="B17" s="193" t="s">
        <v>20</v>
      </c>
      <c r="C17" s="194" t="s">
        <v>37</v>
      </c>
      <c r="D17" s="195"/>
      <c r="E17" s="58">
        <v>1344</v>
      </c>
      <c r="F17" s="59">
        <v>1027</v>
      </c>
      <c r="G17" s="59">
        <v>1256</v>
      </c>
      <c r="H17" s="59">
        <v>1758</v>
      </c>
      <c r="I17" s="59">
        <v>2140</v>
      </c>
      <c r="J17" s="59">
        <v>343</v>
      </c>
      <c r="K17" s="59">
        <v>1721</v>
      </c>
      <c r="L17" s="59">
        <v>535</v>
      </c>
      <c r="M17" s="60">
        <v>960</v>
      </c>
      <c r="N17" s="60">
        <v>862</v>
      </c>
      <c r="O17" s="60">
        <v>1515</v>
      </c>
      <c r="P17" s="60">
        <v>1343</v>
      </c>
      <c r="Q17" s="60">
        <v>1804</v>
      </c>
      <c r="R17" s="60">
        <v>1347</v>
      </c>
      <c r="S17" s="53">
        <f>SUM(E17:R17)</f>
        <v>17955</v>
      </c>
    </row>
    <row r="18" spans="2:19" ht="29.1" customHeight="1" thickTop="1" thickBot="1">
      <c r="B18" s="176"/>
      <c r="C18" s="178" t="s">
        <v>38</v>
      </c>
      <c r="D18" s="179"/>
      <c r="E18" s="61">
        <f t="shared" ref="E18:S18" si="4">E17/E6*100</f>
        <v>52.934226073257186</v>
      </c>
      <c r="F18" s="61">
        <f t="shared" si="4"/>
        <v>54.656732304417247</v>
      </c>
      <c r="G18" s="61">
        <f t="shared" si="4"/>
        <v>53.333333333333336</v>
      </c>
      <c r="H18" s="61">
        <f t="shared" si="4"/>
        <v>54.74929928371224</v>
      </c>
      <c r="I18" s="61">
        <f t="shared" si="4"/>
        <v>57.341907824222936</v>
      </c>
      <c r="J18" s="61">
        <f t="shared" si="4"/>
        <v>45.733333333333334</v>
      </c>
      <c r="K18" s="61">
        <f t="shared" si="4"/>
        <v>57.424090757424096</v>
      </c>
      <c r="L18" s="61">
        <f t="shared" si="4"/>
        <v>46.481320590790617</v>
      </c>
      <c r="M18" s="61">
        <f t="shared" si="4"/>
        <v>54.452637549631312</v>
      </c>
      <c r="N18" s="61">
        <f t="shared" si="4"/>
        <v>56.935270805812422</v>
      </c>
      <c r="O18" s="61">
        <f t="shared" si="4"/>
        <v>53.991446899501071</v>
      </c>
      <c r="P18" s="61">
        <f t="shared" si="4"/>
        <v>57.173265219242232</v>
      </c>
      <c r="Q18" s="61">
        <f t="shared" si="4"/>
        <v>57.617374640689874</v>
      </c>
      <c r="R18" s="62">
        <f t="shared" si="4"/>
        <v>54.512343180898426</v>
      </c>
      <c r="S18" s="63">
        <f t="shared" si="4"/>
        <v>54.995711835334482</v>
      </c>
    </row>
    <row r="19" spans="2:19" ht="29.1" customHeight="1" thickTop="1" thickBot="1">
      <c r="B19" s="175" t="s">
        <v>23</v>
      </c>
      <c r="C19" s="177" t="s">
        <v>39</v>
      </c>
      <c r="D19" s="163"/>
      <c r="E19" s="50">
        <v>0</v>
      </c>
      <c r="F19" s="51">
        <v>1245</v>
      </c>
      <c r="G19" s="51">
        <v>1203</v>
      </c>
      <c r="H19" s="51">
        <v>1752</v>
      </c>
      <c r="I19" s="51">
        <v>1575</v>
      </c>
      <c r="J19" s="51">
        <v>355</v>
      </c>
      <c r="K19" s="51">
        <v>1680</v>
      </c>
      <c r="L19" s="51">
        <v>684</v>
      </c>
      <c r="M19" s="52">
        <v>1031</v>
      </c>
      <c r="N19" s="52">
        <v>746</v>
      </c>
      <c r="O19" s="52">
        <v>0</v>
      </c>
      <c r="P19" s="52">
        <v>1410</v>
      </c>
      <c r="Q19" s="52">
        <v>1490</v>
      </c>
      <c r="R19" s="52">
        <v>1193</v>
      </c>
      <c r="S19" s="64">
        <f>SUM(E19:R19)</f>
        <v>14364</v>
      </c>
    </row>
    <row r="20" spans="2:19" ht="29.1" customHeight="1" thickTop="1" thickBot="1">
      <c r="B20" s="176"/>
      <c r="C20" s="178" t="s">
        <v>38</v>
      </c>
      <c r="D20" s="179"/>
      <c r="E20" s="61">
        <f t="shared" ref="E20:S20" si="5">E19/E6*100</f>
        <v>0</v>
      </c>
      <c r="F20" s="61">
        <f t="shared" si="5"/>
        <v>66.258648217136766</v>
      </c>
      <c r="G20" s="61">
        <f t="shared" si="5"/>
        <v>51.082802547770697</v>
      </c>
      <c r="H20" s="61">
        <f t="shared" si="5"/>
        <v>54.562441606976023</v>
      </c>
      <c r="I20" s="61">
        <f t="shared" si="5"/>
        <v>42.20257234726688</v>
      </c>
      <c r="J20" s="61">
        <f t="shared" si="5"/>
        <v>47.333333333333336</v>
      </c>
      <c r="K20" s="61">
        <f t="shared" si="5"/>
        <v>56.056056056056057</v>
      </c>
      <c r="L20" s="61">
        <f t="shared" si="5"/>
        <v>59.426585577758473</v>
      </c>
      <c r="M20" s="61">
        <f t="shared" si="5"/>
        <v>58.47986386840612</v>
      </c>
      <c r="N20" s="61">
        <f t="shared" si="5"/>
        <v>49.273447820343463</v>
      </c>
      <c r="O20" s="61">
        <f t="shared" si="5"/>
        <v>0</v>
      </c>
      <c r="P20" s="61">
        <f t="shared" si="5"/>
        <v>60.025542784163477</v>
      </c>
      <c r="Q20" s="61">
        <f t="shared" si="5"/>
        <v>47.588629830725012</v>
      </c>
      <c r="R20" s="62">
        <f t="shared" si="5"/>
        <v>48.280048563334681</v>
      </c>
      <c r="S20" s="63">
        <f t="shared" si="5"/>
        <v>43.99656946826758</v>
      </c>
    </row>
    <row r="21" spans="2:19" s="4" customFormat="1" ht="29.1" customHeight="1" thickTop="1" thickBot="1">
      <c r="B21" s="196" t="s">
        <v>28</v>
      </c>
      <c r="C21" s="197" t="s">
        <v>40</v>
      </c>
      <c r="D21" s="198"/>
      <c r="E21" s="50">
        <v>600</v>
      </c>
      <c r="F21" s="51">
        <v>390</v>
      </c>
      <c r="G21" s="51">
        <v>500</v>
      </c>
      <c r="H21" s="51">
        <v>729</v>
      </c>
      <c r="I21" s="51">
        <v>698</v>
      </c>
      <c r="J21" s="51">
        <v>117</v>
      </c>
      <c r="K21" s="51">
        <v>606</v>
      </c>
      <c r="L21" s="51">
        <v>193</v>
      </c>
      <c r="M21" s="52">
        <v>264</v>
      </c>
      <c r="N21" s="52">
        <v>192</v>
      </c>
      <c r="O21" s="52">
        <v>501</v>
      </c>
      <c r="P21" s="52">
        <v>359</v>
      </c>
      <c r="Q21" s="52">
        <v>613</v>
      </c>
      <c r="R21" s="52">
        <v>372</v>
      </c>
      <c r="S21" s="53">
        <f>SUM(E21:R21)</f>
        <v>6134</v>
      </c>
    </row>
    <row r="22" spans="2:19" ht="29.1" customHeight="1" thickTop="1" thickBot="1">
      <c r="B22" s="176"/>
      <c r="C22" s="178" t="s">
        <v>38</v>
      </c>
      <c r="D22" s="179"/>
      <c r="E22" s="61">
        <f t="shared" ref="E22:S22" si="6">E21/E6*100</f>
        <v>23.631350925561247</v>
      </c>
      <c r="F22" s="61">
        <f t="shared" si="6"/>
        <v>20.755721128259712</v>
      </c>
      <c r="G22" s="61">
        <f t="shared" si="6"/>
        <v>21.231422505307858</v>
      </c>
      <c r="H22" s="61">
        <f t="shared" si="6"/>
        <v>22.703207723450639</v>
      </c>
      <c r="I22" s="61">
        <f t="shared" si="6"/>
        <v>18.70310825294748</v>
      </c>
      <c r="J22" s="61">
        <f t="shared" si="6"/>
        <v>15.6</v>
      </c>
      <c r="K22" s="61">
        <f t="shared" si="6"/>
        <v>20.22022022022022</v>
      </c>
      <c r="L22" s="61">
        <f t="shared" si="6"/>
        <v>16.76802780191138</v>
      </c>
      <c r="M22" s="61">
        <f t="shared" si="6"/>
        <v>14.974475326148609</v>
      </c>
      <c r="N22" s="61">
        <f t="shared" si="6"/>
        <v>12.681638044914134</v>
      </c>
      <c r="O22" s="61">
        <f t="shared" si="6"/>
        <v>17.854597291518175</v>
      </c>
      <c r="P22" s="61">
        <f t="shared" si="6"/>
        <v>15.283099191145169</v>
      </c>
      <c r="Q22" s="61">
        <f t="shared" si="6"/>
        <v>19.578409453848611</v>
      </c>
      <c r="R22" s="62">
        <f t="shared" si="6"/>
        <v>15.054633751517605</v>
      </c>
      <c r="S22" s="63">
        <f t="shared" si="6"/>
        <v>18.788287184513599</v>
      </c>
    </row>
    <row r="23" spans="2:19" s="4" customFormat="1" ht="29.1" customHeight="1" thickTop="1" thickBot="1">
      <c r="B23" s="196" t="s">
        <v>31</v>
      </c>
      <c r="C23" s="199" t="s">
        <v>41</v>
      </c>
      <c r="D23" s="200"/>
      <c r="E23" s="50">
        <v>224</v>
      </c>
      <c r="F23" s="51">
        <v>169</v>
      </c>
      <c r="G23" s="51">
        <v>131</v>
      </c>
      <c r="H23" s="51">
        <v>221</v>
      </c>
      <c r="I23" s="51">
        <v>46</v>
      </c>
      <c r="J23" s="51">
        <v>27</v>
      </c>
      <c r="K23" s="51">
        <v>128</v>
      </c>
      <c r="L23" s="51">
        <v>42</v>
      </c>
      <c r="M23" s="52">
        <v>154</v>
      </c>
      <c r="N23" s="52">
        <v>68</v>
      </c>
      <c r="O23" s="52">
        <v>217</v>
      </c>
      <c r="P23" s="52">
        <v>92</v>
      </c>
      <c r="Q23" s="52">
        <v>187</v>
      </c>
      <c r="R23" s="52">
        <v>101</v>
      </c>
      <c r="S23" s="53">
        <f>SUM(E23:R23)</f>
        <v>1807</v>
      </c>
    </row>
    <row r="24" spans="2:19" ht="29.1" customHeight="1" thickTop="1" thickBot="1">
      <c r="B24" s="176"/>
      <c r="C24" s="178" t="s">
        <v>38</v>
      </c>
      <c r="D24" s="179"/>
      <c r="E24" s="61">
        <f t="shared" ref="E24:S24" si="7">E23/E6*100</f>
        <v>8.8223710122095316</v>
      </c>
      <c r="F24" s="61">
        <f t="shared" si="7"/>
        <v>8.9941458222458746</v>
      </c>
      <c r="G24" s="61">
        <f t="shared" si="7"/>
        <v>5.5626326963906587</v>
      </c>
      <c r="H24" s="61">
        <f t="shared" si="7"/>
        <v>6.8825910931174086</v>
      </c>
      <c r="I24" s="61">
        <f t="shared" si="7"/>
        <v>1.232583065380493</v>
      </c>
      <c r="J24" s="61">
        <f t="shared" si="7"/>
        <v>3.5999999999999996</v>
      </c>
      <c r="K24" s="61">
        <f t="shared" si="7"/>
        <v>4.2709376042709382</v>
      </c>
      <c r="L24" s="61">
        <f t="shared" si="7"/>
        <v>3.6490008688097304</v>
      </c>
      <c r="M24" s="61">
        <f t="shared" si="7"/>
        <v>8.7351106069200224</v>
      </c>
      <c r="N24" s="61">
        <f t="shared" si="7"/>
        <v>4.4914134742404226</v>
      </c>
      <c r="O24" s="61">
        <f t="shared" si="7"/>
        <v>7.7334283677833211</v>
      </c>
      <c r="P24" s="61">
        <f t="shared" si="7"/>
        <v>3.9165602383993185</v>
      </c>
      <c r="Q24" s="61">
        <f t="shared" si="7"/>
        <v>5.9725327371446824</v>
      </c>
      <c r="R24" s="62">
        <f t="shared" si="7"/>
        <v>4.0874140024281669</v>
      </c>
      <c r="S24" s="63">
        <f t="shared" si="7"/>
        <v>5.5347953932859593</v>
      </c>
    </row>
    <row r="25" spans="2:19" s="4" customFormat="1" ht="29.1" customHeight="1" thickTop="1" thickBot="1">
      <c r="B25" s="196" t="s">
        <v>42</v>
      </c>
      <c r="C25" s="197" t="s">
        <v>43</v>
      </c>
      <c r="D25" s="198"/>
      <c r="E25" s="65">
        <v>64</v>
      </c>
      <c r="F25" s="52">
        <v>54</v>
      </c>
      <c r="G25" s="52">
        <v>83</v>
      </c>
      <c r="H25" s="52">
        <v>77</v>
      </c>
      <c r="I25" s="52">
        <v>120</v>
      </c>
      <c r="J25" s="52">
        <v>8</v>
      </c>
      <c r="K25" s="52">
        <v>101</v>
      </c>
      <c r="L25" s="52">
        <v>33</v>
      </c>
      <c r="M25" s="52">
        <v>47</v>
      </c>
      <c r="N25" s="52">
        <v>65</v>
      </c>
      <c r="O25" s="52">
        <v>100</v>
      </c>
      <c r="P25" s="52">
        <v>81</v>
      </c>
      <c r="Q25" s="52">
        <v>95</v>
      </c>
      <c r="R25" s="52">
        <v>88</v>
      </c>
      <c r="S25" s="53">
        <f>SUM(E25:R25)</f>
        <v>1016</v>
      </c>
    </row>
    <row r="26" spans="2:19" ht="29.1" customHeight="1" thickTop="1" thickBot="1">
      <c r="B26" s="176"/>
      <c r="C26" s="178" t="s">
        <v>38</v>
      </c>
      <c r="D26" s="179"/>
      <c r="E26" s="61">
        <f t="shared" ref="E26:S26" si="8">E25/E6*100</f>
        <v>2.5206774320598662</v>
      </c>
      <c r="F26" s="61">
        <f t="shared" si="8"/>
        <v>2.8738690792974984</v>
      </c>
      <c r="G26" s="61">
        <f t="shared" si="8"/>
        <v>3.5244161358811041</v>
      </c>
      <c r="H26" s="61">
        <f t="shared" si="8"/>
        <v>2.3980068514481472</v>
      </c>
      <c r="I26" s="61">
        <f t="shared" si="8"/>
        <v>3.215434083601286</v>
      </c>
      <c r="J26" s="61">
        <f t="shared" si="8"/>
        <v>1.0666666666666667</v>
      </c>
      <c r="K26" s="61">
        <f t="shared" si="8"/>
        <v>3.3700367033700362</v>
      </c>
      <c r="L26" s="61">
        <f t="shared" si="8"/>
        <v>2.8670721112076456</v>
      </c>
      <c r="M26" s="61">
        <f t="shared" si="8"/>
        <v>2.6659103800340329</v>
      </c>
      <c r="N26" s="61">
        <f t="shared" si="8"/>
        <v>4.2932628797886396</v>
      </c>
      <c r="O26" s="61">
        <f t="shared" si="8"/>
        <v>3.5637918745545263</v>
      </c>
      <c r="P26" s="61">
        <f t="shared" si="8"/>
        <v>3.4482758620689653</v>
      </c>
      <c r="Q26" s="61">
        <f t="shared" si="8"/>
        <v>3.0341743851804535</v>
      </c>
      <c r="R26" s="62">
        <f t="shared" si="8"/>
        <v>3.5613112100364228</v>
      </c>
      <c r="S26" s="63">
        <f t="shared" si="8"/>
        <v>3.1119823572653762</v>
      </c>
    </row>
    <row r="27" spans="2:19" ht="29.1" customHeight="1" thickTop="1" thickBot="1">
      <c r="B27" s="196" t="s">
        <v>44</v>
      </c>
      <c r="C27" s="202" t="s">
        <v>45</v>
      </c>
      <c r="D27" s="203"/>
      <c r="E27" s="65">
        <v>363</v>
      </c>
      <c r="F27" s="52">
        <v>326</v>
      </c>
      <c r="G27" s="52">
        <v>440</v>
      </c>
      <c r="H27" s="52">
        <v>498</v>
      </c>
      <c r="I27" s="52">
        <v>720</v>
      </c>
      <c r="J27" s="52">
        <v>112</v>
      </c>
      <c r="K27" s="52">
        <v>585</v>
      </c>
      <c r="L27" s="52">
        <v>155</v>
      </c>
      <c r="M27" s="52">
        <v>441</v>
      </c>
      <c r="N27" s="52">
        <v>229</v>
      </c>
      <c r="O27" s="52">
        <v>489</v>
      </c>
      <c r="P27" s="52">
        <v>583</v>
      </c>
      <c r="Q27" s="52">
        <v>477</v>
      </c>
      <c r="R27" s="52">
        <v>454</v>
      </c>
      <c r="S27" s="53">
        <f>SUM(E27:R27)</f>
        <v>5872</v>
      </c>
    </row>
    <row r="28" spans="2:19" ht="29.1" customHeight="1" thickTop="1" thickBot="1">
      <c r="B28" s="201"/>
      <c r="C28" s="178" t="s">
        <v>38</v>
      </c>
      <c r="D28" s="179"/>
      <c r="E28" s="61">
        <f>E27/E6*100</f>
        <v>14.296967309964554</v>
      </c>
      <c r="F28" s="61">
        <f t="shared" ref="F28:S28" si="9">F27/F6*100</f>
        <v>17.349654071314529</v>
      </c>
      <c r="G28" s="61">
        <f t="shared" si="9"/>
        <v>18.683651804670912</v>
      </c>
      <c r="H28" s="61">
        <f t="shared" si="9"/>
        <v>15.509187169106198</v>
      </c>
      <c r="I28" s="61">
        <f t="shared" si="9"/>
        <v>19.292604501607716</v>
      </c>
      <c r="J28" s="61">
        <f t="shared" si="9"/>
        <v>14.933333333333335</v>
      </c>
      <c r="K28" s="61">
        <f t="shared" si="9"/>
        <v>19.51951951951952</v>
      </c>
      <c r="L28" s="61">
        <f t="shared" si="9"/>
        <v>13.466550825369245</v>
      </c>
      <c r="M28" s="61">
        <f t="shared" si="9"/>
        <v>25.014180374361882</v>
      </c>
      <c r="N28" s="61">
        <f t="shared" si="9"/>
        <v>15.125495376486128</v>
      </c>
      <c r="O28" s="61">
        <f t="shared" si="9"/>
        <v>17.426942266571633</v>
      </c>
      <c r="P28" s="61">
        <f t="shared" si="9"/>
        <v>24.819071945508728</v>
      </c>
      <c r="Q28" s="61">
        <f t="shared" si="9"/>
        <v>15.23474928137975</v>
      </c>
      <c r="R28" s="61">
        <f t="shared" si="9"/>
        <v>18.37312828814245</v>
      </c>
      <c r="S28" s="61">
        <f t="shared" si="9"/>
        <v>17.98578779710855</v>
      </c>
    </row>
    <row r="29" spans="2:19" ht="29.1" customHeight="1" thickBot="1">
      <c r="B29" s="167" t="s">
        <v>46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204"/>
    </row>
    <row r="30" spans="2:19" ht="29.1" customHeight="1" thickTop="1" thickBot="1">
      <c r="B30" s="175" t="s">
        <v>20</v>
      </c>
      <c r="C30" s="177" t="s">
        <v>47</v>
      </c>
      <c r="D30" s="163"/>
      <c r="E30" s="50">
        <v>562</v>
      </c>
      <c r="F30" s="51">
        <v>492</v>
      </c>
      <c r="G30" s="51">
        <v>673</v>
      </c>
      <c r="H30" s="51">
        <v>787</v>
      </c>
      <c r="I30" s="51">
        <v>914</v>
      </c>
      <c r="J30" s="51">
        <v>125</v>
      </c>
      <c r="K30" s="51">
        <v>825</v>
      </c>
      <c r="L30" s="51">
        <v>308</v>
      </c>
      <c r="M30" s="52">
        <v>505</v>
      </c>
      <c r="N30" s="52">
        <v>432</v>
      </c>
      <c r="O30" s="52">
        <v>631</v>
      </c>
      <c r="P30" s="52">
        <v>700</v>
      </c>
      <c r="Q30" s="52">
        <v>769</v>
      </c>
      <c r="R30" s="52">
        <v>683</v>
      </c>
      <c r="S30" s="53">
        <f>SUM(E30:R30)</f>
        <v>8406</v>
      </c>
    </row>
    <row r="31" spans="2:19" ht="29.1" customHeight="1" thickTop="1" thickBot="1">
      <c r="B31" s="176"/>
      <c r="C31" s="178" t="s">
        <v>38</v>
      </c>
      <c r="D31" s="179"/>
      <c r="E31" s="61">
        <f t="shared" ref="E31:S31" si="10">E30/E6*100</f>
        <v>22.134698700275699</v>
      </c>
      <c r="F31" s="61">
        <f t="shared" si="10"/>
        <v>26.1841405002661</v>
      </c>
      <c r="G31" s="61">
        <f t="shared" si="10"/>
        <v>28.577494692144374</v>
      </c>
      <c r="H31" s="61">
        <f t="shared" si="10"/>
        <v>24.509498598567426</v>
      </c>
      <c r="I31" s="61">
        <f t="shared" si="10"/>
        <v>24.490889603429796</v>
      </c>
      <c r="J31" s="61">
        <f t="shared" si="10"/>
        <v>16.666666666666664</v>
      </c>
      <c r="K31" s="61">
        <f t="shared" si="10"/>
        <v>27.527527527527528</v>
      </c>
      <c r="L31" s="61">
        <f t="shared" si="10"/>
        <v>26.759339704604692</v>
      </c>
      <c r="M31" s="61">
        <f t="shared" si="10"/>
        <v>28.64435621100397</v>
      </c>
      <c r="N31" s="61">
        <f t="shared" si="10"/>
        <v>28.533685601056803</v>
      </c>
      <c r="O31" s="61">
        <f t="shared" si="10"/>
        <v>22.487526728439057</v>
      </c>
      <c r="P31" s="61">
        <f t="shared" si="10"/>
        <v>29.799914857386124</v>
      </c>
      <c r="Q31" s="61">
        <f t="shared" si="10"/>
        <v>24.560843181092302</v>
      </c>
      <c r="R31" s="62">
        <f t="shared" si="10"/>
        <v>27.640631323350874</v>
      </c>
      <c r="S31" s="63">
        <f t="shared" si="10"/>
        <v>25.747365841705466</v>
      </c>
    </row>
    <row r="32" spans="2:19" ht="29.1" customHeight="1" thickTop="1" thickBot="1">
      <c r="B32" s="196" t="s">
        <v>23</v>
      </c>
      <c r="C32" s="197" t="s">
        <v>48</v>
      </c>
      <c r="D32" s="198"/>
      <c r="E32" s="50">
        <v>826</v>
      </c>
      <c r="F32" s="51">
        <v>645</v>
      </c>
      <c r="G32" s="51">
        <v>659</v>
      </c>
      <c r="H32" s="51">
        <v>974</v>
      </c>
      <c r="I32" s="51">
        <v>1114</v>
      </c>
      <c r="J32" s="51">
        <v>298</v>
      </c>
      <c r="K32" s="51">
        <v>844</v>
      </c>
      <c r="L32" s="51">
        <v>382</v>
      </c>
      <c r="M32" s="52">
        <v>494</v>
      </c>
      <c r="N32" s="52">
        <v>431</v>
      </c>
      <c r="O32" s="52">
        <v>806</v>
      </c>
      <c r="P32" s="52">
        <v>647</v>
      </c>
      <c r="Q32" s="52">
        <v>917</v>
      </c>
      <c r="R32" s="52">
        <v>739</v>
      </c>
      <c r="S32" s="53">
        <f>SUM(E32:R32)</f>
        <v>9776</v>
      </c>
    </row>
    <row r="33" spans="2:22" ht="29.1" customHeight="1" thickTop="1" thickBot="1">
      <c r="B33" s="176"/>
      <c r="C33" s="178" t="s">
        <v>38</v>
      </c>
      <c r="D33" s="179"/>
      <c r="E33" s="61">
        <f t="shared" ref="E33:S33" si="11">E32/E6*100</f>
        <v>32.532493107522647</v>
      </c>
      <c r="F33" s="61">
        <f t="shared" si="11"/>
        <v>34.326769558275679</v>
      </c>
      <c r="G33" s="61">
        <f t="shared" si="11"/>
        <v>27.983014861995752</v>
      </c>
      <c r="H33" s="61">
        <f t="shared" si="11"/>
        <v>30.333229523512923</v>
      </c>
      <c r="I33" s="61">
        <f t="shared" si="11"/>
        <v>29.849946409431936</v>
      </c>
      <c r="J33" s="61">
        <f t="shared" si="11"/>
        <v>39.733333333333334</v>
      </c>
      <c r="K33" s="61">
        <f t="shared" si="11"/>
        <v>28.161494828161494</v>
      </c>
      <c r="L33" s="61">
        <f t="shared" si="11"/>
        <v>33.188531711555171</v>
      </c>
      <c r="M33" s="61">
        <f t="shared" si="11"/>
        <v>28.02041973908111</v>
      </c>
      <c r="N33" s="61">
        <f t="shared" si="11"/>
        <v>28.467635402906211</v>
      </c>
      <c r="O33" s="61">
        <f t="shared" si="11"/>
        <v>28.72416250890948</v>
      </c>
      <c r="P33" s="61">
        <f t="shared" si="11"/>
        <v>27.543635589612602</v>
      </c>
      <c r="Q33" s="61">
        <f t="shared" si="11"/>
        <v>29.287767486426063</v>
      </c>
      <c r="R33" s="62">
        <f t="shared" si="11"/>
        <v>29.906920275192228</v>
      </c>
      <c r="S33" s="63">
        <f t="shared" si="11"/>
        <v>29.943641264395982</v>
      </c>
    </row>
    <row r="34" spans="2:22" ht="29.1" customHeight="1" thickTop="1" thickBot="1">
      <c r="B34" s="196" t="s">
        <v>28</v>
      </c>
      <c r="C34" s="197" t="s">
        <v>49</v>
      </c>
      <c r="D34" s="198"/>
      <c r="E34" s="50">
        <v>777</v>
      </c>
      <c r="F34" s="51">
        <v>782</v>
      </c>
      <c r="G34" s="51">
        <v>1080</v>
      </c>
      <c r="H34" s="51">
        <v>1676</v>
      </c>
      <c r="I34" s="51">
        <v>1923</v>
      </c>
      <c r="J34" s="51">
        <v>270</v>
      </c>
      <c r="K34" s="51">
        <v>1494</v>
      </c>
      <c r="L34" s="51">
        <v>533</v>
      </c>
      <c r="M34" s="52">
        <v>822</v>
      </c>
      <c r="N34" s="52">
        <v>775</v>
      </c>
      <c r="O34" s="52">
        <v>1075</v>
      </c>
      <c r="P34" s="52">
        <v>1098</v>
      </c>
      <c r="Q34" s="52">
        <v>1516</v>
      </c>
      <c r="R34" s="52">
        <v>1046</v>
      </c>
      <c r="S34" s="53">
        <f>SUM(E34:R34)</f>
        <v>14867</v>
      </c>
    </row>
    <row r="35" spans="2:22" ht="29.1" customHeight="1" thickTop="1" thickBot="1">
      <c r="B35" s="176"/>
      <c r="C35" s="178" t="s">
        <v>38</v>
      </c>
      <c r="D35" s="179"/>
      <c r="E35" s="61">
        <f t="shared" ref="E35:S35" si="12">E34/E6*100</f>
        <v>30.602599448601815</v>
      </c>
      <c r="F35" s="61">
        <f t="shared" si="12"/>
        <v>41.61788185204896</v>
      </c>
      <c r="G35" s="61">
        <f t="shared" si="12"/>
        <v>45.859872611464972</v>
      </c>
      <c r="H35" s="61">
        <f t="shared" si="12"/>
        <v>52.195577701650578</v>
      </c>
      <c r="I35" s="61">
        <f t="shared" si="12"/>
        <v>51.527331189710615</v>
      </c>
      <c r="J35" s="61">
        <f t="shared" si="12"/>
        <v>36</v>
      </c>
      <c r="K35" s="61">
        <f t="shared" si="12"/>
        <v>49.849849849849846</v>
      </c>
      <c r="L35" s="61">
        <f t="shared" si="12"/>
        <v>46.307558644656822</v>
      </c>
      <c r="M35" s="61">
        <f t="shared" si="12"/>
        <v>46.625070901871808</v>
      </c>
      <c r="N35" s="61">
        <f t="shared" si="12"/>
        <v>51.1889035667107</v>
      </c>
      <c r="O35" s="61">
        <f t="shared" si="12"/>
        <v>38.310762651461154</v>
      </c>
      <c r="P35" s="61">
        <f t="shared" si="12"/>
        <v>46.743295019157088</v>
      </c>
      <c r="Q35" s="61">
        <f t="shared" si="12"/>
        <v>48.419035451932288</v>
      </c>
      <c r="R35" s="62">
        <f t="shared" si="12"/>
        <v>42.331040064751114</v>
      </c>
      <c r="S35" s="63">
        <f t="shared" si="12"/>
        <v>45.537245773094831</v>
      </c>
    </row>
    <row r="36" spans="2:22" ht="29.1" customHeight="1" thickTop="1" thickBot="1">
      <c r="B36" s="196" t="s">
        <v>31</v>
      </c>
      <c r="C36" s="202" t="s">
        <v>50</v>
      </c>
      <c r="D36" s="203"/>
      <c r="E36" s="65">
        <v>347</v>
      </c>
      <c r="F36" s="52">
        <v>331</v>
      </c>
      <c r="G36" s="52">
        <v>440</v>
      </c>
      <c r="H36" s="52">
        <v>435</v>
      </c>
      <c r="I36" s="52">
        <v>682</v>
      </c>
      <c r="J36" s="52">
        <v>112</v>
      </c>
      <c r="K36" s="52">
        <v>516</v>
      </c>
      <c r="L36" s="52">
        <v>197</v>
      </c>
      <c r="M36" s="52">
        <v>282</v>
      </c>
      <c r="N36" s="52">
        <v>238</v>
      </c>
      <c r="O36" s="52">
        <v>336</v>
      </c>
      <c r="P36" s="52">
        <v>388</v>
      </c>
      <c r="Q36" s="52">
        <v>642</v>
      </c>
      <c r="R36" s="52">
        <v>483</v>
      </c>
      <c r="S36" s="53">
        <f>SUM(E36:R36)</f>
        <v>5429</v>
      </c>
    </row>
    <row r="37" spans="2:22" ht="29.1" customHeight="1" thickTop="1" thickBot="1">
      <c r="B37" s="201"/>
      <c r="C37" s="178" t="s">
        <v>38</v>
      </c>
      <c r="D37" s="179"/>
      <c r="E37" s="61">
        <f t="shared" ref="E37:S37" si="13">E36/E6*100</f>
        <v>13.666797951949587</v>
      </c>
      <c r="F37" s="61">
        <f t="shared" si="13"/>
        <v>17.615753060138374</v>
      </c>
      <c r="G37" s="61">
        <f t="shared" si="13"/>
        <v>18.683651804670912</v>
      </c>
      <c r="H37" s="61">
        <f t="shared" si="13"/>
        <v>13.547181563375895</v>
      </c>
      <c r="I37" s="61">
        <f t="shared" si="13"/>
        <v>18.274383708467308</v>
      </c>
      <c r="J37" s="61">
        <f t="shared" si="13"/>
        <v>14.933333333333335</v>
      </c>
      <c r="K37" s="61">
        <f t="shared" si="13"/>
        <v>17.217217217217218</v>
      </c>
      <c r="L37" s="61">
        <f t="shared" si="13"/>
        <v>17.115551694178972</v>
      </c>
      <c r="M37" s="61">
        <f t="shared" si="13"/>
        <v>15.995462280204197</v>
      </c>
      <c r="N37" s="61">
        <f t="shared" si="13"/>
        <v>15.71994715984148</v>
      </c>
      <c r="O37" s="61">
        <f t="shared" si="13"/>
        <v>11.974340698503209</v>
      </c>
      <c r="P37" s="61">
        <f t="shared" si="13"/>
        <v>16.517667092379735</v>
      </c>
      <c r="Q37" s="61">
        <f t="shared" si="13"/>
        <v>20.504631108272118</v>
      </c>
      <c r="R37" s="62">
        <f t="shared" si="13"/>
        <v>19.546742209631731</v>
      </c>
      <c r="S37" s="63">
        <f t="shared" si="13"/>
        <v>16.628889977946582</v>
      </c>
    </row>
    <row r="38" spans="2:22" s="66" customFormat="1" ht="29.1" customHeight="1" thickTop="1" thickBot="1">
      <c r="B38" s="175" t="s">
        <v>42</v>
      </c>
      <c r="C38" s="208" t="s">
        <v>51</v>
      </c>
      <c r="D38" s="209"/>
      <c r="E38" s="65">
        <v>377</v>
      </c>
      <c r="F38" s="52">
        <v>197</v>
      </c>
      <c r="G38" s="52">
        <v>196</v>
      </c>
      <c r="H38" s="52">
        <v>179</v>
      </c>
      <c r="I38" s="52">
        <v>311</v>
      </c>
      <c r="J38" s="52">
        <v>62</v>
      </c>
      <c r="K38" s="52">
        <v>221</v>
      </c>
      <c r="L38" s="52">
        <v>107</v>
      </c>
      <c r="M38" s="52">
        <v>164</v>
      </c>
      <c r="N38" s="52">
        <v>114</v>
      </c>
      <c r="O38" s="52">
        <v>277</v>
      </c>
      <c r="P38" s="52">
        <v>208</v>
      </c>
      <c r="Q38" s="52">
        <v>268</v>
      </c>
      <c r="R38" s="52">
        <v>175</v>
      </c>
      <c r="S38" s="53">
        <f>SUM(E38:R38)</f>
        <v>2856</v>
      </c>
    </row>
    <row r="39" spans="2:22" s="4" customFormat="1" ht="29.1" customHeight="1" thickTop="1" thickBot="1">
      <c r="B39" s="207"/>
      <c r="C39" s="210" t="s">
        <v>38</v>
      </c>
      <c r="D39" s="211"/>
      <c r="E39" s="67">
        <f t="shared" ref="E39:S39" si="14">E38/E6*100</f>
        <v>14.848365498227647</v>
      </c>
      <c r="F39" s="68">
        <f t="shared" si="14"/>
        <v>10.484300159659393</v>
      </c>
      <c r="G39" s="68">
        <f t="shared" si="14"/>
        <v>8.3227176220806793</v>
      </c>
      <c r="H39" s="68">
        <f t="shared" si="14"/>
        <v>5.5745873559638737</v>
      </c>
      <c r="I39" s="68">
        <f t="shared" si="14"/>
        <v>8.3333333333333321</v>
      </c>
      <c r="J39" s="68">
        <f t="shared" si="14"/>
        <v>8.2666666666666657</v>
      </c>
      <c r="K39" s="68">
        <f t="shared" si="14"/>
        <v>7.374040707374041</v>
      </c>
      <c r="L39" s="68">
        <f t="shared" si="14"/>
        <v>9.296264118158124</v>
      </c>
      <c r="M39" s="68">
        <f t="shared" si="14"/>
        <v>9.3023255813953494</v>
      </c>
      <c r="N39" s="68">
        <f t="shared" si="14"/>
        <v>7.5297225891677675</v>
      </c>
      <c r="O39" s="67">
        <f t="shared" si="14"/>
        <v>9.871703492516037</v>
      </c>
      <c r="P39" s="68">
        <f t="shared" si="14"/>
        <v>8.8548318433375908</v>
      </c>
      <c r="Q39" s="68">
        <f t="shared" si="14"/>
        <v>8.5595656339827535</v>
      </c>
      <c r="R39" s="69">
        <f t="shared" si="14"/>
        <v>7.0821529745042495</v>
      </c>
      <c r="S39" s="63">
        <f t="shared" si="14"/>
        <v>8.7478559176672377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12" t="s">
        <v>52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7" t="s">
        <v>55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4"/>
    </row>
    <row r="44" spans="2:22" s="4" customFormat="1" ht="42" customHeight="1" thickTop="1" thickBot="1">
      <c r="B44" s="77" t="s">
        <v>20</v>
      </c>
      <c r="C44" s="205" t="s">
        <v>56</v>
      </c>
      <c r="D44" s="206"/>
      <c r="E44" s="58">
        <v>798</v>
      </c>
      <c r="F44" s="58">
        <v>192</v>
      </c>
      <c r="G44" s="58">
        <v>241</v>
      </c>
      <c r="H44" s="58">
        <v>115</v>
      </c>
      <c r="I44" s="58">
        <v>168</v>
      </c>
      <c r="J44" s="58">
        <v>245</v>
      </c>
      <c r="K44" s="58">
        <v>432</v>
      </c>
      <c r="L44" s="58">
        <v>272</v>
      </c>
      <c r="M44" s="58">
        <v>389</v>
      </c>
      <c r="N44" s="58">
        <v>174</v>
      </c>
      <c r="O44" s="58">
        <v>833</v>
      </c>
      <c r="P44" s="58">
        <v>398</v>
      </c>
      <c r="Q44" s="58">
        <v>440</v>
      </c>
      <c r="R44" s="78">
        <v>517</v>
      </c>
      <c r="S44" s="79">
        <f>SUM(E44:R44)</f>
        <v>5214</v>
      </c>
    </row>
    <row r="45" spans="2:22" s="4" customFormat="1" ht="42" customHeight="1" thickTop="1" thickBot="1">
      <c r="B45" s="80"/>
      <c r="C45" s="215" t="s">
        <v>57</v>
      </c>
      <c r="D45" s="216"/>
      <c r="E45" s="81">
        <v>153</v>
      </c>
      <c r="F45" s="51">
        <v>82</v>
      </c>
      <c r="G45" s="51">
        <v>98</v>
      </c>
      <c r="H45" s="51">
        <v>41</v>
      </c>
      <c r="I45" s="51">
        <v>85</v>
      </c>
      <c r="J45" s="51">
        <v>130</v>
      </c>
      <c r="K45" s="51">
        <v>222</v>
      </c>
      <c r="L45" s="51">
        <v>49</v>
      </c>
      <c r="M45" s="52">
        <v>108</v>
      </c>
      <c r="N45" s="52">
        <v>80</v>
      </c>
      <c r="O45" s="52">
        <v>191</v>
      </c>
      <c r="P45" s="52">
        <v>53</v>
      </c>
      <c r="Q45" s="52">
        <v>285</v>
      </c>
      <c r="R45" s="52">
        <v>260</v>
      </c>
      <c r="S45" s="79">
        <f>SUM(E45:R45)</f>
        <v>1837</v>
      </c>
    </row>
    <row r="46" spans="2:22" s="4" customFormat="1" ht="42" customHeight="1" thickTop="1" thickBot="1">
      <c r="B46" s="82" t="s">
        <v>23</v>
      </c>
      <c r="C46" s="217" t="s">
        <v>58</v>
      </c>
      <c r="D46" s="218"/>
      <c r="E46" s="83">
        <f>E44+'[1]Stan i struktura I 17'!E46</f>
        <v>1141</v>
      </c>
      <c r="F46" s="83">
        <f>F44+'[1]Stan i struktura I 17'!F46</f>
        <v>508</v>
      </c>
      <c r="G46" s="83">
        <f>G44+'[1]Stan i struktura I 17'!G46</f>
        <v>398</v>
      </c>
      <c r="H46" s="83">
        <f>H44+'[1]Stan i struktura I 17'!H46</f>
        <v>257</v>
      </c>
      <c r="I46" s="83">
        <f>I44+'[1]Stan i struktura I 17'!I46</f>
        <v>434</v>
      </c>
      <c r="J46" s="83">
        <f>J44+'[1]Stan i struktura I 17'!J46</f>
        <v>474</v>
      </c>
      <c r="K46" s="83">
        <f>K44+'[1]Stan i struktura I 17'!K46</f>
        <v>582</v>
      </c>
      <c r="L46" s="83">
        <f>L44+'[1]Stan i struktura I 17'!L46</f>
        <v>364</v>
      </c>
      <c r="M46" s="83">
        <f>M44+'[1]Stan i struktura I 17'!M46</f>
        <v>672</v>
      </c>
      <c r="N46" s="83">
        <f>N44+'[1]Stan i struktura I 17'!N46</f>
        <v>351</v>
      </c>
      <c r="O46" s="83">
        <f>O44+'[1]Stan i struktura I 17'!O46</f>
        <v>1313</v>
      </c>
      <c r="P46" s="83">
        <f>P44+'[1]Stan i struktura I 17'!P46</f>
        <v>593</v>
      </c>
      <c r="Q46" s="83">
        <f>Q44+'[1]Stan i struktura I 17'!Q46</f>
        <v>782</v>
      </c>
      <c r="R46" s="84">
        <f>R44+'[1]Stan i struktura I 17'!R46</f>
        <v>853</v>
      </c>
      <c r="S46" s="85">
        <f>S44+'[1]Stan i struktura I 17'!S46</f>
        <v>8722</v>
      </c>
      <c r="U46" s="4">
        <f>SUM(E46:R46)</f>
        <v>8722</v>
      </c>
      <c r="V46" s="4">
        <f>SUM(E46:R46)</f>
        <v>8722</v>
      </c>
    </row>
    <row r="47" spans="2:22" s="4" customFormat="1" ht="42" customHeight="1" thickBot="1">
      <c r="B47" s="219" t="s">
        <v>59</v>
      </c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14"/>
    </row>
    <row r="48" spans="2:22" s="4" customFormat="1" ht="42" customHeight="1" thickTop="1" thickBot="1">
      <c r="B48" s="221" t="s">
        <v>20</v>
      </c>
      <c r="C48" s="222" t="s">
        <v>60</v>
      </c>
      <c r="D48" s="223"/>
      <c r="E48" s="59">
        <v>8</v>
      </c>
      <c r="F48" s="59">
        <v>5</v>
      </c>
      <c r="G48" s="59">
        <v>0</v>
      </c>
      <c r="H48" s="59">
        <v>12</v>
      </c>
      <c r="I48" s="59">
        <v>3</v>
      </c>
      <c r="J48" s="59">
        <v>0</v>
      </c>
      <c r="K48" s="59">
        <v>2</v>
      </c>
      <c r="L48" s="59">
        <v>5</v>
      </c>
      <c r="M48" s="59">
        <v>1</v>
      </c>
      <c r="N48" s="59">
        <v>2</v>
      </c>
      <c r="O48" s="59">
        <v>13</v>
      </c>
      <c r="P48" s="59">
        <v>5</v>
      </c>
      <c r="Q48" s="59">
        <v>34</v>
      </c>
      <c r="R48" s="60">
        <v>18</v>
      </c>
      <c r="S48" s="86">
        <f>SUM(E48:R48)</f>
        <v>108</v>
      </c>
    </row>
    <row r="49" spans="2:22" ht="42" customHeight="1" thickTop="1" thickBot="1">
      <c r="B49" s="176"/>
      <c r="C49" s="224" t="s">
        <v>61</v>
      </c>
      <c r="D49" s="225"/>
      <c r="E49" s="87">
        <f>E48+'[1]Stan i struktura I 17'!E49</f>
        <v>12</v>
      </c>
      <c r="F49" s="87">
        <f>F48+'[1]Stan i struktura I 17'!F49</f>
        <v>6</v>
      </c>
      <c r="G49" s="87">
        <f>G48+'[1]Stan i struktura I 17'!G49</f>
        <v>0</v>
      </c>
      <c r="H49" s="87">
        <f>H48+'[1]Stan i struktura I 17'!H49</f>
        <v>15</v>
      </c>
      <c r="I49" s="87">
        <f>I48+'[1]Stan i struktura I 17'!I49</f>
        <v>13</v>
      </c>
      <c r="J49" s="87">
        <f>J48+'[1]Stan i struktura I 17'!J49</f>
        <v>1</v>
      </c>
      <c r="K49" s="87">
        <f>K48+'[1]Stan i struktura I 17'!K49</f>
        <v>2</v>
      </c>
      <c r="L49" s="87">
        <f>L48+'[1]Stan i struktura I 17'!L49</f>
        <v>16</v>
      </c>
      <c r="M49" s="87">
        <f>M48+'[1]Stan i struktura I 17'!M49</f>
        <v>1</v>
      </c>
      <c r="N49" s="87">
        <f>N48+'[1]Stan i struktura I 17'!N49</f>
        <v>3</v>
      </c>
      <c r="O49" s="87">
        <f>O48+'[1]Stan i struktura I 17'!O49</f>
        <v>14</v>
      </c>
      <c r="P49" s="87">
        <f>P48+'[1]Stan i struktura I 17'!P49</f>
        <v>6</v>
      </c>
      <c r="Q49" s="87">
        <f>Q48+'[1]Stan i struktura I 17'!Q49</f>
        <v>50</v>
      </c>
      <c r="R49" s="88">
        <f>R48+'[1]Stan i struktura I 17'!R49</f>
        <v>20</v>
      </c>
      <c r="S49" s="85">
        <f>S48+'[1]Stan i struktura I 17'!S49</f>
        <v>159</v>
      </c>
      <c r="U49" s="1">
        <f>SUM(E49:R49)</f>
        <v>159</v>
      </c>
      <c r="V49" s="4">
        <f>SUM(E49:R49)</f>
        <v>159</v>
      </c>
    </row>
    <row r="50" spans="2:22" s="4" customFormat="1" ht="42" customHeight="1" thickTop="1" thickBot="1">
      <c r="B50" s="226" t="s">
        <v>23</v>
      </c>
      <c r="C50" s="227" t="s">
        <v>62</v>
      </c>
      <c r="D50" s="228"/>
      <c r="E50" s="89">
        <v>6</v>
      </c>
      <c r="F50" s="89">
        <v>18</v>
      </c>
      <c r="G50" s="89">
        <v>6</v>
      </c>
      <c r="H50" s="89">
        <v>6</v>
      </c>
      <c r="I50" s="89">
        <v>0</v>
      </c>
      <c r="J50" s="89">
        <v>0</v>
      </c>
      <c r="K50" s="89">
        <v>6</v>
      </c>
      <c r="L50" s="89">
        <v>3</v>
      </c>
      <c r="M50" s="89">
        <v>6</v>
      </c>
      <c r="N50" s="89">
        <v>0</v>
      </c>
      <c r="O50" s="89">
        <v>0</v>
      </c>
      <c r="P50" s="89">
        <v>28</v>
      </c>
      <c r="Q50" s="89">
        <v>34</v>
      </c>
      <c r="R50" s="90">
        <v>1</v>
      </c>
      <c r="S50" s="86">
        <f>SUM(E50:R50)</f>
        <v>114</v>
      </c>
    </row>
    <row r="51" spans="2:22" ht="42" customHeight="1" thickTop="1" thickBot="1">
      <c r="B51" s="176"/>
      <c r="C51" s="224" t="s">
        <v>63</v>
      </c>
      <c r="D51" s="225"/>
      <c r="E51" s="87">
        <f>E50+'[1]Stan i struktura I 17'!E51</f>
        <v>11</v>
      </c>
      <c r="F51" s="87">
        <f>F50+'[1]Stan i struktura I 17'!F51</f>
        <v>20</v>
      </c>
      <c r="G51" s="87">
        <f>G50+'[1]Stan i struktura I 17'!G51</f>
        <v>7</v>
      </c>
      <c r="H51" s="87">
        <f>H50+'[1]Stan i struktura I 17'!H51</f>
        <v>10</v>
      </c>
      <c r="I51" s="87">
        <f>I50+'[1]Stan i struktura I 17'!I51</f>
        <v>0</v>
      </c>
      <c r="J51" s="87">
        <f>J50+'[1]Stan i struktura I 17'!J51</f>
        <v>0</v>
      </c>
      <c r="K51" s="87">
        <f>K50+'[1]Stan i struktura I 17'!K51</f>
        <v>8</v>
      </c>
      <c r="L51" s="87">
        <f>L50+'[1]Stan i struktura I 17'!L51</f>
        <v>4</v>
      </c>
      <c r="M51" s="87">
        <f>M50+'[1]Stan i struktura I 17'!M51</f>
        <v>11</v>
      </c>
      <c r="N51" s="87">
        <f>N50+'[1]Stan i struktura I 17'!N51</f>
        <v>0</v>
      </c>
      <c r="O51" s="87">
        <f>O50+'[1]Stan i struktura I 17'!O51</f>
        <v>2</v>
      </c>
      <c r="P51" s="87">
        <f>P50+'[1]Stan i struktura I 17'!P51</f>
        <v>43</v>
      </c>
      <c r="Q51" s="87">
        <f>Q50+'[1]Stan i struktura I 17'!Q51</f>
        <v>41</v>
      </c>
      <c r="R51" s="88">
        <f>R50+'[1]Stan i struktura I 17'!R51</f>
        <v>2</v>
      </c>
      <c r="S51" s="85">
        <f>S50+'[1]Stan i struktura I 17'!S51</f>
        <v>159</v>
      </c>
      <c r="U51" s="1">
        <f>SUM(E51:R51)</f>
        <v>159</v>
      </c>
      <c r="V51" s="4">
        <f>SUM(E51:R51)</f>
        <v>159</v>
      </c>
    </row>
    <row r="52" spans="2:22" s="4" customFormat="1" ht="42" customHeight="1" thickTop="1" thickBot="1">
      <c r="B52" s="229" t="s">
        <v>28</v>
      </c>
      <c r="C52" s="230" t="s">
        <v>64</v>
      </c>
      <c r="D52" s="231"/>
      <c r="E52" s="50">
        <v>5</v>
      </c>
      <c r="F52" s="51">
        <v>2</v>
      </c>
      <c r="G52" s="51">
        <v>0</v>
      </c>
      <c r="H52" s="51">
        <v>6</v>
      </c>
      <c r="I52" s="52">
        <v>5</v>
      </c>
      <c r="J52" s="51">
        <v>5</v>
      </c>
      <c r="K52" s="52">
        <v>0</v>
      </c>
      <c r="L52" s="51">
        <v>2</v>
      </c>
      <c r="M52" s="52">
        <v>0</v>
      </c>
      <c r="N52" s="52">
        <v>8</v>
      </c>
      <c r="O52" s="52">
        <v>1</v>
      </c>
      <c r="P52" s="51">
        <v>0</v>
      </c>
      <c r="Q52" s="91">
        <v>2</v>
      </c>
      <c r="R52" s="52">
        <v>1</v>
      </c>
      <c r="S52" s="86">
        <f>SUM(E52:R52)</f>
        <v>37</v>
      </c>
    </row>
    <row r="53" spans="2:22" ht="42" customHeight="1" thickTop="1" thickBot="1">
      <c r="B53" s="176"/>
      <c r="C53" s="224" t="s">
        <v>65</v>
      </c>
      <c r="D53" s="225"/>
      <c r="E53" s="87">
        <f>E52+'[1]Stan i struktura I 17'!E53</f>
        <v>5</v>
      </c>
      <c r="F53" s="87">
        <f>F52+'[1]Stan i struktura I 17'!F53</f>
        <v>2</v>
      </c>
      <c r="G53" s="87">
        <f>G52+'[1]Stan i struktura I 17'!G53</f>
        <v>0</v>
      </c>
      <c r="H53" s="87">
        <f>H52+'[1]Stan i struktura I 17'!H53</f>
        <v>6</v>
      </c>
      <c r="I53" s="87">
        <f>I52+'[1]Stan i struktura I 17'!I53</f>
        <v>12</v>
      </c>
      <c r="J53" s="87">
        <f>J52+'[1]Stan i struktura I 17'!J53</f>
        <v>6</v>
      </c>
      <c r="K53" s="87">
        <f>K52+'[1]Stan i struktura I 17'!K53</f>
        <v>0</v>
      </c>
      <c r="L53" s="87">
        <f>L52+'[1]Stan i struktura I 17'!L53</f>
        <v>2</v>
      </c>
      <c r="M53" s="87">
        <f>M52+'[1]Stan i struktura I 17'!M53</f>
        <v>0</v>
      </c>
      <c r="N53" s="87">
        <f>N52+'[1]Stan i struktura I 17'!N53</f>
        <v>20</v>
      </c>
      <c r="O53" s="87">
        <f>O52+'[1]Stan i struktura I 17'!O53</f>
        <v>1</v>
      </c>
      <c r="P53" s="87">
        <f>P52+'[1]Stan i struktura I 17'!P53</f>
        <v>0</v>
      </c>
      <c r="Q53" s="87">
        <f>Q52+'[1]Stan i struktura I 17'!Q53</f>
        <v>2</v>
      </c>
      <c r="R53" s="88">
        <f>R52+'[1]Stan i struktura I 17'!R53</f>
        <v>1</v>
      </c>
      <c r="S53" s="85">
        <f>S52+'[1]Stan i struktura I 17'!S53</f>
        <v>57</v>
      </c>
      <c r="U53" s="1">
        <f>SUM(E53:R53)</f>
        <v>57</v>
      </c>
      <c r="V53" s="4">
        <f>SUM(E53:R53)</f>
        <v>57</v>
      </c>
    </row>
    <row r="54" spans="2:22" s="4" customFormat="1" ht="42" customHeight="1" thickTop="1" thickBot="1">
      <c r="B54" s="229" t="s">
        <v>31</v>
      </c>
      <c r="C54" s="230" t="s">
        <v>66</v>
      </c>
      <c r="D54" s="231"/>
      <c r="E54" s="50">
        <v>8</v>
      </c>
      <c r="F54" s="51">
        <v>3</v>
      </c>
      <c r="G54" s="51">
        <v>8</v>
      </c>
      <c r="H54" s="51">
        <v>3</v>
      </c>
      <c r="I54" s="52">
        <v>5</v>
      </c>
      <c r="J54" s="51">
        <v>2</v>
      </c>
      <c r="K54" s="52">
        <v>2</v>
      </c>
      <c r="L54" s="51">
        <v>2</v>
      </c>
      <c r="M54" s="52">
        <v>2</v>
      </c>
      <c r="N54" s="52">
        <v>4</v>
      </c>
      <c r="O54" s="52">
        <v>3</v>
      </c>
      <c r="P54" s="51">
        <v>2</v>
      </c>
      <c r="Q54" s="91">
        <v>4</v>
      </c>
      <c r="R54" s="52">
        <v>3</v>
      </c>
      <c r="S54" s="86">
        <f>SUM(E54:R54)</f>
        <v>51</v>
      </c>
    </row>
    <row r="55" spans="2:22" s="4" customFormat="1" ht="42" customHeight="1" thickTop="1" thickBot="1">
      <c r="B55" s="176"/>
      <c r="C55" s="232" t="s">
        <v>67</v>
      </c>
      <c r="D55" s="233"/>
      <c r="E55" s="87">
        <f>E54+'[1]Stan i struktura I 17'!E55</f>
        <v>13</v>
      </c>
      <c r="F55" s="87">
        <f>F54+'[1]Stan i struktura I 17'!F55</f>
        <v>6</v>
      </c>
      <c r="G55" s="87">
        <f>G54+'[1]Stan i struktura I 17'!G55</f>
        <v>13</v>
      </c>
      <c r="H55" s="87">
        <f>H54+'[1]Stan i struktura I 17'!H55</f>
        <v>5</v>
      </c>
      <c r="I55" s="87">
        <f>I54+'[1]Stan i struktura I 17'!I55</f>
        <v>7</v>
      </c>
      <c r="J55" s="87">
        <f>J54+'[1]Stan i struktura I 17'!J55</f>
        <v>5</v>
      </c>
      <c r="K55" s="87">
        <f>K54+'[1]Stan i struktura I 17'!K55</f>
        <v>3</v>
      </c>
      <c r="L55" s="87">
        <f>L54+'[1]Stan i struktura I 17'!L55</f>
        <v>7</v>
      </c>
      <c r="M55" s="87">
        <f>M54+'[1]Stan i struktura I 17'!M55</f>
        <v>4</v>
      </c>
      <c r="N55" s="87">
        <f>N54+'[1]Stan i struktura I 17'!N55</f>
        <v>5</v>
      </c>
      <c r="O55" s="87">
        <f>O54+'[1]Stan i struktura I 17'!O55</f>
        <v>7</v>
      </c>
      <c r="P55" s="87">
        <f>P54+'[1]Stan i struktura I 17'!P55</f>
        <v>3</v>
      </c>
      <c r="Q55" s="87">
        <f>Q54+'[1]Stan i struktura I 17'!Q55</f>
        <v>8</v>
      </c>
      <c r="R55" s="88">
        <f>R54+'[1]Stan i struktura I 17'!R55</f>
        <v>9</v>
      </c>
      <c r="S55" s="85">
        <f>S54+'[1]Stan i struktura I 17'!S55</f>
        <v>95</v>
      </c>
      <c r="U55" s="4">
        <f>SUM(E55:R55)</f>
        <v>95</v>
      </c>
      <c r="V55" s="4">
        <f>SUM(E55:R55)</f>
        <v>95</v>
      </c>
    </row>
    <row r="56" spans="2:22" s="4" customFormat="1" ht="42" customHeight="1" thickTop="1" thickBot="1">
      <c r="B56" s="229" t="s">
        <v>42</v>
      </c>
      <c r="C56" s="235" t="s">
        <v>68</v>
      </c>
      <c r="D56" s="236"/>
      <c r="E56" s="92">
        <v>20</v>
      </c>
      <c r="F56" s="92">
        <v>13</v>
      </c>
      <c r="G56" s="92">
        <v>6</v>
      </c>
      <c r="H56" s="92">
        <v>25</v>
      </c>
      <c r="I56" s="92">
        <v>22</v>
      </c>
      <c r="J56" s="92">
        <v>12</v>
      </c>
      <c r="K56" s="92">
        <v>27</v>
      </c>
      <c r="L56" s="92">
        <v>10</v>
      </c>
      <c r="M56" s="92">
        <v>26</v>
      </c>
      <c r="N56" s="92">
        <v>10</v>
      </c>
      <c r="O56" s="92">
        <v>31</v>
      </c>
      <c r="P56" s="92">
        <v>19</v>
      </c>
      <c r="Q56" s="92">
        <v>32</v>
      </c>
      <c r="R56" s="93">
        <v>27</v>
      </c>
      <c r="S56" s="86">
        <f>SUM(E56:R56)</f>
        <v>280</v>
      </c>
    </row>
    <row r="57" spans="2:22" s="4" customFormat="1" ht="42" customHeight="1" thickTop="1" thickBot="1">
      <c r="B57" s="234"/>
      <c r="C57" s="237" t="s">
        <v>69</v>
      </c>
      <c r="D57" s="238"/>
      <c r="E57" s="87">
        <f>E56+'[1]Stan i struktura I 17'!E57</f>
        <v>28</v>
      </c>
      <c r="F57" s="87">
        <f>F56+'[1]Stan i struktura I 17'!F57</f>
        <v>15</v>
      </c>
      <c r="G57" s="87">
        <f>G56+'[1]Stan i struktura I 17'!G57</f>
        <v>10</v>
      </c>
      <c r="H57" s="87">
        <f>H56+'[1]Stan i struktura I 17'!H57</f>
        <v>45</v>
      </c>
      <c r="I57" s="87">
        <f>I56+'[1]Stan i struktura I 17'!I57</f>
        <v>39</v>
      </c>
      <c r="J57" s="87">
        <f>J56+'[1]Stan i struktura I 17'!J57</f>
        <v>16</v>
      </c>
      <c r="K57" s="87">
        <f>K56+'[1]Stan i struktura I 17'!K57</f>
        <v>44</v>
      </c>
      <c r="L57" s="87">
        <f>L56+'[1]Stan i struktura I 17'!L57</f>
        <v>14</v>
      </c>
      <c r="M57" s="87">
        <f>M56+'[1]Stan i struktura I 17'!M57</f>
        <v>30</v>
      </c>
      <c r="N57" s="87">
        <f>N56+'[1]Stan i struktura I 17'!N57</f>
        <v>23</v>
      </c>
      <c r="O57" s="87">
        <f>O56+'[1]Stan i struktura I 17'!O57</f>
        <v>46</v>
      </c>
      <c r="P57" s="87">
        <f>P56+'[1]Stan i struktura I 17'!P57</f>
        <v>21</v>
      </c>
      <c r="Q57" s="87">
        <f>Q56+'[1]Stan i struktura I 17'!Q57</f>
        <v>55</v>
      </c>
      <c r="R57" s="88">
        <f>R56+'[1]Stan i struktura I 17'!R57</f>
        <v>32</v>
      </c>
      <c r="S57" s="85">
        <f>S56+'[1]Stan i struktura I 17'!S57</f>
        <v>418</v>
      </c>
      <c r="U57" s="4">
        <f>SUM(E57:R57)</f>
        <v>418</v>
      </c>
      <c r="V57" s="4">
        <f>SUM(E57:R57)</f>
        <v>418</v>
      </c>
    </row>
    <row r="58" spans="2:22" s="4" customFormat="1" ht="42" customHeight="1" thickTop="1" thickBot="1">
      <c r="B58" s="229" t="s">
        <v>44</v>
      </c>
      <c r="C58" s="235" t="s">
        <v>70</v>
      </c>
      <c r="D58" s="236"/>
      <c r="E58" s="92">
        <v>0</v>
      </c>
      <c r="F58" s="92">
        <v>0</v>
      </c>
      <c r="G58" s="92">
        <v>4</v>
      </c>
      <c r="H58" s="92">
        <v>4</v>
      </c>
      <c r="I58" s="92">
        <v>3</v>
      </c>
      <c r="J58" s="92">
        <v>1</v>
      </c>
      <c r="K58" s="92">
        <v>1</v>
      </c>
      <c r="L58" s="92">
        <v>5</v>
      </c>
      <c r="M58" s="92">
        <v>7</v>
      </c>
      <c r="N58" s="92">
        <v>8</v>
      </c>
      <c r="O58" s="92">
        <v>2</v>
      </c>
      <c r="P58" s="92">
        <v>2</v>
      </c>
      <c r="Q58" s="92">
        <v>2</v>
      </c>
      <c r="R58" s="93">
        <v>2</v>
      </c>
      <c r="S58" s="86">
        <f>SUM(E58:R58)</f>
        <v>41</v>
      </c>
    </row>
    <row r="59" spans="2:22" s="4" customFormat="1" ht="42" customHeight="1" thickTop="1" thickBot="1">
      <c r="B59" s="226"/>
      <c r="C59" s="239" t="s">
        <v>71</v>
      </c>
      <c r="D59" s="240"/>
      <c r="E59" s="87">
        <f>E58+'[1]Stan i struktura I 17'!E59</f>
        <v>0</v>
      </c>
      <c r="F59" s="87">
        <f>F58+'[1]Stan i struktura I 17'!F59</f>
        <v>0</v>
      </c>
      <c r="G59" s="87">
        <f>G58+'[1]Stan i struktura I 17'!G59</f>
        <v>4</v>
      </c>
      <c r="H59" s="87">
        <f>H58+'[1]Stan i struktura I 17'!H59</f>
        <v>5</v>
      </c>
      <c r="I59" s="87">
        <f>I58+'[1]Stan i struktura I 17'!I59</f>
        <v>3</v>
      </c>
      <c r="J59" s="87">
        <f>J58+'[1]Stan i struktura I 17'!J59</f>
        <v>1</v>
      </c>
      <c r="K59" s="87">
        <f>K58+'[1]Stan i struktura I 17'!K59</f>
        <v>1</v>
      </c>
      <c r="L59" s="87">
        <f>L58+'[1]Stan i struktura I 17'!L59</f>
        <v>6</v>
      </c>
      <c r="M59" s="87">
        <f>M58+'[1]Stan i struktura I 17'!M59</f>
        <v>9</v>
      </c>
      <c r="N59" s="87">
        <f>N58+'[1]Stan i struktura I 17'!N59</f>
        <v>14</v>
      </c>
      <c r="O59" s="87">
        <f>O58+'[1]Stan i struktura I 17'!O59</f>
        <v>2</v>
      </c>
      <c r="P59" s="87">
        <f>P58+'[1]Stan i struktura I 17'!P59</f>
        <v>2</v>
      </c>
      <c r="Q59" s="87">
        <f>Q58+'[1]Stan i struktura I 17'!Q59</f>
        <v>2</v>
      </c>
      <c r="R59" s="88">
        <f>R58+'[1]Stan i struktura I 17'!R59</f>
        <v>3</v>
      </c>
      <c r="S59" s="85">
        <f>S58+'[1]Stan i struktura I 17'!S59</f>
        <v>52</v>
      </c>
      <c r="U59" s="4">
        <f>SUM(E59:R59)</f>
        <v>52</v>
      </c>
      <c r="V59" s="4">
        <f>SUM(E59:R59)</f>
        <v>52</v>
      </c>
    </row>
    <row r="60" spans="2:22" s="4" customFormat="1" ht="42" customHeight="1" thickTop="1" thickBot="1">
      <c r="B60" s="241" t="s">
        <v>72</v>
      </c>
      <c r="C60" s="235" t="s">
        <v>73</v>
      </c>
      <c r="D60" s="236"/>
      <c r="E60" s="92">
        <v>79</v>
      </c>
      <c r="F60" s="92">
        <v>41</v>
      </c>
      <c r="G60" s="92">
        <v>32</v>
      </c>
      <c r="H60" s="92">
        <v>20</v>
      </c>
      <c r="I60" s="92">
        <v>33</v>
      </c>
      <c r="J60" s="92">
        <v>25</v>
      </c>
      <c r="K60" s="92">
        <v>29</v>
      </c>
      <c r="L60" s="92">
        <v>35</v>
      </c>
      <c r="M60" s="92">
        <v>1</v>
      </c>
      <c r="N60" s="92">
        <v>6</v>
      </c>
      <c r="O60" s="92">
        <v>58</v>
      </c>
      <c r="P60" s="92">
        <v>19</v>
      </c>
      <c r="Q60" s="92">
        <v>27</v>
      </c>
      <c r="R60" s="93">
        <v>44</v>
      </c>
      <c r="S60" s="86">
        <f>SUM(E60:R60)</f>
        <v>449</v>
      </c>
    </row>
    <row r="61" spans="2:22" s="4" customFormat="1" ht="42" customHeight="1" thickTop="1" thickBot="1">
      <c r="B61" s="241"/>
      <c r="C61" s="242" t="s">
        <v>74</v>
      </c>
      <c r="D61" s="243"/>
      <c r="E61" s="94">
        <f>E60+'[1]Stan i struktura I 17'!E61</f>
        <v>93</v>
      </c>
      <c r="F61" s="94">
        <f>F60+'[1]Stan i struktura I 17'!F61</f>
        <v>46</v>
      </c>
      <c r="G61" s="94">
        <f>G60+'[1]Stan i struktura I 17'!G61</f>
        <v>32</v>
      </c>
      <c r="H61" s="94">
        <f>H60+'[1]Stan i struktura I 17'!H61</f>
        <v>36</v>
      </c>
      <c r="I61" s="94">
        <f>I60+'[1]Stan i struktura I 17'!I61</f>
        <v>52</v>
      </c>
      <c r="J61" s="94">
        <f>J60+'[1]Stan i struktura I 17'!J61</f>
        <v>34</v>
      </c>
      <c r="K61" s="94">
        <f>K60+'[1]Stan i struktura I 17'!K61</f>
        <v>33</v>
      </c>
      <c r="L61" s="94">
        <f>L60+'[1]Stan i struktura I 17'!L61</f>
        <v>35</v>
      </c>
      <c r="M61" s="94">
        <f>M60+'[1]Stan i struktura I 17'!M61</f>
        <v>5</v>
      </c>
      <c r="N61" s="94">
        <f>N60+'[1]Stan i struktura I 17'!N61</f>
        <v>17</v>
      </c>
      <c r="O61" s="94">
        <f>O60+'[1]Stan i struktura I 17'!O61</f>
        <v>77</v>
      </c>
      <c r="P61" s="94">
        <f>P60+'[1]Stan i struktura I 17'!P61</f>
        <v>31</v>
      </c>
      <c r="Q61" s="94">
        <f>Q60+'[1]Stan i struktura I 17'!Q61</f>
        <v>32</v>
      </c>
      <c r="R61" s="95">
        <f>R60+'[1]Stan i struktura I 17'!R61</f>
        <v>45</v>
      </c>
      <c r="S61" s="85">
        <f>S60+'[1]Stan i struktura I 17'!S61</f>
        <v>568</v>
      </c>
      <c r="U61" s="4">
        <f>SUM(E61:R61)</f>
        <v>568</v>
      </c>
      <c r="V61" s="4">
        <f>SUM(E61:R61)</f>
        <v>568</v>
      </c>
    </row>
    <row r="62" spans="2:22" s="4" customFormat="1" ht="42" customHeight="1" thickTop="1" thickBot="1">
      <c r="B62" s="241" t="s">
        <v>75</v>
      </c>
      <c r="C62" s="235" t="s">
        <v>76</v>
      </c>
      <c r="D62" s="236"/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16</v>
      </c>
      <c r="L62" s="92">
        <v>0</v>
      </c>
      <c r="M62" s="92">
        <v>0</v>
      </c>
      <c r="N62" s="92">
        <v>15</v>
      </c>
      <c r="O62" s="92">
        <v>43</v>
      </c>
      <c r="P62" s="92">
        <v>0</v>
      </c>
      <c r="Q62" s="92">
        <v>93</v>
      </c>
      <c r="R62" s="93">
        <v>127</v>
      </c>
      <c r="S62" s="86">
        <f>SUM(E62:R62)</f>
        <v>294</v>
      </c>
    </row>
    <row r="63" spans="2:22" s="4" customFormat="1" ht="42" customHeight="1" thickTop="1" thickBot="1">
      <c r="B63" s="229"/>
      <c r="C63" s="244" t="s">
        <v>77</v>
      </c>
      <c r="D63" s="245"/>
      <c r="E63" s="87">
        <f>E62+'[1]Stan i struktura I 17'!E63</f>
        <v>0</v>
      </c>
      <c r="F63" s="87">
        <f>F62+'[1]Stan i struktura I 17'!F63</f>
        <v>0</v>
      </c>
      <c r="G63" s="87">
        <f>G62+'[1]Stan i struktura I 17'!G63</f>
        <v>0</v>
      </c>
      <c r="H63" s="87">
        <f>H62+'[1]Stan i struktura I 17'!H63</f>
        <v>0</v>
      </c>
      <c r="I63" s="87">
        <f>I62+'[1]Stan i struktura I 17'!I63</f>
        <v>0</v>
      </c>
      <c r="J63" s="87">
        <f>J62+'[1]Stan i struktura I 17'!J63</f>
        <v>0</v>
      </c>
      <c r="K63" s="87">
        <f>K62+'[1]Stan i struktura I 17'!K63</f>
        <v>16</v>
      </c>
      <c r="L63" s="87">
        <f>L62+'[1]Stan i struktura I 17'!L63</f>
        <v>0</v>
      </c>
      <c r="M63" s="87">
        <f>M62+'[1]Stan i struktura I 17'!M63</f>
        <v>0</v>
      </c>
      <c r="N63" s="87">
        <f>N62+'[1]Stan i struktura I 17'!N63</f>
        <v>15</v>
      </c>
      <c r="O63" s="87">
        <f>O62+'[1]Stan i struktura I 17'!O63</f>
        <v>43</v>
      </c>
      <c r="P63" s="87">
        <f>P62+'[1]Stan i struktura I 17'!P63</f>
        <v>0</v>
      </c>
      <c r="Q63" s="87">
        <f>Q62+'[1]Stan i struktura I 17'!Q63</f>
        <v>93</v>
      </c>
      <c r="R63" s="88">
        <f>R62+'[1]Stan i struktura I 17'!R63</f>
        <v>127</v>
      </c>
      <c r="S63" s="85">
        <f>S62+'[1]Stan i struktura I 17'!S63</f>
        <v>294</v>
      </c>
      <c r="U63" s="4">
        <f>SUM(E63:R63)</f>
        <v>294</v>
      </c>
      <c r="V63" s="4">
        <f>SUM(E63:R63)</f>
        <v>294</v>
      </c>
    </row>
    <row r="64" spans="2:22" s="4" customFormat="1" ht="42" customHeight="1" thickTop="1" thickBot="1">
      <c r="B64" s="241" t="s">
        <v>78</v>
      </c>
      <c r="C64" s="235" t="s">
        <v>79</v>
      </c>
      <c r="D64" s="236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246"/>
      <c r="C65" s="247" t="s">
        <v>80</v>
      </c>
      <c r="D65" s="248"/>
      <c r="E65" s="87">
        <f>E64+'[1]Stan i struktura I 17'!E65</f>
        <v>0</v>
      </c>
      <c r="F65" s="87">
        <f>F64+'[1]Stan i struktura I 17'!F65</f>
        <v>0</v>
      </c>
      <c r="G65" s="87">
        <f>G64+'[1]Stan i struktura I 17'!G65</f>
        <v>0</v>
      </c>
      <c r="H65" s="87">
        <f>H64+'[1]Stan i struktura I 17'!H65</f>
        <v>0</v>
      </c>
      <c r="I65" s="87">
        <f>I64+'[1]Stan i struktura I 17'!I65</f>
        <v>0</v>
      </c>
      <c r="J65" s="87">
        <f>J64+'[1]Stan i struktura I 17'!J65</f>
        <v>0</v>
      </c>
      <c r="K65" s="87">
        <f>K64+'[1]Stan i struktura I 17'!K65</f>
        <v>0</v>
      </c>
      <c r="L65" s="87">
        <f>L64+'[1]Stan i struktura I 17'!L65</f>
        <v>0</v>
      </c>
      <c r="M65" s="87">
        <f>M64+'[1]Stan i struktura I 17'!M65</f>
        <v>0</v>
      </c>
      <c r="N65" s="87">
        <f>N64+'[1]Stan i struktura I 17'!N65</f>
        <v>0</v>
      </c>
      <c r="O65" s="87">
        <f>O64+'[1]Stan i struktura I 17'!O65</f>
        <v>0</v>
      </c>
      <c r="P65" s="87">
        <f>P64+'[1]Stan i struktura I 17'!P65</f>
        <v>0</v>
      </c>
      <c r="Q65" s="87">
        <f>Q64+'[1]Stan i struktura I 17'!Q65</f>
        <v>0</v>
      </c>
      <c r="R65" s="88">
        <f>R64+'[1]Stan i struktura I 17'!R65</f>
        <v>0</v>
      </c>
      <c r="S65" s="85">
        <f>S64+'[1]Stan i struktura I 17'!S65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49" t="s">
        <v>81</v>
      </c>
      <c r="C66" s="251" t="s">
        <v>82</v>
      </c>
      <c r="D66" s="252"/>
      <c r="E66" s="96">
        <f t="shared" ref="E66:R67" si="15">E48+E50+E52+E54+E56+E58+E60+E62+E64</f>
        <v>126</v>
      </c>
      <c r="F66" s="96">
        <f t="shared" si="15"/>
        <v>82</v>
      </c>
      <c r="G66" s="96">
        <f t="shared" si="15"/>
        <v>56</v>
      </c>
      <c r="H66" s="96">
        <f t="shared" si="15"/>
        <v>76</v>
      </c>
      <c r="I66" s="96">
        <f t="shared" si="15"/>
        <v>71</v>
      </c>
      <c r="J66" s="96">
        <f t="shared" si="15"/>
        <v>45</v>
      </c>
      <c r="K66" s="96">
        <f t="shared" si="15"/>
        <v>83</v>
      </c>
      <c r="L66" s="96">
        <f t="shared" si="15"/>
        <v>62</v>
      </c>
      <c r="M66" s="96">
        <f t="shared" si="15"/>
        <v>43</v>
      </c>
      <c r="N66" s="96">
        <f t="shared" si="15"/>
        <v>53</v>
      </c>
      <c r="O66" s="96">
        <f t="shared" si="15"/>
        <v>151</v>
      </c>
      <c r="P66" s="96">
        <f t="shared" si="15"/>
        <v>75</v>
      </c>
      <c r="Q66" s="96">
        <f t="shared" si="15"/>
        <v>228</v>
      </c>
      <c r="R66" s="97">
        <f t="shared" si="15"/>
        <v>223</v>
      </c>
      <c r="S66" s="98">
        <f>SUM(E66:R66)</f>
        <v>1374</v>
      </c>
      <c r="V66" s="4"/>
    </row>
    <row r="67" spans="2:22" ht="45" customHeight="1" thickTop="1" thickBot="1">
      <c r="B67" s="250"/>
      <c r="C67" s="251" t="s">
        <v>83</v>
      </c>
      <c r="D67" s="252"/>
      <c r="E67" s="99">
        <f t="shared" si="15"/>
        <v>162</v>
      </c>
      <c r="F67" s="99">
        <f>F49+F51+F53+F55+F57+F59+F61+F63+F65</f>
        <v>95</v>
      </c>
      <c r="G67" s="99">
        <f t="shared" si="15"/>
        <v>66</v>
      </c>
      <c r="H67" s="99">
        <f t="shared" si="15"/>
        <v>122</v>
      </c>
      <c r="I67" s="99">
        <f t="shared" si="15"/>
        <v>126</v>
      </c>
      <c r="J67" s="99">
        <f t="shared" si="15"/>
        <v>63</v>
      </c>
      <c r="K67" s="99">
        <f t="shared" si="15"/>
        <v>107</v>
      </c>
      <c r="L67" s="99">
        <f t="shared" si="15"/>
        <v>84</v>
      </c>
      <c r="M67" s="99">
        <f t="shared" si="15"/>
        <v>60</v>
      </c>
      <c r="N67" s="99">
        <f t="shared" si="15"/>
        <v>97</v>
      </c>
      <c r="O67" s="99">
        <f t="shared" si="15"/>
        <v>192</v>
      </c>
      <c r="P67" s="99">
        <f t="shared" si="15"/>
        <v>106</v>
      </c>
      <c r="Q67" s="99">
        <f t="shared" si="15"/>
        <v>283</v>
      </c>
      <c r="R67" s="100">
        <f t="shared" si="15"/>
        <v>239</v>
      </c>
      <c r="S67" s="98">
        <f>SUM(E67:R67)</f>
        <v>1802</v>
      </c>
      <c r="V67" s="4"/>
    </row>
    <row r="68" spans="2:22" ht="14.25" customHeight="1">
      <c r="B68" s="253" t="s">
        <v>84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</row>
    <row r="69" spans="2:22" ht="14.25" customHeight="1"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</row>
    <row r="75" spans="2:22" ht="13.5" thickBot="1"/>
    <row r="76" spans="2:22" ht="26.25" customHeight="1" thickTop="1" thickBot="1">
      <c r="E76" s="101">
        <v>94</v>
      </c>
      <c r="F76" s="101">
        <v>58</v>
      </c>
      <c r="G76" s="101">
        <v>54</v>
      </c>
      <c r="H76" s="101">
        <v>43</v>
      </c>
      <c r="I76" s="101">
        <v>57</v>
      </c>
      <c r="J76" s="101">
        <v>19</v>
      </c>
      <c r="K76" s="101">
        <v>37</v>
      </c>
      <c r="L76" s="101">
        <v>22</v>
      </c>
      <c r="M76" s="101">
        <v>31</v>
      </c>
      <c r="N76" s="101">
        <v>28</v>
      </c>
      <c r="O76" s="101">
        <v>78</v>
      </c>
      <c r="P76" s="101">
        <v>38</v>
      </c>
      <c r="Q76" s="101">
        <v>48</v>
      </c>
      <c r="R76" s="101">
        <v>56</v>
      </c>
      <c r="S76" s="79">
        <f>SUM(E76:R76)</f>
        <v>663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>
      <selection activeCell="S5" sqref="S5"/>
    </sheetView>
  </sheetViews>
  <sheetFormatPr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6.7109375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4.8554687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6.7109375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4.8554687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6.7109375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4.8554687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6.7109375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4.8554687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6.7109375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4.8554687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6.7109375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4.8554687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6.7109375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4.8554687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6.7109375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4.8554687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6.7109375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4.8554687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6.7109375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4.8554687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6.7109375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4.8554687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6.7109375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4.8554687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6.7109375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4.8554687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6.7109375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4.8554687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6.7109375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4.8554687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6.7109375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4.8554687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6.7109375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4.8554687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6.7109375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4.8554687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6.7109375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4.8554687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6.7109375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4.8554687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6.7109375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4.8554687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6.7109375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4.8554687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6.7109375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4.8554687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6.7109375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4.8554687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6.7109375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4.8554687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6.7109375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4.8554687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6.7109375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4.8554687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6.7109375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4.8554687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6.7109375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4.8554687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6.7109375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4.8554687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6.7109375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4.8554687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6.7109375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4.8554687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6.7109375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4.8554687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6.7109375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4.8554687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6.7109375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4.8554687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6.7109375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4.8554687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6.7109375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4.8554687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6.7109375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4.8554687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6.7109375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4.8554687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6.7109375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4.8554687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6.7109375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4.8554687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6.7109375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4.8554687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6.7109375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4.8554687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6.7109375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4.8554687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6.7109375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4.8554687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6.7109375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4.8554687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6.7109375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4.8554687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6.7109375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4.8554687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6.7109375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4.8554687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6.7109375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4.8554687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6.7109375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4.8554687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6.7109375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4.8554687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6.7109375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4.8554687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6.7109375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4.8554687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6.7109375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4.8554687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6.7109375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4.8554687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6.7109375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4.8554687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6.7109375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4.8554687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6.7109375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4.8554687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6.7109375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4.8554687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6.7109375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4.8554687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6.7109375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4.8554687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6.7109375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4.8554687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288" t="s">
        <v>85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2:15" ht="24.75" customHeight="1">
      <c r="B2" s="288" t="s">
        <v>86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2:15" ht="18.75" thickBot="1">
      <c r="B3" s="1"/>
      <c r="C3" s="102"/>
      <c r="D3" s="102"/>
      <c r="E3" s="102"/>
      <c r="F3" s="102"/>
      <c r="G3" s="102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64" t="s">
        <v>87</v>
      </c>
      <c r="C4" s="291" t="s">
        <v>88</v>
      </c>
      <c r="D4" s="268" t="s">
        <v>89</v>
      </c>
      <c r="E4" s="270" t="s">
        <v>90</v>
      </c>
      <c r="F4" s="102"/>
      <c r="G4" s="264" t="s">
        <v>87</v>
      </c>
      <c r="H4" s="266" t="s">
        <v>91</v>
      </c>
      <c r="I4" s="268" t="s">
        <v>89</v>
      </c>
      <c r="J4" s="270" t="s">
        <v>90</v>
      </c>
      <c r="K4" s="33"/>
      <c r="L4" s="264" t="s">
        <v>87</v>
      </c>
      <c r="M4" s="279" t="s">
        <v>88</v>
      </c>
      <c r="N4" s="268" t="s">
        <v>89</v>
      </c>
      <c r="O4" s="282" t="s">
        <v>90</v>
      </c>
    </row>
    <row r="5" spans="2:15" ht="18.75" customHeight="1" thickTop="1" thickBot="1">
      <c r="B5" s="278"/>
      <c r="C5" s="292"/>
      <c r="D5" s="281"/>
      <c r="E5" s="293"/>
      <c r="F5" s="102"/>
      <c r="G5" s="278"/>
      <c r="H5" s="294"/>
      <c r="I5" s="281"/>
      <c r="J5" s="293"/>
      <c r="K5" s="33"/>
      <c r="L5" s="278"/>
      <c r="M5" s="280"/>
      <c r="N5" s="281"/>
      <c r="O5" s="283"/>
    </row>
    <row r="6" spans="2:15" ht="17.100000000000001" customHeight="1" thickTop="1">
      <c r="B6" s="284" t="s">
        <v>92</v>
      </c>
      <c r="C6" s="285"/>
      <c r="D6" s="285"/>
      <c r="E6" s="286">
        <f>SUM(E8+E19+E27+E34+E41)</f>
        <v>12527</v>
      </c>
      <c r="F6" s="102"/>
      <c r="G6" s="103">
        <v>4</v>
      </c>
      <c r="H6" s="104" t="s">
        <v>93</v>
      </c>
      <c r="I6" s="105" t="s">
        <v>94</v>
      </c>
      <c r="J6" s="106">
        <v>496</v>
      </c>
      <c r="K6" s="33"/>
      <c r="L6" s="107" t="s">
        <v>95</v>
      </c>
      <c r="M6" s="108" t="s">
        <v>96</v>
      </c>
      <c r="N6" s="108" t="s">
        <v>97</v>
      </c>
      <c r="O6" s="109">
        <f>SUM(O7:O17)</f>
        <v>5155</v>
      </c>
    </row>
    <row r="7" spans="2:15" ht="17.100000000000001" customHeight="1" thickBot="1">
      <c r="B7" s="274"/>
      <c r="C7" s="275"/>
      <c r="D7" s="275"/>
      <c r="E7" s="287"/>
      <c r="F7" s="1"/>
      <c r="G7" s="110">
        <v>5</v>
      </c>
      <c r="H7" s="111" t="s">
        <v>98</v>
      </c>
      <c r="I7" s="106" t="s">
        <v>94</v>
      </c>
      <c r="J7" s="106">
        <v>279</v>
      </c>
      <c r="K7" s="1"/>
      <c r="L7" s="110">
        <v>1</v>
      </c>
      <c r="M7" s="111" t="s">
        <v>99</v>
      </c>
      <c r="N7" s="106" t="s">
        <v>94</v>
      </c>
      <c r="O7" s="112">
        <v>126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4418</v>
      </c>
      <c r="F8" s="1"/>
      <c r="G8" s="114"/>
      <c r="H8" s="115"/>
      <c r="I8" s="116"/>
      <c r="J8" s="117"/>
      <c r="K8" s="1"/>
      <c r="L8" s="110">
        <v>2</v>
      </c>
      <c r="M8" s="111" t="s">
        <v>102</v>
      </c>
      <c r="N8" s="106" t="s">
        <v>103</v>
      </c>
      <c r="O8" s="106">
        <v>132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133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334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231</v>
      </c>
      <c r="F10" s="1"/>
      <c r="G10" s="264" t="s">
        <v>87</v>
      </c>
      <c r="H10" s="266" t="s">
        <v>91</v>
      </c>
      <c r="I10" s="268" t="s">
        <v>89</v>
      </c>
      <c r="J10" s="270" t="s">
        <v>90</v>
      </c>
      <c r="K10" s="1"/>
      <c r="L10" s="110">
        <v>4</v>
      </c>
      <c r="M10" s="111" t="s">
        <v>107</v>
      </c>
      <c r="N10" s="106" t="s">
        <v>94</v>
      </c>
      <c r="O10" s="106">
        <v>198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143</v>
      </c>
      <c r="F11" s="1"/>
      <c r="G11" s="265"/>
      <c r="H11" s="267"/>
      <c r="I11" s="269"/>
      <c r="J11" s="271"/>
      <c r="K11" s="1"/>
      <c r="L11" s="110">
        <v>5</v>
      </c>
      <c r="M11" s="111" t="s">
        <v>109</v>
      </c>
      <c r="N11" s="106" t="s">
        <v>94</v>
      </c>
      <c r="O11" s="106">
        <v>335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265</v>
      </c>
      <c r="F12" s="1"/>
      <c r="G12" s="272" t="s">
        <v>112</v>
      </c>
      <c r="H12" s="273"/>
      <c r="I12" s="273"/>
      <c r="J12" s="276">
        <f>SUM(J14+J23+J33+J41+O6+O19+O30)</f>
        <v>20121</v>
      </c>
      <c r="K12" s="1"/>
      <c r="L12" s="110" t="s">
        <v>44</v>
      </c>
      <c r="M12" s="111" t="s">
        <v>113</v>
      </c>
      <c r="N12" s="106" t="s">
        <v>94</v>
      </c>
      <c r="O12" s="106">
        <v>811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207</v>
      </c>
      <c r="F13" s="122"/>
      <c r="G13" s="274"/>
      <c r="H13" s="275"/>
      <c r="I13" s="275"/>
      <c r="J13" s="277"/>
      <c r="K13" s="122"/>
      <c r="L13" s="110">
        <v>7</v>
      </c>
      <c r="M13" s="111" t="s">
        <v>115</v>
      </c>
      <c r="N13" s="106" t="s">
        <v>103</v>
      </c>
      <c r="O13" s="106">
        <v>155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253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2355</v>
      </c>
      <c r="K14" s="1"/>
      <c r="L14" s="110">
        <v>8</v>
      </c>
      <c r="M14" s="111" t="s">
        <v>118</v>
      </c>
      <c r="N14" s="106" t="s">
        <v>103</v>
      </c>
      <c r="O14" s="106">
        <v>124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647</v>
      </c>
      <c r="F15" s="123"/>
      <c r="G15" s="110">
        <v>1</v>
      </c>
      <c r="H15" s="111" t="s">
        <v>120</v>
      </c>
      <c r="I15" s="106" t="s">
        <v>103</v>
      </c>
      <c r="J15" s="118">
        <v>111</v>
      </c>
      <c r="K15" s="1"/>
      <c r="L15" s="110">
        <v>9</v>
      </c>
      <c r="M15" s="111" t="s">
        <v>121</v>
      </c>
      <c r="N15" s="106" t="s">
        <v>103</v>
      </c>
      <c r="O15" s="106">
        <v>134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87</v>
      </c>
      <c r="K16" s="1"/>
      <c r="L16" s="110"/>
      <c r="M16" s="111"/>
      <c r="N16" s="106"/>
      <c r="O16" s="106"/>
    </row>
    <row r="17" spans="2:15" ht="17.100000000000001" customHeight="1" thickTop="1" thickBot="1">
      <c r="B17" s="130">
        <v>8</v>
      </c>
      <c r="C17" s="131" t="s">
        <v>123</v>
      </c>
      <c r="D17" s="132" t="s">
        <v>124</v>
      </c>
      <c r="E17" s="133">
        <v>2539</v>
      </c>
      <c r="F17" s="123"/>
      <c r="G17" s="110">
        <v>3</v>
      </c>
      <c r="H17" s="111" t="s">
        <v>125</v>
      </c>
      <c r="I17" s="106" t="s">
        <v>103</v>
      </c>
      <c r="J17" s="118">
        <v>222</v>
      </c>
      <c r="K17" s="1"/>
      <c r="L17" s="130">
        <v>10</v>
      </c>
      <c r="M17" s="131" t="s">
        <v>126</v>
      </c>
      <c r="N17" s="132" t="s">
        <v>124</v>
      </c>
      <c r="O17" s="134">
        <v>2806</v>
      </c>
    </row>
    <row r="18" spans="2:15" ht="17.100000000000001" customHeight="1" thickTop="1">
      <c r="B18" s="103"/>
      <c r="C18" s="104"/>
      <c r="D18" s="105"/>
      <c r="E18" s="135" t="s">
        <v>22</v>
      </c>
      <c r="F18" s="136"/>
      <c r="G18" s="110">
        <v>4</v>
      </c>
      <c r="H18" s="111" t="s">
        <v>127</v>
      </c>
      <c r="I18" s="106" t="s">
        <v>103</v>
      </c>
      <c r="J18" s="118">
        <v>473</v>
      </c>
      <c r="K18" s="1"/>
      <c r="L18" s="103"/>
      <c r="M18" s="104"/>
      <c r="N18" s="105"/>
      <c r="O18" s="135" t="s">
        <v>22</v>
      </c>
    </row>
    <row r="19" spans="2:15" ht="17.100000000000001" customHeight="1">
      <c r="B19" s="137" t="s">
        <v>128</v>
      </c>
      <c r="C19" s="138" t="s">
        <v>7</v>
      </c>
      <c r="D19" s="139" t="s">
        <v>97</v>
      </c>
      <c r="E19" s="140">
        <f>SUM(E20:E25)</f>
        <v>3211</v>
      </c>
      <c r="F19" s="123"/>
      <c r="G19" s="110">
        <v>5</v>
      </c>
      <c r="H19" s="111" t="s">
        <v>127</v>
      </c>
      <c r="I19" s="106" t="s">
        <v>111</v>
      </c>
      <c r="J19" s="118">
        <v>826</v>
      </c>
      <c r="K19" s="1"/>
      <c r="L19" s="137" t="s">
        <v>129</v>
      </c>
      <c r="M19" s="138" t="s">
        <v>16</v>
      </c>
      <c r="N19" s="139" t="s">
        <v>97</v>
      </c>
      <c r="O19" s="141">
        <f>SUM(O20:O28)</f>
        <v>3131</v>
      </c>
    </row>
    <row r="20" spans="2:15" ht="17.100000000000001" customHeight="1">
      <c r="B20" s="110">
        <v>1</v>
      </c>
      <c r="C20" s="111" t="s">
        <v>130</v>
      </c>
      <c r="D20" s="142" t="s">
        <v>103</v>
      </c>
      <c r="E20" s="118">
        <v>322</v>
      </c>
      <c r="F20" s="123"/>
      <c r="G20" s="110">
        <v>6</v>
      </c>
      <c r="H20" s="111" t="s">
        <v>131</v>
      </c>
      <c r="I20" s="106" t="s">
        <v>94</v>
      </c>
      <c r="J20" s="118">
        <v>528</v>
      </c>
      <c r="K20" s="1"/>
      <c r="L20" s="110">
        <v>1</v>
      </c>
      <c r="M20" s="111" t="s">
        <v>132</v>
      </c>
      <c r="N20" s="106" t="s">
        <v>103</v>
      </c>
      <c r="O20" s="106">
        <v>163</v>
      </c>
    </row>
    <row r="21" spans="2:15" ht="17.100000000000001" customHeight="1">
      <c r="B21" s="110">
        <v>2</v>
      </c>
      <c r="C21" s="111" t="s">
        <v>133</v>
      </c>
      <c r="D21" s="142" t="s">
        <v>94</v>
      </c>
      <c r="E21" s="118">
        <v>1250</v>
      </c>
      <c r="F21" s="123"/>
      <c r="G21" s="110">
        <v>7</v>
      </c>
      <c r="H21" s="111" t="s">
        <v>134</v>
      </c>
      <c r="I21" s="106" t="s">
        <v>103</v>
      </c>
      <c r="J21" s="118">
        <v>108</v>
      </c>
      <c r="K21" s="1"/>
      <c r="L21" s="110">
        <v>2</v>
      </c>
      <c r="M21" s="111" t="s">
        <v>135</v>
      </c>
      <c r="N21" s="106" t="s">
        <v>111</v>
      </c>
      <c r="O21" s="106">
        <v>121</v>
      </c>
    </row>
    <row r="22" spans="2:15" ht="17.100000000000001" customHeight="1">
      <c r="B22" s="110">
        <v>3</v>
      </c>
      <c r="C22" s="111" t="s">
        <v>136</v>
      </c>
      <c r="D22" s="142" t="s">
        <v>103</v>
      </c>
      <c r="E22" s="118">
        <v>359</v>
      </c>
      <c r="F22" s="123"/>
      <c r="G22" s="110"/>
      <c r="H22" s="111"/>
      <c r="I22" s="106"/>
      <c r="J22" s="118" t="s">
        <v>137</v>
      </c>
      <c r="K22" s="1"/>
      <c r="L22" s="110">
        <v>3</v>
      </c>
      <c r="M22" s="111" t="s">
        <v>138</v>
      </c>
      <c r="N22" s="106" t="s">
        <v>94</v>
      </c>
      <c r="O22" s="106">
        <v>260</v>
      </c>
    </row>
    <row r="23" spans="2:15" ht="17.100000000000001" customHeight="1">
      <c r="B23" s="110">
        <v>4</v>
      </c>
      <c r="C23" s="111" t="s">
        <v>139</v>
      </c>
      <c r="D23" s="142" t="s">
        <v>103</v>
      </c>
      <c r="E23" s="118">
        <v>234</v>
      </c>
      <c r="F23" s="123"/>
      <c r="G23" s="137" t="s">
        <v>128</v>
      </c>
      <c r="H23" s="138" t="s">
        <v>140</v>
      </c>
      <c r="I23" s="139" t="s">
        <v>97</v>
      </c>
      <c r="J23" s="141">
        <f>SUM(J24:J31)</f>
        <v>3732</v>
      </c>
      <c r="K23" s="1"/>
      <c r="L23" s="110">
        <v>4</v>
      </c>
      <c r="M23" s="111" t="s">
        <v>141</v>
      </c>
      <c r="N23" s="106" t="s">
        <v>94</v>
      </c>
      <c r="O23" s="106">
        <v>268</v>
      </c>
    </row>
    <row r="24" spans="2:15" ht="17.100000000000001" customHeight="1">
      <c r="B24" s="110">
        <v>5</v>
      </c>
      <c r="C24" s="111" t="s">
        <v>142</v>
      </c>
      <c r="D24" s="142" t="s">
        <v>94</v>
      </c>
      <c r="E24" s="118">
        <v>729</v>
      </c>
      <c r="F24" s="123"/>
      <c r="G24" s="110">
        <v>1</v>
      </c>
      <c r="H24" s="111" t="s">
        <v>143</v>
      </c>
      <c r="I24" s="106" t="s">
        <v>94</v>
      </c>
      <c r="J24" s="118">
        <v>183</v>
      </c>
      <c r="K24" s="1"/>
      <c r="L24" s="110">
        <v>5</v>
      </c>
      <c r="M24" s="111" t="s">
        <v>144</v>
      </c>
      <c r="N24" s="106" t="s">
        <v>103</v>
      </c>
      <c r="O24" s="106">
        <v>269</v>
      </c>
    </row>
    <row r="25" spans="2:15" ht="17.100000000000001" customHeight="1">
      <c r="B25" s="110">
        <v>6</v>
      </c>
      <c r="C25" s="111" t="s">
        <v>145</v>
      </c>
      <c r="D25" s="142" t="s">
        <v>94</v>
      </c>
      <c r="E25" s="118">
        <v>317</v>
      </c>
      <c r="F25" s="123"/>
      <c r="G25" s="110">
        <v>2</v>
      </c>
      <c r="H25" s="111" t="s">
        <v>146</v>
      </c>
      <c r="I25" s="106" t="s">
        <v>103</v>
      </c>
      <c r="J25" s="118">
        <v>133</v>
      </c>
      <c r="K25" s="1"/>
      <c r="L25" s="110">
        <v>6</v>
      </c>
      <c r="M25" s="111" t="s">
        <v>147</v>
      </c>
      <c r="N25" s="106" t="s">
        <v>94</v>
      </c>
      <c r="O25" s="106">
        <v>1000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148</v>
      </c>
      <c r="I26" s="106" t="s">
        <v>94</v>
      </c>
      <c r="J26" s="118">
        <v>983</v>
      </c>
      <c r="K26" s="1"/>
      <c r="L26" s="110">
        <v>7</v>
      </c>
      <c r="M26" s="111" t="s">
        <v>149</v>
      </c>
      <c r="N26" s="106" t="s">
        <v>103</v>
      </c>
      <c r="O26" s="106">
        <v>107</v>
      </c>
    </row>
    <row r="27" spans="2:15" ht="17.100000000000001" customHeight="1">
      <c r="B27" s="137" t="s">
        <v>150</v>
      </c>
      <c r="C27" s="138" t="s">
        <v>9</v>
      </c>
      <c r="D27" s="139" t="s">
        <v>97</v>
      </c>
      <c r="E27" s="141">
        <f>SUM(E28:E32)</f>
        <v>750</v>
      </c>
      <c r="F27" s="123"/>
      <c r="G27" s="110">
        <v>4</v>
      </c>
      <c r="H27" s="111" t="s">
        <v>151</v>
      </c>
      <c r="I27" s="106" t="s">
        <v>103</v>
      </c>
      <c r="J27" s="118">
        <v>322</v>
      </c>
      <c r="K27" s="1"/>
      <c r="L27" s="110">
        <v>8</v>
      </c>
      <c r="M27" s="111" t="s">
        <v>152</v>
      </c>
      <c r="N27" s="106" t="s">
        <v>103</v>
      </c>
      <c r="O27" s="106">
        <v>276</v>
      </c>
    </row>
    <row r="28" spans="2:15" ht="17.100000000000001" customHeight="1">
      <c r="B28" s="110">
        <v>1</v>
      </c>
      <c r="C28" s="111" t="s">
        <v>153</v>
      </c>
      <c r="D28" s="106" t="s">
        <v>94</v>
      </c>
      <c r="E28" s="118">
        <v>138</v>
      </c>
      <c r="F28" s="123"/>
      <c r="G28" s="110">
        <v>5</v>
      </c>
      <c r="H28" s="111" t="s">
        <v>151</v>
      </c>
      <c r="I28" s="106" t="s">
        <v>111</v>
      </c>
      <c r="J28" s="118">
        <v>1389</v>
      </c>
      <c r="K28" s="1"/>
      <c r="L28" s="110">
        <v>9</v>
      </c>
      <c r="M28" s="111" t="s">
        <v>152</v>
      </c>
      <c r="N28" s="106" t="s">
        <v>111</v>
      </c>
      <c r="O28" s="106">
        <v>667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75</v>
      </c>
      <c r="F29" s="123"/>
      <c r="G29" s="110">
        <v>6</v>
      </c>
      <c r="H29" s="111" t="s">
        <v>155</v>
      </c>
      <c r="I29" s="106" t="s">
        <v>94</v>
      </c>
      <c r="J29" s="118">
        <v>261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120</v>
      </c>
      <c r="F30" s="123"/>
      <c r="G30" s="110">
        <v>7</v>
      </c>
      <c r="H30" s="111" t="s">
        <v>157</v>
      </c>
      <c r="I30" s="106" t="s">
        <v>103</v>
      </c>
      <c r="J30" s="118">
        <v>256</v>
      </c>
      <c r="K30" s="1"/>
      <c r="L30" s="137" t="s">
        <v>158</v>
      </c>
      <c r="M30" s="138" t="s">
        <v>17</v>
      </c>
      <c r="N30" s="139" t="s">
        <v>97</v>
      </c>
      <c r="O30" s="141">
        <f>SUM(O31:O40)</f>
        <v>2471</v>
      </c>
    </row>
    <row r="31" spans="2:15" ht="17.100000000000001" customHeight="1">
      <c r="B31" s="110">
        <v>4</v>
      </c>
      <c r="C31" s="111" t="s">
        <v>159</v>
      </c>
      <c r="D31" s="106" t="s">
        <v>94</v>
      </c>
      <c r="E31" s="118">
        <v>165</v>
      </c>
      <c r="F31" s="123"/>
      <c r="G31" s="110">
        <v>8</v>
      </c>
      <c r="H31" s="111" t="s">
        <v>160</v>
      </c>
      <c r="I31" s="106" t="s">
        <v>103</v>
      </c>
      <c r="J31" s="118">
        <v>205</v>
      </c>
      <c r="K31" s="1"/>
      <c r="L31" s="110">
        <v>1</v>
      </c>
      <c r="M31" s="111" t="s">
        <v>161</v>
      </c>
      <c r="N31" s="106" t="s">
        <v>103</v>
      </c>
      <c r="O31" s="106">
        <v>202</v>
      </c>
    </row>
    <row r="32" spans="2:15" ht="17.100000000000001" customHeight="1">
      <c r="B32" s="110">
        <v>5</v>
      </c>
      <c r="C32" s="111" t="s">
        <v>162</v>
      </c>
      <c r="D32" s="106" t="s">
        <v>94</v>
      </c>
      <c r="E32" s="118">
        <v>252</v>
      </c>
      <c r="F32" s="136"/>
      <c r="G32" s="110"/>
      <c r="H32" s="111"/>
      <c r="I32" s="106"/>
      <c r="J32" s="118"/>
      <c r="K32" s="1"/>
      <c r="L32" s="110">
        <v>2</v>
      </c>
      <c r="M32" s="111" t="s">
        <v>163</v>
      </c>
      <c r="N32" s="106" t="s">
        <v>94</v>
      </c>
      <c r="O32" s="106">
        <v>276</v>
      </c>
    </row>
    <row r="33" spans="2:15" ht="17.100000000000001" customHeight="1">
      <c r="B33" s="110"/>
      <c r="C33" s="111"/>
      <c r="D33" s="106"/>
      <c r="E33" s="118"/>
      <c r="F33" s="123"/>
      <c r="G33" s="137" t="s">
        <v>150</v>
      </c>
      <c r="H33" s="138" t="s">
        <v>12</v>
      </c>
      <c r="I33" s="139" t="s">
        <v>97</v>
      </c>
      <c r="J33" s="141">
        <f>SUM(J34:J39)</f>
        <v>1763</v>
      </c>
      <c r="K33" s="1"/>
      <c r="L33" s="110">
        <v>3</v>
      </c>
      <c r="M33" s="111" t="s">
        <v>164</v>
      </c>
      <c r="N33" s="106" t="s">
        <v>103</v>
      </c>
      <c r="O33" s="106">
        <v>74</v>
      </c>
    </row>
    <row r="34" spans="2:15" ht="17.100000000000001" customHeight="1">
      <c r="B34" s="137" t="s">
        <v>165</v>
      </c>
      <c r="C34" s="138" t="s">
        <v>166</v>
      </c>
      <c r="D34" s="139" t="s">
        <v>97</v>
      </c>
      <c r="E34" s="141">
        <f>SUM(E35:E39)</f>
        <v>2997</v>
      </c>
      <c r="F34" s="123"/>
      <c r="G34" s="110">
        <v>1</v>
      </c>
      <c r="H34" s="111" t="s">
        <v>167</v>
      </c>
      <c r="I34" s="106" t="s">
        <v>103</v>
      </c>
      <c r="J34" s="118">
        <v>139</v>
      </c>
      <c r="K34" s="1"/>
      <c r="L34" s="110">
        <v>4</v>
      </c>
      <c r="M34" s="111" t="s">
        <v>168</v>
      </c>
      <c r="N34" s="106" t="s">
        <v>94</v>
      </c>
      <c r="O34" s="106">
        <v>777</v>
      </c>
    </row>
    <row r="35" spans="2:15" ht="17.100000000000001" customHeight="1">
      <c r="B35" s="110">
        <v>1</v>
      </c>
      <c r="C35" s="111" t="s">
        <v>169</v>
      </c>
      <c r="D35" s="106" t="s">
        <v>94</v>
      </c>
      <c r="E35" s="118">
        <v>570</v>
      </c>
      <c r="F35" s="123"/>
      <c r="G35" s="110">
        <v>2</v>
      </c>
      <c r="H35" s="111" t="s">
        <v>170</v>
      </c>
      <c r="I35" s="106" t="s">
        <v>103</v>
      </c>
      <c r="J35" s="118">
        <v>238</v>
      </c>
      <c r="K35" s="1"/>
      <c r="L35" s="110">
        <v>5</v>
      </c>
      <c r="M35" s="111" t="s">
        <v>171</v>
      </c>
      <c r="N35" s="106" t="s">
        <v>111</v>
      </c>
      <c r="O35" s="106">
        <v>34</v>
      </c>
    </row>
    <row r="36" spans="2:15" ht="17.100000000000001" customHeight="1">
      <c r="B36" s="110">
        <v>2</v>
      </c>
      <c r="C36" s="111" t="s">
        <v>172</v>
      </c>
      <c r="D36" s="106" t="s">
        <v>94</v>
      </c>
      <c r="E36" s="118">
        <v>1066</v>
      </c>
      <c r="F36" s="123"/>
      <c r="G36" s="110">
        <v>3</v>
      </c>
      <c r="H36" s="111" t="s">
        <v>173</v>
      </c>
      <c r="I36" s="106" t="s">
        <v>103</v>
      </c>
      <c r="J36" s="118">
        <v>172</v>
      </c>
      <c r="K36" s="1"/>
      <c r="L36" s="110">
        <v>6</v>
      </c>
      <c r="M36" s="111" t="s">
        <v>174</v>
      </c>
      <c r="N36" s="106" t="s">
        <v>103</v>
      </c>
      <c r="O36" s="106">
        <v>83</v>
      </c>
    </row>
    <row r="37" spans="2:15" ht="17.100000000000001" customHeight="1">
      <c r="B37" s="110">
        <v>3</v>
      </c>
      <c r="C37" s="111" t="s">
        <v>175</v>
      </c>
      <c r="D37" s="106" t="s">
        <v>103</v>
      </c>
      <c r="E37" s="118">
        <v>235</v>
      </c>
      <c r="F37" s="123"/>
      <c r="G37" s="110">
        <v>4</v>
      </c>
      <c r="H37" s="111" t="s">
        <v>176</v>
      </c>
      <c r="I37" s="106" t="s">
        <v>103</v>
      </c>
      <c r="J37" s="118">
        <v>125</v>
      </c>
      <c r="K37" s="1"/>
      <c r="L37" s="110">
        <v>7</v>
      </c>
      <c r="M37" s="111" t="s">
        <v>177</v>
      </c>
      <c r="N37" s="106" t="s">
        <v>103</v>
      </c>
      <c r="O37" s="106">
        <v>110</v>
      </c>
    </row>
    <row r="38" spans="2:15" ht="17.100000000000001" customHeight="1">
      <c r="B38" s="110">
        <v>4</v>
      </c>
      <c r="C38" s="111" t="s">
        <v>178</v>
      </c>
      <c r="D38" s="106" t="s">
        <v>94</v>
      </c>
      <c r="E38" s="118">
        <v>917</v>
      </c>
      <c r="F38" s="123"/>
      <c r="G38" s="110">
        <v>5</v>
      </c>
      <c r="H38" s="111" t="s">
        <v>179</v>
      </c>
      <c r="I38" s="106" t="s">
        <v>94</v>
      </c>
      <c r="J38" s="118">
        <v>935</v>
      </c>
      <c r="K38" s="1"/>
      <c r="L38" s="110">
        <v>8</v>
      </c>
      <c r="M38" s="111" t="s">
        <v>180</v>
      </c>
      <c r="N38" s="106" t="s">
        <v>103</v>
      </c>
      <c r="O38" s="106">
        <v>152</v>
      </c>
    </row>
    <row r="39" spans="2:15" ht="17.100000000000001" customHeight="1">
      <c r="B39" s="110">
        <v>5</v>
      </c>
      <c r="C39" s="111" t="s">
        <v>181</v>
      </c>
      <c r="D39" s="106" t="s">
        <v>103</v>
      </c>
      <c r="E39" s="118">
        <v>209</v>
      </c>
      <c r="F39" s="123"/>
      <c r="G39" s="110">
        <v>6</v>
      </c>
      <c r="H39" s="111" t="s">
        <v>182</v>
      </c>
      <c r="I39" s="106" t="s">
        <v>94</v>
      </c>
      <c r="J39" s="118">
        <v>154</v>
      </c>
      <c r="K39" s="1"/>
      <c r="L39" s="110">
        <v>9</v>
      </c>
      <c r="M39" s="111" t="s">
        <v>183</v>
      </c>
      <c r="N39" s="106" t="s">
        <v>103</v>
      </c>
      <c r="O39" s="106">
        <v>189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183</v>
      </c>
      <c r="N40" s="144" t="s">
        <v>111</v>
      </c>
      <c r="O40" s="106">
        <v>574</v>
      </c>
    </row>
    <row r="41" spans="2:15" ht="17.100000000000001" customHeight="1" thickBot="1">
      <c r="B41" s="137" t="s">
        <v>95</v>
      </c>
      <c r="C41" s="138" t="s">
        <v>11</v>
      </c>
      <c r="D41" s="139" t="s">
        <v>97</v>
      </c>
      <c r="E41" s="141">
        <f>SUM(E42+E43+E44+J6+J7)</f>
        <v>1151</v>
      </c>
      <c r="F41" s="123"/>
      <c r="G41" s="107" t="s">
        <v>165</v>
      </c>
      <c r="H41" s="108" t="s">
        <v>13</v>
      </c>
      <c r="I41" s="124" t="s">
        <v>97</v>
      </c>
      <c r="J41" s="141">
        <f>SUM(J42:J44)</f>
        <v>1514</v>
      </c>
      <c r="K41" s="1"/>
      <c r="L41" s="145"/>
      <c r="M41" s="146"/>
      <c r="N41" s="147"/>
      <c r="O41" s="148"/>
    </row>
    <row r="42" spans="2:15" ht="17.100000000000001" customHeight="1" thickTop="1">
      <c r="B42" s="110">
        <v>1</v>
      </c>
      <c r="C42" s="111" t="s">
        <v>184</v>
      </c>
      <c r="D42" s="106" t="s">
        <v>103</v>
      </c>
      <c r="E42" s="118">
        <v>140</v>
      </c>
      <c r="F42" s="123"/>
      <c r="G42" s="110">
        <v>1</v>
      </c>
      <c r="H42" s="111" t="s">
        <v>185</v>
      </c>
      <c r="I42" s="106" t="s">
        <v>94</v>
      </c>
      <c r="J42" s="118">
        <v>459</v>
      </c>
      <c r="K42" s="1"/>
      <c r="L42" s="256" t="s">
        <v>186</v>
      </c>
      <c r="M42" s="257"/>
      <c r="N42" s="260" t="s">
        <v>187</v>
      </c>
      <c r="O42" s="262">
        <f>SUM(E8+E19+E27+E34+E41+J14+J23+J33+J41+O6+O19+O30)</f>
        <v>32648</v>
      </c>
    </row>
    <row r="43" spans="2:15" ht="17.100000000000001" customHeight="1" thickBot="1">
      <c r="B43" s="110">
        <v>2</v>
      </c>
      <c r="C43" s="111" t="s">
        <v>188</v>
      </c>
      <c r="D43" s="106" t="s">
        <v>94</v>
      </c>
      <c r="E43" s="118">
        <v>127</v>
      </c>
      <c r="F43" s="123"/>
      <c r="G43" s="110">
        <v>2</v>
      </c>
      <c r="H43" s="111" t="s">
        <v>189</v>
      </c>
      <c r="I43" s="106" t="s">
        <v>94</v>
      </c>
      <c r="J43" s="118">
        <v>207</v>
      </c>
      <c r="K43" s="1"/>
      <c r="L43" s="258"/>
      <c r="M43" s="259"/>
      <c r="N43" s="261"/>
      <c r="O43" s="263"/>
    </row>
    <row r="44" spans="2:15" ht="17.100000000000001" customHeight="1" thickBot="1">
      <c r="B44" s="114">
        <v>3</v>
      </c>
      <c r="C44" s="115" t="s">
        <v>190</v>
      </c>
      <c r="D44" s="116" t="s">
        <v>103</v>
      </c>
      <c r="E44" s="117">
        <v>109</v>
      </c>
      <c r="F44" s="123"/>
      <c r="G44" s="149">
        <v>3</v>
      </c>
      <c r="H44" s="150" t="s">
        <v>191</v>
      </c>
      <c r="I44" s="151" t="s">
        <v>94</v>
      </c>
      <c r="J44" s="117">
        <v>848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5" customHeight="1">
      <c r="B46" s="123"/>
      <c r="C46" s="153" t="s">
        <v>192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8"/>
      <c r="M49" s="159"/>
      <c r="N49" s="160"/>
      <c r="O49" s="160"/>
    </row>
    <row r="50" spans="2:15" ht="15" customHeight="1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58"/>
      <c r="M50" s="159"/>
      <c r="N50" s="160"/>
      <c r="O50" s="160"/>
    </row>
    <row r="51" spans="2:15" ht="15" customHeight="1"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I1" sqref="I1"/>
    </sheetView>
  </sheetViews>
  <sheetFormatPr defaultRowHeight="14.25"/>
  <cols>
    <col min="1" max="1" width="3.85546875" style="295" customWidth="1"/>
    <col min="2" max="3" width="9.140625" style="295" customWidth="1"/>
    <col min="4" max="4" width="4.85546875" style="295" customWidth="1"/>
    <col min="5" max="6" width="9.140625" style="295" customWidth="1"/>
    <col min="7" max="7" width="7.140625" style="295" customWidth="1"/>
    <col min="8" max="8" width="25" style="295" customWidth="1"/>
    <col min="9" max="9" width="7.5703125" style="295" customWidth="1"/>
    <col min="10" max="10" width="6.5703125" style="295" customWidth="1"/>
    <col min="11" max="11" width="8.7109375" style="295" customWidth="1"/>
    <col min="12" max="12" width="11.5703125" style="295" customWidth="1"/>
    <col min="13" max="28" width="9.140625" style="295" customWidth="1"/>
    <col min="29" max="16384" width="9.140625" style="310"/>
  </cols>
  <sheetData>
    <row r="1" spans="1:32" s="297" customFormat="1" ht="12.7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6"/>
    </row>
    <row r="2" spans="1:32" s="297" customFormat="1" ht="12.75">
      <c r="A2" s="295"/>
      <c r="B2" s="295" t="s">
        <v>193</v>
      </c>
      <c r="C2" s="295" t="s">
        <v>194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1:32" s="297" customFormat="1" ht="12.75">
      <c r="A3" s="295"/>
      <c r="B3" s="295" t="s">
        <v>195</v>
      </c>
      <c r="C3" s="295">
        <v>41720</v>
      </c>
      <c r="D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</row>
    <row r="4" spans="1:32" s="297" customFormat="1" ht="12.75">
      <c r="A4" s="295"/>
      <c r="B4" s="295" t="s">
        <v>196</v>
      </c>
      <c r="C4" s="295">
        <v>39423</v>
      </c>
      <c r="D4" s="295"/>
      <c r="H4" s="295" t="s">
        <v>197</v>
      </c>
      <c r="I4" s="297">
        <v>39</v>
      </c>
      <c r="J4" s="297">
        <f t="shared" ref="J4:J9" si="0">K4+K10</f>
        <v>39</v>
      </c>
      <c r="K4" s="295">
        <v>23</v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32" s="297" customFormat="1" ht="12.75">
      <c r="A5" s="295"/>
      <c r="B5" s="295" t="s">
        <v>198</v>
      </c>
      <c r="C5" s="295">
        <v>36968</v>
      </c>
      <c r="D5" s="295"/>
      <c r="E5" s="295"/>
      <c r="F5" s="295" t="s">
        <v>199</v>
      </c>
      <c r="H5" s="295" t="s">
        <v>200</v>
      </c>
      <c r="I5" s="297">
        <v>1</v>
      </c>
      <c r="J5" s="297">
        <f t="shared" si="0"/>
        <v>1</v>
      </c>
      <c r="K5" s="295">
        <v>1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</row>
    <row r="6" spans="1:32" s="297" customFormat="1" ht="12.75">
      <c r="A6" s="295"/>
      <c r="B6" s="295" t="s">
        <v>201</v>
      </c>
      <c r="C6" s="295">
        <v>35170</v>
      </c>
      <c r="D6" s="295"/>
      <c r="E6" s="295" t="s">
        <v>202</v>
      </c>
      <c r="F6" s="295">
        <v>4276</v>
      </c>
      <c r="H6" s="297" t="s">
        <v>203</v>
      </c>
      <c r="I6" s="297">
        <v>0</v>
      </c>
      <c r="J6" s="297">
        <f t="shared" si="0"/>
        <v>0</v>
      </c>
      <c r="K6" s="297">
        <v>0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</row>
    <row r="7" spans="1:32" s="297" customFormat="1" ht="12.75">
      <c r="A7" s="295"/>
      <c r="B7" s="295" t="s">
        <v>204</v>
      </c>
      <c r="C7" s="295">
        <v>33449</v>
      </c>
      <c r="D7" s="295"/>
      <c r="E7" s="295" t="s">
        <v>205</v>
      </c>
      <c r="F7" s="295">
        <v>3143</v>
      </c>
      <c r="H7" s="298" t="s">
        <v>206</v>
      </c>
      <c r="I7" s="297">
        <v>29</v>
      </c>
      <c r="J7" s="297">
        <f t="shared" si="0"/>
        <v>29</v>
      </c>
      <c r="K7" s="295">
        <v>23</v>
      </c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32" s="297" customFormat="1" ht="12.75">
      <c r="A8" s="295"/>
      <c r="B8" s="295" t="s">
        <v>207</v>
      </c>
      <c r="C8" s="295">
        <v>32659</v>
      </c>
      <c r="D8" s="295"/>
      <c r="E8" s="295" t="s">
        <v>208</v>
      </c>
      <c r="F8" s="295">
        <v>2418</v>
      </c>
      <c r="H8" s="297" t="s">
        <v>209</v>
      </c>
      <c r="I8" s="297">
        <v>11</v>
      </c>
      <c r="J8" s="297">
        <f t="shared" si="0"/>
        <v>13</v>
      </c>
      <c r="K8" s="295">
        <v>11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</row>
    <row r="9" spans="1:32" s="297" customFormat="1" ht="12.75">
      <c r="A9" s="295"/>
      <c r="B9" s="295" t="s">
        <v>210</v>
      </c>
      <c r="C9" s="295">
        <v>32089</v>
      </c>
      <c r="D9" s="295"/>
      <c r="E9" s="295" t="s">
        <v>211</v>
      </c>
      <c r="F9" s="295">
        <v>2541</v>
      </c>
      <c r="H9" s="297" t="s">
        <v>212</v>
      </c>
      <c r="I9" s="297">
        <v>3</v>
      </c>
      <c r="J9" s="297">
        <f t="shared" si="0"/>
        <v>3</v>
      </c>
      <c r="K9" s="295">
        <v>3</v>
      </c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</row>
    <row r="10" spans="1:32" s="297" customFormat="1" ht="12.75">
      <c r="A10" s="295"/>
      <c r="B10" s="295" t="s">
        <v>213</v>
      </c>
      <c r="C10" s="295">
        <v>31253</v>
      </c>
      <c r="D10" s="295"/>
      <c r="E10" s="295" t="s">
        <v>214</v>
      </c>
      <c r="F10" s="295">
        <v>3069</v>
      </c>
      <c r="K10" s="297">
        <v>16</v>
      </c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</row>
    <row r="11" spans="1:32" s="297" customFormat="1" ht="12.75">
      <c r="A11" s="295"/>
      <c r="B11" s="295" t="s">
        <v>215</v>
      </c>
      <c r="C11" s="295">
        <v>31087</v>
      </c>
      <c r="D11" s="295"/>
      <c r="E11" s="295" t="s">
        <v>195</v>
      </c>
      <c r="F11" s="295">
        <v>4191</v>
      </c>
      <c r="K11" s="297">
        <v>0</v>
      </c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</row>
    <row r="12" spans="1:32" s="297" customFormat="1" ht="12.75">
      <c r="A12" s="295"/>
      <c r="B12" s="295" t="s">
        <v>216</v>
      </c>
      <c r="C12" s="295">
        <v>31221</v>
      </c>
      <c r="D12" s="295"/>
      <c r="E12" s="295"/>
      <c r="F12" s="295"/>
      <c r="K12" s="297">
        <v>0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</row>
    <row r="13" spans="1:32" s="297" customFormat="1" ht="12.75">
      <c r="A13" s="295"/>
      <c r="B13" s="295" t="s">
        <v>217</v>
      </c>
      <c r="C13" s="295">
        <v>32367</v>
      </c>
      <c r="D13" s="295"/>
      <c r="E13" s="295" t="s">
        <v>213</v>
      </c>
      <c r="F13" s="295">
        <v>4939</v>
      </c>
      <c r="K13" s="297">
        <v>6</v>
      </c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32" s="297" customFormat="1" ht="12.75">
      <c r="A14" s="295"/>
      <c r="B14" s="295" t="s">
        <v>218</v>
      </c>
      <c r="C14" s="295">
        <v>33819</v>
      </c>
      <c r="D14" s="295"/>
      <c r="E14" s="295" t="s">
        <v>215</v>
      </c>
      <c r="F14" s="295">
        <v>4012</v>
      </c>
      <c r="K14" s="297">
        <v>2</v>
      </c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</row>
    <row r="15" spans="1:32" s="297" customFormat="1" ht="12.75">
      <c r="A15" s="295"/>
      <c r="B15" s="295" t="s">
        <v>219</v>
      </c>
      <c r="C15" s="295">
        <v>32648</v>
      </c>
      <c r="D15" s="295"/>
      <c r="E15" s="295" t="s">
        <v>216</v>
      </c>
      <c r="F15" s="295">
        <v>4508</v>
      </c>
      <c r="J15" s="295"/>
      <c r="K15" s="297">
        <v>0</v>
      </c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</row>
    <row r="16" spans="1:32" s="297" customFormat="1" ht="12.75">
      <c r="A16" s="295"/>
      <c r="B16" s="295"/>
      <c r="E16" s="295" t="s">
        <v>217</v>
      </c>
      <c r="F16" s="295">
        <v>3114</v>
      </c>
      <c r="H16" s="295"/>
      <c r="I16" s="295"/>
      <c r="J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F16" s="299"/>
    </row>
    <row r="17" spans="1:32" s="297" customFormat="1" ht="12.75">
      <c r="A17" s="295"/>
      <c r="B17" s="295"/>
      <c r="C17" s="295"/>
      <c r="D17" s="295"/>
      <c r="E17" s="295" t="s">
        <v>218</v>
      </c>
      <c r="F17" s="295">
        <v>3508</v>
      </c>
      <c r="H17" s="295"/>
      <c r="I17" s="295"/>
      <c r="J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F17" s="299"/>
    </row>
    <row r="18" spans="1:32" s="297" customFormat="1" ht="12.75">
      <c r="A18" s="295"/>
      <c r="B18" s="295"/>
      <c r="C18" s="295"/>
      <c r="D18" s="295"/>
      <c r="E18" s="295" t="s">
        <v>219</v>
      </c>
      <c r="F18" s="295">
        <v>5214</v>
      </c>
      <c r="H18" s="295"/>
      <c r="I18" s="295"/>
      <c r="J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F18" s="299"/>
    </row>
    <row r="19" spans="1:32" s="297" customFormat="1" ht="12.75">
      <c r="A19" s="295"/>
      <c r="B19" s="295"/>
      <c r="C19" s="295"/>
      <c r="D19" s="295"/>
      <c r="G19" s="295"/>
      <c r="H19" s="295"/>
      <c r="I19" s="295"/>
      <c r="J19" s="295"/>
      <c r="K19" s="300">
        <f>K22+K23+K24+K25+K26+K27+K28+K29+K30+K31+K32+K33+K34</f>
        <v>1.0000513381143956</v>
      </c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F19" s="299"/>
    </row>
    <row r="20" spans="1:32" s="297" customFormat="1" ht="12.75">
      <c r="A20" s="295"/>
      <c r="B20" s="295"/>
      <c r="C20" s="295"/>
      <c r="D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F20" s="299"/>
    </row>
    <row r="21" spans="1:32" s="297" customFormat="1" ht="12.75">
      <c r="A21" s="295"/>
      <c r="B21" s="295"/>
      <c r="C21" s="295"/>
      <c r="D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F21" s="299"/>
    </row>
    <row r="22" spans="1:32" s="297" customFormat="1" ht="12.75">
      <c r="A22" s="295"/>
      <c r="B22" s="295">
        <v>1862</v>
      </c>
      <c r="C22" s="295"/>
      <c r="D22" s="295"/>
      <c r="E22" s="295"/>
      <c r="F22" s="295"/>
      <c r="G22" s="295"/>
      <c r="H22" s="295"/>
      <c r="I22" s="295"/>
      <c r="J22" s="301" t="s">
        <v>220</v>
      </c>
      <c r="K22" s="299">
        <f t="shared" ref="K22:K34" si="1">B22/B$36</f>
        <v>0.32569529473500086</v>
      </c>
      <c r="L22" s="302">
        <f t="shared" ref="L22:L34" si="2">B22/B$36</f>
        <v>0.32569529473500086</v>
      </c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F22" s="299"/>
    </row>
    <row r="23" spans="1:32" s="297" customFormat="1" ht="12.75">
      <c r="A23" s="295"/>
      <c r="B23" s="295">
        <v>317</v>
      </c>
      <c r="C23" s="295"/>
      <c r="D23" s="295"/>
      <c r="E23" s="295"/>
      <c r="F23" s="295"/>
      <c r="G23" s="295"/>
      <c r="H23" s="295"/>
      <c r="I23" s="295"/>
      <c r="J23" s="301" t="s">
        <v>221</v>
      </c>
      <c r="K23" s="303">
        <v>5.5500000000000001E-2</v>
      </c>
      <c r="L23" s="302">
        <f t="shared" si="2"/>
        <v>5.5448661885604336E-2</v>
      </c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F23" s="299"/>
    </row>
    <row r="24" spans="1:32" s="297" customFormat="1" ht="12.75">
      <c r="A24" s="295"/>
      <c r="B24" s="295">
        <v>51</v>
      </c>
      <c r="C24" s="295"/>
      <c r="D24" s="295"/>
      <c r="E24" s="295"/>
      <c r="F24" s="295"/>
      <c r="G24" s="295"/>
      <c r="H24" s="295"/>
      <c r="I24" s="295"/>
      <c r="J24" s="301" t="s">
        <v>222</v>
      </c>
      <c r="K24" s="299">
        <f t="shared" si="1"/>
        <v>8.9207626377470709E-3</v>
      </c>
      <c r="L24" s="302">
        <f t="shared" si="2"/>
        <v>8.9207626377470709E-3</v>
      </c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F24" s="299"/>
    </row>
    <row r="25" spans="1:32" s="297" customFormat="1" ht="12.75" customHeight="1">
      <c r="A25" s="295"/>
      <c r="B25" s="295">
        <v>108</v>
      </c>
      <c r="C25" s="295"/>
      <c r="D25" s="295"/>
      <c r="E25" s="295"/>
      <c r="F25" s="295"/>
      <c r="G25" s="295"/>
      <c r="H25" s="295"/>
      <c r="J25" s="304" t="s">
        <v>223</v>
      </c>
      <c r="K25" s="299">
        <f t="shared" si="1"/>
        <v>1.8891026762287912E-2</v>
      </c>
      <c r="L25" s="302">
        <f t="shared" si="2"/>
        <v>1.8891026762287912E-2</v>
      </c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F25" s="299"/>
    </row>
    <row r="26" spans="1:32" s="297" customFormat="1" ht="12.75" customHeight="1">
      <c r="A26" s="295"/>
      <c r="B26" s="295">
        <v>114</v>
      </c>
      <c r="C26" s="295"/>
      <c r="D26" s="295"/>
      <c r="E26" s="295"/>
      <c r="F26" s="295"/>
      <c r="G26" s="295"/>
      <c r="H26" s="295"/>
      <c r="I26" s="295"/>
      <c r="J26" s="301" t="s">
        <v>224</v>
      </c>
      <c r="K26" s="299">
        <f t="shared" si="1"/>
        <v>1.9940528249081685E-2</v>
      </c>
      <c r="L26" s="302">
        <f t="shared" si="2"/>
        <v>1.9940528249081685E-2</v>
      </c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F26" s="299"/>
    </row>
    <row r="27" spans="1:32" s="297" customFormat="1" ht="12.75">
      <c r="A27" s="295"/>
      <c r="B27" s="295">
        <v>41</v>
      </c>
      <c r="C27" s="295"/>
      <c r="D27" s="295"/>
      <c r="E27" s="295"/>
      <c r="F27" s="295"/>
      <c r="G27" s="295"/>
      <c r="H27" s="295"/>
      <c r="I27" s="295"/>
      <c r="J27" s="304" t="s">
        <v>225</v>
      </c>
      <c r="K27" s="299">
        <f t="shared" si="1"/>
        <v>7.1715934930907822E-3</v>
      </c>
      <c r="L27" s="302">
        <f t="shared" si="2"/>
        <v>7.1715934930907822E-3</v>
      </c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F27" s="299"/>
    </row>
    <row r="28" spans="1:32" s="297" customFormat="1" ht="12.75">
      <c r="A28" s="295"/>
      <c r="B28" s="295">
        <v>449</v>
      </c>
      <c r="C28" s="295"/>
      <c r="D28" s="295"/>
      <c r="E28" s="295"/>
      <c r="F28" s="295"/>
      <c r="G28" s="295"/>
      <c r="H28" s="295"/>
      <c r="I28" s="295"/>
      <c r="J28" s="304" t="s">
        <v>226</v>
      </c>
      <c r="K28" s="299">
        <f t="shared" si="1"/>
        <v>7.8537694595067348E-2</v>
      </c>
      <c r="L28" s="302">
        <f t="shared" si="2"/>
        <v>7.8537694595067348E-2</v>
      </c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F28" s="299"/>
    </row>
    <row r="29" spans="1:32" s="297" customFormat="1" ht="12.75">
      <c r="A29" s="295"/>
      <c r="B29" s="295">
        <v>294</v>
      </c>
      <c r="C29" s="295"/>
      <c r="D29" s="295"/>
      <c r="E29" s="295"/>
      <c r="F29" s="295"/>
      <c r="G29" s="295"/>
      <c r="H29" s="295"/>
      <c r="I29" s="295"/>
      <c r="J29" s="304" t="s">
        <v>227</v>
      </c>
      <c r="K29" s="299">
        <f t="shared" si="1"/>
        <v>5.1425572852894876E-2</v>
      </c>
      <c r="L29" s="302">
        <f t="shared" si="2"/>
        <v>5.1425572852894876E-2</v>
      </c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F29" s="299"/>
    </row>
    <row r="30" spans="1:32" s="297" customFormat="1" ht="12.75">
      <c r="A30" s="295"/>
      <c r="B30" s="295">
        <v>162</v>
      </c>
      <c r="C30" s="295"/>
      <c r="D30" s="295"/>
      <c r="E30" s="295"/>
      <c r="F30" s="295"/>
      <c r="G30" s="295"/>
      <c r="H30" s="295"/>
      <c r="I30" s="295"/>
      <c r="J30" s="304" t="s">
        <v>228</v>
      </c>
      <c r="K30" s="299">
        <f t="shared" si="1"/>
        <v>2.8336540143431871E-2</v>
      </c>
      <c r="L30" s="302">
        <f t="shared" si="2"/>
        <v>2.8336540143431871E-2</v>
      </c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</row>
    <row r="31" spans="1:32" s="297" customFormat="1" ht="12.75">
      <c r="A31" s="295"/>
      <c r="B31" s="295">
        <v>1106</v>
      </c>
      <c r="C31" s="295"/>
      <c r="D31" s="295"/>
      <c r="E31" s="295"/>
      <c r="F31" s="295"/>
      <c r="G31" s="295"/>
      <c r="H31" s="295"/>
      <c r="I31" s="295"/>
      <c r="J31" s="304" t="s">
        <v>229</v>
      </c>
      <c r="K31" s="299">
        <f t="shared" si="1"/>
        <v>0.19345810739898547</v>
      </c>
      <c r="L31" s="302">
        <f t="shared" si="2"/>
        <v>0.19345810739898547</v>
      </c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</row>
    <row r="32" spans="1:32" s="297" customFormat="1" ht="12.75">
      <c r="A32" s="295"/>
      <c r="B32" s="295">
        <v>474</v>
      </c>
      <c r="C32" s="295"/>
      <c r="D32" s="295"/>
      <c r="E32" s="295"/>
      <c r="F32" s="295"/>
      <c r="G32" s="295"/>
      <c r="H32" s="295"/>
      <c r="I32" s="295"/>
      <c r="J32" s="304" t="s">
        <v>230</v>
      </c>
      <c r="K32" s="299">
        <f t="shared" si="1"/>
        <v>8.2910617456708066E-2</v>
      </c>
      <c r="L32" s="302">
        <f t="shared" si="2"/>
        <v>8.2910617456708066E-2</v>
      </c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</row>
    <row r="33" spans="1:28" s="297" customFormat="1" ht="12.75">
      <c r="A33" s="295"/>
      <c r="B33" s="295">
        <v>49</v>
      </c>
      <c r="C33" s="295"/>
      <c r="D33" s="295"/>
      <c r="E33" s="295"/>
      <c r="F33" s="295"/>
      <c r="G33" s="295"/>
      <c r="H33" s="295"/>
      <c r="I33" s="295"/>
      <c r="J33" s="304" t="s">
        <v>231</v>
      </c>
      <c r="K33" s="299">
        <f t="shared" si="1"/>
        <v>8.5709288088158132E-3</v>
      </c>
      <c r="L33" s="302">
        <f t="shared" si="2"/>
        <v>8.5709288088158132E-3</v>
      </c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s="297" customFormat="1" ht="12.75">
      <c r="A34" s="295"/>
      <c r="B34" s="295">
        <v>690</v>
      </c>
      <c r="C34" s="295"/>
      <c r="D34" s="295"/>
      <c r="E34" s="295"/>
      <c r="F34" s="295"/>
      <c r="G34" s="295"/>
      <c r="H34" s="295"/>
      <c r="I34" s="295"/>
      <c r="J34" s="304" t="s">
        <v>232</v>
      </c>
      <c r="K34" s="299">
        <f t="shared" si="1"/>
        <v>0.12069267098128389</v>
      </c>
      <c r="L34" s="302">
        <f t="shared" si="2"/>
        <v>0.12069267098128389</v>
      </c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</row>
    <row r="35" spans="1:28" s="297" customFormat="1" ht="12.75">
      <c r="A35" s="295"/>
      <c r="C35" s="295"/>
      <c r="D35" s="295"/>
      <c r="E35" s="295"/>
      <c r="F35" s="295"/>
      <c r="G35" s="295"/>
      <c r="H35" s="295"/>
      <c r="I35" s="295"/>
      <c r="J35" s="304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</row>
    <row r="36" spans="1:28" s="297" customFormat="1" ht="12.75">
      <c r="A36" s="295"/>
      <c r="B36" s="295">
        <v>5717</v>
      </c>
      <c r="C36" s="295"/>
      <c r="D36" s="295"/>
      <c r="E36" s="295"/>
      <c r="F36" s="295"/>
      <c r="G36" s="295"/>
      <c r="H36" s="295"/>
      <c r="I36" s="295"/>
      <c r="J36" s="304"/>
      <c r="K36" s="299">
        <v>1</v>
      </c>
      <c r="L36" s="302">
        <f>B36/B$36</f>
        <v>1</v>
      </c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</row>
    <row r="37" spans="1:28" s="297" customFormat="1" ht="12.75">
      <c r="A37" s="295"/>
      <c r="C37" s="295"/>
      <c r="D37" s="295"/>
      <c r="E37" s="295"/>
      <c r="F37" s="295"/>
      <c r="G37" s="295"/>
      <c r="H37" s="295"/>
      <c r="I37" s="295"/>
      <c r="J37" s="295"/>
      <c r="K37" s="305"/>
      <c r="L37" s="30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s="297" customFormat="1" ht="12.75">
      <c r="A38" s="295"/>
      <c r="B38" s="295">
        <f>SUM(B22:B34)</f>
        <v>5717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9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</row>
    <row r="39" spans="1:28" s="297" customFormat="1" ht="12.7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9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</row>
    <row r="40" spans="1:28" s="297" customFormat="1" ht="12.75" customHeight="1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9"/>
      <c r="N40" s="306" t="s">
        <v>233</v>
      </c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</row>
    <row r="41" spans="1:28" s="297" customFormat="1" ht="12.75" customHeight="1">
      <c r="M41" s="299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</row>
    <row r="42" spans="1:28" s="297" customFormat="1" ht="12.75">
      <c r="M42" s="299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</row>
    <row r="43" spans="1:28" s="297" customFormat="1" ht="12.75">
      <c r="M43" s="299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</row>
    <row r="44" spans="1:28" s="297" customFormat="1" ht="12.75">
      <c r="M44" s="299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</row>
    <row r="45" spans="1:28" s="297" customFormat="1" ht="12.75">
      <c r="M45" s="299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s="297" customFormat="1" ht="12.75">
      <c r="M46" s="299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</row>
    <row r="47" spans="1:28" s="297" customFormat="1" ht="12.75">
      <c r="M47" s="299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</row>
    <row r="48" spans="1:28" s="297" customFormat="1" ht="12.75">
      <c r="M48" s="299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</row>
    <row r="49" spans="1:28" s="297" customFormat="1" ht="12.75">
      <c r="M49" s="299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s="297" customFormat="1" ht="12.75">
      <c r="M50" s="299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</row>
    <row r="51" spans="1:28" s="297" customFormat="1" ht="12.75">
      <c r="M51" s="299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</row>
    <row r="52" spans="1:28" s="297" customFormat="1" ht="12.75">
      <c r="M52" s="299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</row>
    <row r="53" spans="1:28" s="297" customFormat="1" ht="12.75">
      <c r="M53" s="30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s="297" customFormat="1" ht="12.75"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</row>
    <row r="55" spans="1:28" s="297" customFormat="1" ht="12.75">
      <c r="M55" s="295"/>
      <c r="N55" s="295">
        <v>36.57</v>
      </c>
      <c r="O55" s="295"/>
      <c r="P55" s="302" t="e">
        <f t="shared" ref="P55:P67" si="3">F55/F$36</f>
        <v>#DIV/0!</v>
      </c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</row>
    <row r="56" spans="1:28" s="297" customFormat="1" ht="12.75">
      <c r="M56" s="295"/>
      <c r="N56" s="295">
        <v>3.78</v>
      </c>
      <c r="O56" s="295"/>
      <c r="P56" s="308" t="e">
        <f t="shared" si="3"/>
        <v>#DIV/0!</v>
      </c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</row>
    <row r="57" spans="1:28" s="297" customFormat="1" ht="12.75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>
        <v>1.38</v>
      </c>
      <c r="O57" s="295"/>
      <c r="P57" s="302" t="e">
        <f t="shared" si="3"/>
        <v>#DIV/0!</v>
      </c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s="297" customFormat="1" ht="12.75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>
        <v>0.95</v>
      </c>
      <c r="O58" s="295"/>
      <c r="P58" s="302" t="e">
        <f t="shared" si="3"/>
        <v>#DIV/0!</v>
      </c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</row>
    <row r="59" spans="1:28" s="297" customFormat="1" ht="12.75">
      <c r="A59" s="295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>
        <v>1.78</v>
      </c>
      <c r="O59" s="295"/>
      <c r="P59" s="308" t="e">
        <f t="shared" si="3"/>
        <v>#DIV/0!</v>
      </c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</row>
    <row r="60" spans="1:28" s="297" customFormat="1" ht="12.75">
      <c r="A60" s="29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>
        <v>0.84</v>
      </c>
      <c r="O60" s="295"/>
      <c r="P60" s="309" t="e">
        <f t="shared" si="3"/>
        <v>#DIV/0!</v>
      </c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</row>
    <row r="61" spans="1:28" s="297" customFormat="1" ht="12.75">
      <c r="A61" s="295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>
        <v>6.43</v>
      </c>
      <c r="O61" s="295"/>
      <c r="P61" s="302" t="e">
        <f t="shared" si="3"/>
        <v>#DIV/0!</v>
      </c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>
      <c r="N62" s="295">
        <v>2.88</v>
      </c>
      <c r="P62" s="302" t="e">
        <f t="shared" si="3"/>
        <v>#DIV/0!</v>
      </c>
    </row>
    <row r="63" spans="1:28">
      <c r="N63" s="295">
        <v>4.4000000000000004</v>
      </c>
      <c r="P63" s="302" t="e">
        <f t="shared" si="3"/>
        <v>#DIV/0!</v>
      </c>
    </row>
    <row r="64" spans="1:28">
      <c r="N64" s="295">
        <v>25.6</v>
      </c>
      <c r="P64" s="302" t="e">
        <f t="shared" si="3"/>
        <v>#DIV/0!</v>
      </c>
    </row>
    <row r="65" spans="14:16">
      <c r="N65" s="295">
        <v>8.41</v>
      </c>
      <c r="P65" s="302" t="e">
        <f t="shared" si="3"/>
        <v>#DIV/0!</v>
      </c>
    </row>
    <row r="66" spans="14:16">
      <c r="N66" s="295">
        <v>0.59</v>
      </c>
      <c r="P66" s="308" t="e">
        <f t="shared" si="3"/>
        <v>#DIV/0!</v>
      </c>
    </row>
    <row r="67" spans="14:16">
      <c r="N67" s="295">
        <v>6.4</v>
      </c>
      <c r="P67" s="302" t="e">
        <f t="shared" si="3"/>
        <v>#DIV/0!</v>
      </c>
    </row>
    <row r="68" spans="14:16">
      <c r="N68" s="295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II 17</vt:lpstr>
      <vt:lpstr>Gminy II.17</vt:lpstr>
      <vt:lpstr>Wykresy II 17</vt:lpstr>
      <vt:lpstr>'Gminy II.17'!Obszar_wydruku</vt:lpstr>
      <vt:lpstr>'Stan i struktura II 17'!Obszar_wydruku</vt:lpstr>
      <vt:lpstr>'Wykresy II 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2017-03-08T12:09:44Z</dcterms:created>
  <dcterms:modified xsi:type="dcterms:W3CDTF">2017-03-08T12:48:49Z</dcterms:modified>
</cp:coreProperties>
</file>