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nowinka\Documents\MELDUNEK\Miesięczna\"/>
    </mc:Choice>
  </mc:AlternateContent>
  <bookViews>
    <workbookView xWindow="0" yWindow="0" windowWidth="21570" windowHeight="8145"/>
  </bookViews>
  <sheets>
    <sheet name="Stan i struktura II 23" sheetId="1" r:id="rId1"/>
    <sheet name="Gminy II.23" sheetId="2" r:id="rId2"/>
    <sheet name="Wykresy II 23" sheetId="3" r:id="rId3"/>
  </sheets>
  <definedNames>
    <definedName name="_xlnm.Print_Area" localSheetId="1">'Gminy II.23'!$B$1:$O$46</definedName>
    <definedName name="_xlnm.Print_Area" localSheetId="0">'Stan i struktura II 23'!$B$2:$S$68</definedName>
    <definedName name="_xlnm.Print_Area" localSheetId="2">'Wykresy II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2" l="1"/>
  <c r="E8" i="2" l="1"/>
  <c r="E19" i="2"/>
  <c r="S67" i="1"/>
  <c r="S63" i="1"/>
  <c r="U63" i="1" s="1"/>
  <c r="V63" i="1"/>
  <c r="S61" i="1"/>
  <c r="S59" i="1"/>
  <c r="S57" i="1"/>
  <c r="S55" i="1"/>
  <c r="S53" i="1"/>
  <c r="S51" i="1"/>
  <c r="S49" i="1"/>
  <c r="S46" i="1"/>
  <c r="S7" i="1"/>
  <c r="L36" i="3" l="1"/>
  <c r="L34" i="3"/>
  <c r="K34" i="3"/>
  <c r="L33" i="3"/>
  <c r="L32" i="3"/>
  <c r="K32" i="3"/>
  <c r="L31" i="3"/>
  <c r="K31" i="3"/>
  <c r="L30" i="3"/>
  <c r="K30" i="3"/>
  <c r="L29" i="3"/>
  <c r="K29" i="3"/>
  <c r="L28" i="3"/>
  <c r="L27" i="3"/>
  <c r="K27" i="3"/>
  <c r="L26" i="3"/>
  <c r="K26" i="3"/>
  <c r="L25" i="3"/>
  <c r="K25" i="3"/>
  <c r="L24" i="3"/>
  <c r="L23" i="3"/>
  <c r="K23" i="3"/>
  <c r="L22" i="3"/>
  <c r="K22" i="3"/>
  <c r="J9" i="3"/>
  <c r="J8" i="3"/>
  <c r="J7" i="3"/>
  <c r="J6" i="3"/>
  <c r="J5" i="3"/>
  <c r="J4" i="3"/>
  <c r="K19" i="3" l="1"/>
  <c r="E41" i="2"/>
  <c r="E34" i="2"/>
  <c r="J33" i="2"/>
  <c r="O30" i="2"/>
  <c r="E27" i="2"/>
  <c r="J23" i="2"/>
  <c r="O19" i="2"/>
  <c r="J14" i="2"/>
  <c r="O6" i="2"/>
  <c r="J12" i="2" l="1"/>
  <c r="E6" i="2"/>
  <c r="O42" i="2"/>
  <c r="S76" i="1"/>
  <c r="R66" i="1"/>
  <c r="Q66" i="1"/>
  <c r="P66" i="1"/>
  <c r="O66" i="1"/>
  <c r="N66" i="1"/>
  <c r="M66" i="1"/>
  <c r="L66" i="1"/>
  <c r="K66" i="1"/>
  <c r="J66" i="1"/>
  <c r="I66" i="1"/>
  <c r="H66" i="1"/>
  <c r="G66" i="1"/>
  <c r="F66" i="1"/>
  <c r="E66" i="1"/>
  <c r="S65" i="1"/>
  <c r="R65" i="1"/>
  <c r="Q65" i="1"/>
  <c r="P65" i="1"/>
  <c r="O65" i="1"/>
  <c r="N65" i="1"/>
  <c r="M65" i="1"/>
  <c r="L65" i="1"/>
  <c r="K65" i="1"/>
  <c r="J65" i="1"/>
  <c r="I65" i="1"/>
  <c r="H65" i="1"/>
  <c r="G65" i="1"/>
  <c r="F65" i="1"/>
  <c r="E65" i="1"/>
  <c r="U65" i="1" s="1"/>
  <c r="S64" i="1"/>
  <c r="Q63" i="1"/>
  <c r="Q67" i="1" s="1"/>
  <c r="P63" i="1"/>
  <c r="P67" i="1" s="1"/>
  <c r="O63" i="1"/>
  <c r="O67" i="1" s="1"/>
  <c r="N63" i="1"/>
  <c r="M63" i="1"/>
  <c r="L63" i="1"/>
  <c r="K63" i="1"/>
  <c r="K67" i="1" s="1"/>
  <c r="J63" i="1"/>
  <c r="I63" i="1"/>
  <c r="H63" i="1"/>
  <c r="G63" i="1"/>
  <c r="F63" i="1"/>
  <c r="E63" i="1"/>
  <c r="S62" i="1"/>
  <c r="U61" i="1"/>
  <c r="S60" i="1"/>
  <c r="U59" i="1"/>
  <c r="V59" i="1"/>
  <c r="S58" i="1"/>
  <c r="U57" i="1"/>
  <c r="S56" i="1"/>
  <c r="U55" i="1"/>
  <c r="V55" i="1"/>
  <c r="S54" i="1"/>
  <c r="U53" i="1"/>
  <c r="S52" i="1"/>
  <c r="U51" i="1"/>
  <c r="V51" i="1"/>
  <c r="S50" i="1"/>
  <c r="R67" i="1"/>
  <c r="N67" i="1"/>
  <c r="M67" i="1"/>
  <c r="L67" i="1"/>
  <c r="J67" i="1"/>
  <c r="I67" i="1"/>
  <c r="H67" i="1"/>
  <c r="G67" i="1"/>
  <c r="F67" i="1"/>
  <c r="S48" i="1"/>
  <c r="S45" i="1"/>
  <c r="S44" i="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R11" i="1"/>
  <c r="Q11" i="1"/>
  <c r="P11" i="1"/>
  <c r="O11" i="1"/>
  <c r="N11" i="1"/>
  <c r="M11" i="1"/>
  <c r="L11" i="1"/>
  <c r="K11" i="1"/>
  <c r="J11" i="1"/>
  <c r="I11" i="1"/>
  <c r="H11" i="1"/>
  <c r="G11" i="1"/>
  <c r="F11" i="1"/>
  <c r="E11" i="1"/>
  <c r="S10" i="1"/>
  <c r="R9" i="1"/>
  <c r="Q9" i="1"/>
  <c r="P9" i="1"/>
  <c r="N9" i="1"/>
  <c r="M9" i="1"/>
  <c r="L9" i="1"/>
  <c r="J9" i="1"/>
  <c r="I9" i="1"/>
  <c r="H9" i="1"/>
  <c r="F9" i="1"/>
  <c r="E9" i="1"/>
  <c r="R8" i="1"/>
  <c r="Q8" i="1"/>
  <c r="P8" i="1"/>
  <c r="O9" i="1"/>
  <c r="N8" i="1"/>
  <c r="M8" i="1"/>
  <c r="L8" i="1"/>
  <c r="K9" i="1"/>
  <c r="J8" i="1"/>
  <c r="I8" i="1"/>
  <c r="H8" i="1"/>
  <c r="G9" i="1"/>
  <c r="F8" i="1"/>
  <c r="E8" i="1"/>
  <c r="S6" i="1"/>
  <c r="S9" i="1" s="1"/>
  <c r="S66" i="1" l="1"/>
  <c r="U49" i="1"/>
  <c r="U46" i="1"/>
  <c r="V46" i="1"/>
  <c r="S11" i="1"/>
  <c r="S18" i="1"/>
  <c r="S26" i="1"/>
  <c r="S35" i="1"/>
  <c r="S8" i="1"/>
  <c r="S24" i="1"/>
  <c r="S33" i="1"/>
  <c r="S22" i="1"/>
  <c r="S31" i="1"/>
  <c r="S39" i="1"/>
  <c r="S20" i="1"/>
  <c r="S28" i="1"/>
  <c r="S37" i="1"/>
  <c r="K8" i="1"/>
  <c r="V61" i="1"/>
  <c r="V65" i="1"/>
  <c r="G8" i="1"/>
  <c r="V49" i="1"/>
  <c r="V53" i="1"/>
  <c r="E67" i="1"/>
  <c r="O8" i="1"/>
  <c r="V57" i="1"/>
</calcChain>
</file>

<file path=xl/sharedStrings.xml><?xml version="1.0" encoding="utf-8"?>
<sst xmlns="http://schemas.openxmlformats.org/spreadsheetml/2006/main" count="406" uniqueCount="234">
  <si>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</si>
  <si>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</si>
  <si>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</si>
  <si>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</si>
  <si>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</si>
  <si>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</si>
  <si>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</si>
  <si>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</si>
  <si>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</si>
  <si>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</si>
  <si>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</si>
  <si>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</si>
  <si>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</si>
  <si>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</si>
  <si>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</si>
  <si>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</si>
  <si>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</si>
  <si>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</si>
  <si>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</si>
  <si>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</si>
  <si>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</si>
  <si>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</si>
  <si>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</si>
  <si>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</si>
  <si>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</si>
  <si>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</si>
  <si>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</si>
  <si>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</si>
  <si>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</si>
  <si>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</si>
  <si>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</si>
  <si>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</si>
  <si>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</si>
  <si>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</si>
  <si>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</si>
  <si>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</si>
  <si>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</si>
  <si>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</si>
  <si>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</si>
  <si>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</si>
  <si>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</si>
  <si>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</si>
  <si>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</si>
  <si>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</si>
  <si>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</si>
  <si>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</si>
  <si>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</si>
  <si>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</si>
  <si>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</si>
  <si>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</si>
  <si>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</si>
  <si>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</si>
  <si>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</si>
  <si>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</si>
  <si>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</si>
  <si>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</si>
  <si>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</si>
  <si>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</si>
  <si>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</si>
  <si>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</si>
  <si>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</si>
  <si>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</si>
  <si>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</si>
  <si>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</si>
  <si>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</si>
  <si>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</si>
  <si>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</si>
  <si>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</si>
  <si>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</si>
  <si>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</si>
  <si>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</si>
  <si>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</si>
  <si>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</si>
  <si>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</si>
  <si>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</si>
  <si>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</si>
  <si>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</si>
  <si>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</si>
  <si>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</si>
  <si>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</si>
  <si>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</si>
  <si>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</si>
  <si>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styczeń 2023 r. jest podawany przez GUS z miesięcznym opóżnieniem</t>
  </si>
  <si>
    <t>Liczba  bezrobotnych w układzie powiatowych urzędów pracy i gmin woj. lubuskiego zarejestrowanych</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</si>
  <si>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</si>
  <si>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</si>
  <si>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</si>
  <si>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</si>
  <si>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</si>
  <si>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</si>
  <si>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</si>
  <si>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</si>
  <si>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</si>
  <si>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</si>
  <si>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</si>
  <si>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</si>
  <si>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</si>
  <si>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</si>
  <si>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</si>
  <si>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</si>
  <si>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</si>
  <si>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</si>
  <si>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</si>
  <si>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</si>
  <si>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</si>
  <si>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</si>
  <si>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</si>
  <si>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</si>
  <si>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</si>
  <si>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</si>
  <si>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</si>
  <si>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</si>
  <si>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</si>
  <si>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</si>
  <si>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</si>
  <si>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</si>
  <si>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</si>
  <si>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</si>
  <si>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</si>
  <si>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</si>
  <si>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</si>
  <si>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</si>
  <si>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</si>
  <si>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</si>
  <si>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</si>
  <si>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</si>
  <si>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</si>
  <si>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</si>
  <si>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</si>
  <si>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</si>
  <si>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</si>
  <si>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</si>
  <si>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</si>
  <si>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</si>
  <si>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</si>
  <si>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</si>
  <si>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</si>
  <si>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</si>
  <si>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</si>
  <si>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</si>
  <si>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</si>
  <si>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</si>
  <si>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</si>
  <si>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</si>
  <si>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</si>
  <si>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</si>
  <si>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</si>
  <si>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</si>
  <si>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</si>
  <si>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</si>
  <si>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</si>
  <si>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</si>
  <si>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</si>
  <si>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</si>
  <si>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</si>
  <si>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</si>
  <si>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</si>
  <si>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</si>
  <si>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</si>
  <si>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</si>
  <si>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</si>
  <si>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</si>
  <si>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</si>
  <si>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</si>
  <si>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</si>
  <si>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</si>
  <si>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</si>
  <si>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</si>
  <si>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</si>
  <si>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</si>
  <si>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</si>
  <si>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</si>
  <si>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</si>
  <si>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</si>
  <si>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</si>
  <si>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</si>
  <si>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</si>
  <si>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</si>
  <si>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</si>
  <si>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</si>
  <si>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</si>
  <si>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</si>
  <si>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</si>
  <si>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</si>
  <si>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</si>
  <si>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</si>
  <si>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</si>
  <si>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</si>
  <si>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</si>
  <si>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</si>
  <si>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</si>
  <si>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</si>
  <si>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I 2022r.</t>
  </si>
  <si>
    <t>II 2022r.</t>
  </si>
  <si>
    <t>Podjęcia pracy poza miejscem zamieszkania w ramach bonu na zasiedlenie</t>
  </si>
  <si>
    <t>III 2022r.</t>
  </si>
  <si>
    <t>oferty pracy</t>
  </si>
  <si>
    <t>Podjęcia pracy w ramach bonu zatrudnieniowego</t>
  </si>
  <si>
    <t>IV 2022r.</t>
  </si>
  <si>
    <t>Podjęcie pracy w ramach refundacji składek na ubezpieczenie społeczne</t>
  </si>
  <si>
    <t>V 2022r.</t>
  </si>
  <si>
    <t>IX 2021r.</t>
  </si>
  <si>
    <t>Podjęcia pracy w ramach dofinansowania wynagrodzenia za zatrudnienie skierowanego 
bezrobotnego powyżej 50 r. życia</t>
  </si>
  <si>
    <t>VI 2022r.</t>
  </si>
  <si>
    <t>X 2021r.</t>
  </si>
  <si>
    <t>Rozpoczęcie szkolenia w ramach bonu szkoleniowego</t>
  </si>
  <si>
    <t>VII 2022r.</t>
  </si>
  <si>
    <t>XI 2021r.</t>
  </si>
  <si>
    <t>Rozpoczęcie stażu w ramach bonu stażowego</t>
  </si>
  <si>
    <t>VIII 2022r.</t>
  </si>
  <si>
    <t>XII 2021r.</t>
  </si>
  <si>
    <t>IX 2022r.</t>
  </si>
  <si>
    <t>X 2022r.</t>
  </si>
  <si>
    <t>XI 2022r.</t>
  </si>
  <si>
    <t>XII 2022r.</t>
  </si>
  <si>
    <t>I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</si>
  <si>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</si>
  <si>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</si>
  <si>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</si>
  <si>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</si>
  <si>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</si>
  <si>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</si>
  <si>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</si>
  <si>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</si>
  <si>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</si>
  <si>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</si>
  <si>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</si>
  <si>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</si>
  <si>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</si>
  <si>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</si>
  <si>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Stopa bezrobocia za styczeń 2023 r.*</t>
  </si>
  <si>
    <t xml:space="preserve">INFORMACJA O STANIE I STRUKTURZE BEZROBOCIA W WOJ. LUBUSKIM W LUTYM 2023 R.   </t>
  </si>
  <si>
    <t>na koniec lutego 2023 r.</t>
  </si>
  <si>
    <t>II 2023r.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</si>
</sst>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7">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color theme="1"/>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
      <b/>
      <i/>
      <sz val="18"/>
      <name val="Verdana"/>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8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double">
        <color indexed="64"/>
      </right>
      <top/>
      <bottom style="double">
        <color indexed="64"/>
      </bottom>
      <diagonal/>
    </border>
  </borders>
  <cellStyleXfs count="3">
    <xf numFmtId="0" fontId="0" fillId="0" borderId="0"/>
    <xf numFmtId="0" fontId="37" fillId="0" borderId="0"/>
    <xf numFmtId="43" fontId="1" fillId="0" borderId="0" applyFont="0" applyFill="0" applyBorder="0" applyAlignment="0" applyProtection="0"/>
  </cellStyleXfs>
  <cellXfs count="320">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11" xfId="0" applyFont="1" applyFill="1" applyBorder="1" applyAlignment="1">
      <alignment horizontal="center"/>
    </xf>
    <xf numFmtId="0" fontId="14" fillId="4" borderId="7" xfId="0" applyFont="1" applyFill="1" applyBorder="1" applyAlignment="1">
      <alignment horizontal="center" vertical="center"/>
    </xf>
    <xf numFmtId="0" fontId="3" fillId="0" borderId="11" xfId="0" applyFont="1" applyFill="1" applyBorder="1"/>
    <xf numFmtId="0" fontId="16" fillId="0" borderId="0" xfId="0" applyFont="1" applyFill="1"/>
    <xf numFmtId="0" fontId="4" fillId="0" borderId="0" xfId="0" applyFont="1" applyFill="1"/>
    <xf numFmtId="0" fontId="3" fillId="0" borderId="11" xfId="0" applyFont="1" applyBorder="1"/>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19" xfId="0" applyFont="1" applyBorder="1"/>
    <xf numFmtId="164" fontId="19" fillId="0" borderId="16" xfId="0" applyNumberFormat="1" applyFont="1" applyFill="1" applyBorder="1" applyAlignment="1">
      <alignment horizontal="center" vertical="center" wrapText="1"/>
    </xf>
    <xf numFmtId="164" fontId="19" fillId="0" borderId="15"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3" fillId="0" borderId="20" xfId="0" applyFont="1" applyFill="1" applyBorder="1" applyAlignment="1">
      <alignment horizontal="center"/>
    </xf>
    <xf numFmtId="0" fontId="21" fillId="0" borderId="16" xfId="0" applyFont="1" applyFill="1" applyBorder="1" applyAlignment="1">
      <alignment horizontal="center" vertical="center" wrapText="1"/>
    </xf>
    <xf numFmtId="1" fontId="21" fillId="0" borderId="16"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1" xfId="0" applyFont="1" applyBorder="1" applyAlignment="1">
      <alignment horizontal="center"/>
    </xf>
    <xf numFmtId="164" fontId="17" fillId="0" borderId="16" xfId="0" applyNumberFormat="1" applyFont="1" applyFill="1" applyBorder="1" applyAlignment="1">
      <alignment horizontal="center" vertical="center" wrapText="1"/>
    </xf>
    <xf numFmtId="164" fontId="17" fillId="0" borderId="15"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0" xfId="0" applyFont="1" applyBorder="1" applyAlignment="1">
      <alignment horizontal="center"/>
    </xf>
    <xf numFmtId="0" fontId="17" fillId="0" borderId="16" xfId="0" applyFont="1" applyFill="1" applyBorder="1" applyAlignment="1">
      <alignment horizontal="center" vertical="center" wrapText="1"/>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3" xfId="0" applyFont="1" applyFill="1" applyBorder="1" applyAlignment="1">
      <alignment horizontal="center"/>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0" xfId="0" applyFont="1" applyFill="1" applyBorder="1" applyAlignment="1">
      <alignment horizontal="center" vertical="center"/>
    </xf>
    <xf numFmtId="164" fontId="25" fillId="0" borderId="16"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164" fontId="25"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26" fillId="0" borderId="0" xfId="0" applyFont="1"/>
    <xf numFmtId="164" fontId="25" fillId="0" borderId="26" xfId="0" applyNumberFormat="1" applyFont="1" applyFill="1" applyBorder="1" applyAlignment="1">
      <alignment horizontal="center" vertical="center" wrapText="1"/>
    </xf>
    <xf numFmtId="164" fontId="25" fillId="0" borderId="25" xfId="0" applyNumberFormat="1" applyFont="1" applyFill="1" applyBorder="1" applyAlignment="1">
      <alignment horizontal="center" vertical="center" wrapText="1"/>
    </xf>
    <xf numFmtId="164" fontId="25" fillId="0" borderId="33"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34"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0" borderId="35"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19" xfId="0" applyFont="1" applyBorder="1" applyAlignment="1">
      <alignment horizontal="center" vertical="center" wrapText="1"/>
    </xf>
    <xf numFmtId="0" fontId="17" fillId="0" borderId="16" xfId="0" applyFont="1" applyFill="1" applyBorder="1" applyAlignment="1">
      <alignment horizontal="center" vertical="center"/>
    </xf>
    <xf numFmtId="0" fontId="9" fillId="0" borderId="36" xfId="0" applyFont="1" applyBorder="1" applyAlignment="1">
      <alignment horizontal="center" vertical="center"/>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4" xfId="0" applyFont="1" applyFill="1" applyBorder="1" applyAlignment="1">
      <alignment horizontal="center" vertical="center"/>
    </xf>
    <xf numFmtId="0" fontId="2" fillId="0" borderId="2" xfId="0" applyFont="1" applyFill="1" applyBorder="1"/>
    <xf numFmtId="0" fontId="9" fillId="0" borderId="0" xfId="0" applyFont="1"/>
    <xf numFmtId="0" fontId="4" fillId="0" borderId="19" xfId="0" applyFont="1" applyBorder="1" applyAlignment="1">
      <alignment horizontal="center"/>
    </xf>
    <xf numFmtId="0" fontId="4" fillId="0" borderId="38" xfId="0" applyFont="1" applyBorder="1" applyAlignment="1" applyProtection="1">
      <alignment horizontal="left"/>
    </xf>
    <xf numFmtId="165" fontId="4" fillId="0" borderId="38" xfId="0" applyNumberFormat="1" applyFont="1" applyBorder="1" applyProtection="1"/>
    <xf numFmtId="165" fontId="4" fillId="0" borderId="21" xfId="0" applyNumberFormat="1" applyFont="1" applyBorder="1" applyProtection="1"/>
    <xf numFmtId="0" fontId="3" fillId="5" borderId="19" xfId="0" applyFont="1" applyFill="1" applyBorder="1" applyAlignment="1">
      <alignment horizontal="center"/>
    </xf>
    <xf numFmtId="0" fontId="3" fillId="5" borderId="38" xfId="0" applyFont="1" applyFill="1" applyBorder="1" applyAlignment="1" applyProtection="1">
      <alignment horizontal="left"/>
    </xf>
    <xf numFmtId="165" fontId="3" fillId="5" borderId="56" xfId="0" applyNumberFormat="1" applyFont="1" applyFill="1" applyBorder="1" applyAlignment="1" applyProtection="1">
      <alignment horizontal="right"/>
    </xf>
    <xf numFmtId="0" fontId="4" fillId="0" borderId="39" xfId="0" applyFont="1" applyBorder="1" applyAlignment="1">
      <alignment horizontal="center"/>
    </xf>
    <xf numFmtId="0" fontId="4" fillId="0" borderId="21" xfId="0" applyFont="1" applyBorder="1" applyAlignment="1" applyProtection="1">
      <alignment horizontal="left"/>
    </xf>
    <xf numFmtId="165" fontId="4" fillId="0" borderId="21" xfId="0" applyNumberFormat="1" applyFont="1" applyBorder="1" applyAlignment="1"/>
    <xf numFmtId="0" fontId="3" fillId="5" borderId="38" xfId="0" applyFont="1" applyFill="1" applyBorder="1" applyAlignment="1" applyProtection="1">
      <alignment horizontal="center"/>
    </xf>
    <xf numFmtId="0" fontId="4" fillId="0" borderId="36" xfId="0" applyFont="1" applyBorder="1" applyAlignment="1">
      <alignment horizontal="center"/>
    </xf>
    <xf numFmtId="0" fontId="4" fillId="0" borderId="26" xfId="0" applyFont="1" applyBorder="1" applyAlignment="1" applyProtection="1">
      <alignment horizontal="left"/>
    </xf>
    <xf numFmtId="165" fontId="4" fillId="0" borderId="26" xfId="0" applyNumberFormat="1" applyFont="1" applyBorder="1" applyProtection="1"/>
    <xf numFmtId="165" fontId="4" fillId="0" borderId="60" xfId="0" applyNumberFormat="1" applyFont="1" applyBorder="1" applyProtection="1"/>
    <xf numFmtId="165" fontId="4" fillId="0" borderId="61" xfId="0" applyNumberFormat="1" applyFont="1" applyBorder="1" applyProtection="1"/>
    <xf numFmtId="0" fontId="4" fillId="0" borderId="28" xfId="0" applyFont="1" applyBorder="1" applyAlignment="1">
      <alignment horizontal="center"/>
    </xf>
    <xf numFmtId="0" fontId="4" fillId="0" borderId="28" xfId="0" applyFont="1" applyBorder="1" applyAlignment="1" applyProtection="1">
      <alignment horizontal="left"/>
    </xf>
    <xf numFmtId="165" fontId="4" fillId="0" borderId="28"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5" borderId="38" xfId="0" applyNumberFormat="1" applyFont="1" applyFill="1" applyBorder="1" applyProtection="1"/>
    <xf numFmtId="165" fontId="3" fillId="5" borderId="56" xfId="0" applyNumberFormat="1" applyFont="1" applyFill="1" applyBorder="1" applyProtection="1"/>
    <xf numFmtId="0" fontId="4" fillId="0" borderId="20" xfId="0" applyFont="1" applyBorder="1" applyAlignment="1">
      <alignment horizontal="center"/>
    </xf>
    <xf numFmtId="0" fontId="4" fillId="0" borderId="42" xfId="0" applyFont="1" applyBorder="1" applyAlignment="1" applyProtection="1">
      <alignment horizontal="left"/>
    </xf>
    <xf numFmtId="165" fontId="4" fillId="0" borderId="42" xfId="0" applyNumberFormat="1" applyFont="1" applyBorder="1" applyProtection="1"/>
    <xf numFmtId="165" fontId="4" fillId="0" borderId="67" xfId="0" applyNumberFormat="1" applyFont="1" applyBorder="1" applyProtection="1"/>
    <xf numFmtId="0" fontId="4" fillId="6" borderId="68" xfId="0" applyFont="1" applyFill="1" applyBorder="1" applyAlignment="1">
      <alignment horizontal="center"/>
    </xf>
    <xf numFmtId="0" fontId="4" fillId="6" borderId="7" xfId="0" applyFont="1" applyFill="1" applyBorder="1" applyAlignment="1" applyProtection="1">
      <alignment horizontal="left"/>
    </xf>
    <xf numFmtId="165" fontId="4" fillId="6" borderId="7" xfId="0" applyNumberFormat="1" applyFont="1" applyFill="1" applyBorder="1" applyProtection="1"/>
    <xf numFmtId="165" fontId="4" fillId="6" borderId="61" xfId="0" applyNumberFormat="1" applyFont="1" applyFill="1" applyBorder="1" applyProtection="1"/>
    <xf numFmtId="0" fontId="4" fillId="7" borderId="21" xfId="0" applyNumberFormat="1" applyFont="1" applyFill="1" applyBorder="1" applyAlignment="1">
      <alignment horizontal="right" vertical="center"/>
    </xf>
    <xf numFmtId="165" fontId="4" fillId="0" borderId="56" xfId="0" applyNumberFormat="1" applyFont="1" applyBorder="1" applyProtection="1"/>
    <xf numFmtId="0" fontId="34" fillId="0" borderId="0" xfId="0" applyFont="1" applyBorder="1" applyAlignment="1">
      <alignment horizontal="center"/>
    </xf>
    <xf numFmtId="0" fontId="3" fillId="5" borderId="39" xfId="0" applyFont="1" applyFill="1" applyBorder="1" applyAlignment="1">
      <alignment horizontal="center"/>
    </xf>
    <xf numFmtId="0" fontId="3" fillId="5" borderId="21" xfId="0" applyFont="1" applyFill="1" applyBorder="1" applyAlignment="1" applyProtection="1">
      <alignment horizontal="left"/>
    </xf>
    <xf numFmtId="165" fontId="3" fillId="5" borderId="21" xfId="0" applyNumberFormat="1" applyFont="1" applyFill="1" applyBorder="1" applyProtection="1"/>
    <xf numFmtId="165" fontId="3" fillId="5" borderId="67" xfId="0" applyNumberFormat="1" applyFont="1" applyFill="1" applyBorder="1" applyProtection="1"/>
    <xf numFmtId="165" fontId="3" fillId="5" borderId="61" xfId="0" applyNumberFormat="1" applyFont="1" applyFill="1" applyBorder="1" applyProtection="1"/>
    <xf numFmtId="165" fontId="4" fillId="0" borderId="22" xfId="0" applyNumberFormat="1" applyFont="1" applyBorder="1" applyProtection="1"/>
    <xf numFmtId="165" fontId="35" fillId="0" borderId="21" xfId="0" applyNumberFormat="1" applyFont="1" applyBorder="1" applyProtection="1"/>
    <xf numFmtId="165" fontId="4" fillId="0" borderId="69" xfId="0" applyNumberFormat="1" applyFont="1" applyBorder="1" applyAlignment="1" applyProtection="1">
      <alignment horizontal="center"/>
    </xf>
    <xf numFmtId="165" fontId="4" fillId="0" borderId="70" xfId="0" applyNumberFormat="1" applyFont="1" applyBorder="1" applyProtection="1"/>
    <xf numFmtId="0" fontId="4" fillId="0" borderId="71" xfId="0" applyFont="1" applyBorder="1" applyAlignment="1">
      <alignment horizontal="center" vertical="center"/>
    </xf>
    <xf numFmtId="0" fontId="2" fillId="0" borderId="51" xfId="0" applyFont="1" applyBorder="1" applyAlignment="1">
      <alignment horizontal="center" vertical="center"/>
    </xf>
    <xf numFmtId="165" fontId="4" fillId="0" borderId="51" xfId="0" applyNumberFormat="1" applyFont="1" applyBorder="1" applyProtection="1"/>
    <xf numFmtId="165" fontId="4" fillId="0" borderId="52" xfId="0" applyNumberFormat="1" applyFont="1" applyBorder="1" applyProtection="1"/>
    <xf numFmtId="0" fontId="4" fillId="0" borderId="23" xfId="0" applyFont="1" applyBorder="1" applyAlignment="1">
      <alignment horizontal="center"/>
    </xf>
    <xf numFmtId="0" fontId="4" fillId="0" borderId="77" xfId="0" applyFont="1" applyBorder="1" applyAlignment="1" applyProtection="1">
      <alignment horizontal="left"/>
    </xf>
    <xf numFmtId="165" fontId="4" fillId="0" borderId="77" xfId="0" applyNumberFormat="1" applyFont="1" applyBorder="1" applyProtection="1"/>
    <xf numFmtId="0" fontId="2" fillId="0" borderId="28"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8" fillId="0" borderId="0" xfId="1" applyFont="1"/>
    <xf numFmtId="0" fontId="39" fillId="0" borderId="0" xfId="1" applyFont="1"/>
    <xf numFmtId="0" fontId="40" fillId="0" borderId="0" xfId="1" applyFont="1"/>
    <xf numFmtId="0" fontId="38" fillId="0" borderId="0" xfId="1" applyFont="1" applyAlignment="1"/>
    <xf numFmtId="10" fontId="38" fillId="0" borderId="0" xfId="1" applyNumberFormat="1" applyFont="1" applyBorder="1" applyAlignment="1">
      <alignment horizontal="right"/>
    </xf>
    <xf numFmtId="0" fontId="41" fillId="0" borderId="0" xfId="1" applyFont="1"/>
    <xf numFmtId="10" fontId="40" fillId="0" borderId="0" xfId="1" applyNumberFormat="1" applyFont="1"/>
    <xf numFmtId="0" fontId="38" fillId="0" borderId="0" xfId="1" applyFont="1" applyBorder="1" applyAlignment="1">
      <alignment horizontal="right"/>
    </xf>
    <xf numFmtId="166" fontId="42" fillId="0" borderId="0" xfId="2" applyNumberFormat="1" applyFont="1" applyBorder="1" applyAlignment="1">
      <alignment horizontal="right"/>
    </xf>
    <xf numFmtId="166" fontId="38" fillId="0" borderId="0" xfId="2" applyNumberFormat="1" applyFont="1" applyBorder="1" applyAlignment="1">
      <alignment horizontal="right"/>
    </xf>
    <xf numFmtId="0" fontId="38" fillId="0" borderId="0" xfId="1" applyFont="1" applyFill="1" applyBorder="1" applyAlignment="1">
      <alignment horizontal="right"/>
    </xf>
    <xf numFmtId="10" fontId="44" fillId="0" borderId="0" xfId="1" applyNumberFormat="1" applyFont="1" applyBorder="1" applyAlignment="1">
      <alignment horizontal="right"/>
    </xf>
    <xf numFmtId="10" fontId="38" fillId="0" borderId="0" xfId="1" applyNumberFormat="1" applyFont="1"/>
    <xf numFmtId="166" fontId="43" fillId="0" borderId="0" xfId="2" applyNumberFormat="1" applyFont="1" applyBorder="1" applyAlignment="1">
      <alignment horizontal="right"/>
    </xf>
    <xf numFmtId="0" fontId="37" fillId="0" borderId="0" xfId="1"/>
    <xf numFmtId="0" fontId="14" fillId="9" borderId="13" xfId="0" applyFont="1" applyFill="1" applyBorder="1" applyAlignment="1">
      <alignment horizontal="center" vertical="center"/>
    </xf>
    <xf numFmtId="0" fontId="14" fillId="9" borderId="38" xfId="0" applyFont="1" applyFill="1" applyBorder="1" applyAlignment="1">
      <alignment horizontal="center" vertical="center" wrapText="1"/>
    </xf>
    <xf numFmtId="1" fontId="14" fillId="9" borderId="38" xfId="0" applyNumberFormat="1" applyFont="1" applyFill="1" applyBorder="1" applyAlignment="1">
      <alignment horizontal="center" vertical="center"/>
    </xf>
    <xf numFmtId="0" fontId="14" fillId="4" borderId="79" xfId="0" applyFont="1" applyFill="1" applyBorder="1" applyAlignment="1">
      <alignment horizontal="center" vertical="center" wrapText="1"/>
    </xf>
    <xf numFmtId="1" fontId="14" fillId="4" borderId="9" xfId="0" applyNumberFormat="1" applyFont="1" applyFill="1" applyBorder="1" applyAlignment="1">
      <alignment horizontal="center" vertical="center"/>
    </xf>
    <xf numFmtId="1" fontId="14" fillId="4" borderId="80" xfId="0" applyNumberFormat="1" applyFont="1" applyFill="1" applyBorder="1" applyAlignment="1">
      <alignment horizontal="center" vertical="center"/>
    </xf>
    <xf numFmtId="0" fontId="3" fillId="0" borderId="82" xfId="0" applyFont="1" applyBorder="1" applyAlignment="1">
      <alignment horizontal="center" vertical="center"/>
    </xf>
    <xf numFmtId="0" fontId="6" fillId="0" borderId="28" xfId="0" applyFont="1" applyBorder="1" applyAlignment="1"/>
    <xf numFmtId="0" fontId="6" fillId="0" borderId="83" xfId="0" applyFont="1" applyBorder="1" applyAlignment="1">
      <alignment horizontal="right" vertical="top" wrapText="1"/>
    </xf>
    <xf numFmtId="0" fontId="7" fillId="0" borderId="83" xfId="0" applyFont="1" applyFill="1" applyBorder="1" applyAlignment="1">
      <alignment horizontal="center" vertical="center" wrapText="1"/>
    </xf>
    <xf numFmtId="0" fontId="8" fillId="0" borderId="8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3" fillId="0" borderId="19" xfId="0" applyFont="1" applyBorder="1" applyAlignment="1">
      <alignment horizontal="center" vertical="center"/>
    </xf>
    <xf numFmtId="164" fontId="13" fillId="0" borderId="49" xfId="0" applyNumberFormat="1" applyFont="1" applyFill="1" applyBorder="1" applyAlignment="1">
      <alignment horizontal="center" vertical="center"/>
    </xf>
    <xf numFmtId="164" fontId="13" fillId="0" borderId="84" xfId="0" applyNumberFormat="1" applyFont="1" applyFill="1" applyBorder="1" applyAlignment="1">
      <alignment horizontal="center" vertical="center"/>
    </xf>
    <xf numFmtId="164" fontId="13" fillId="0" borderId="58" xfId="0" applyNumberFormat="1" applyFont="1" applyFill="1" applyBorder="1" applyAlignment="1">
      <alignment horizontal="center" vertical="center"/>
    </xf>
    <xf numFmtId="0" fontId="46" fillId="0" borderId="7" xfId="0" applyFont="1" applyFill="1" applyBorder="1" applyAlignment="1">
      <alignment horizontal="center" vertical="center" wrapText="1"/>
    </xf>
    <xf numFmtId="0" fontId="3" fillId="0" borderId="29" xfId="0" applyFont="1" applyBorder="1" applyAlignment="1">
      <alignment horizontal="center" vertical="center"/>
    </xf>
    <xf numFmtId="0" fontId="2" fillId="0" borderId="23" xfId="0" applyFont="1" applyBorder="1" applyAlignment="1">
      <alignment horizontal="center" vertical="center"/>
    </xf>
    <xf numFmtId="0" fontId="3" fillId="0" borderId="3" xfId="0" applyFont="1" applyBorder="1" applyAlignment="1">
      <alignment vertical="center" wrapText="1"/>
    </xf>
    <xf numFmtId="0" fontId="3" fillId="0" borderId="43"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39" xfId="0" applyFont="1" applyFill="1" applyBorder="1" applyAlignment="1">
      <alignment horizontal="center" vertical="center"/>
    </xf>
    <xf numFmtId="0" fontId="3" fillId="0" borderId="20"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36" xfId="0" applyFont="1" applyFill="1" applyBorder="1" applyAlignment="1">
      <alignment horizontal="center" vertical="center"/>
    </xf>
    <xf numFmtId="0" fontId="3" fillId="0" borderId="27" xfId="0" applyFont="1" applyBorder="1" applyAlignment="1">
      <alignment vertical="center" wrapText="1"/>
    </xf>
    <xf numFmtId="0" fontId="3" fillId="0" borderId="25" xfId="0" applyFont="1" applyBorder="1" applyAlignment="1">
      <alignment vertical="center" wrapText="1"/>
    </xf>
    <xf numFmtId="0" fontId="3" fillId="0" borderId="11" xfId="0" applyFont="1" applyFill="1" applyBorder="1" applyAlignment="1">
      <alignment horizontal="center" vertical="center"/>
    </xf>
    <xf numFmtId="0" fontId="3" fillId="0" borderId="2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9" xfId="0" applyFont="1" applyBorder="1" applyAlignment="1">
      <alignment horizontal="center" vertical="center"/>
    </xf>
    <xf numFmtId="0" fontId="4" fillId="0" borderId="22" xfId="0" applyFont="1" applyFill="1" applyBorder="1" applyAlignment="1">
      <alignment vertical="center" wrapText="1"/>
    </xf>
    <xf numFmtId="0" fontId="4" fillId="0" borderId="16" xfId="0" applyFont="1" applyFill="1" applyBorder="1" applyAlignment="1">
      <alignment vertical="center" wrapText="1"/>
    </xf>
    <xf numFmtId="0" fontId="3" fillId="0" borderId="22"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horizontal="center" vertical="center"/>
    </xf>
    <xf numFmtId="0" fontId="3" fillId="0" borderId="22" xfId="0" applyFont="1" applyBorder="1" applyAlignment="1">
      <alignment horizontal="left" vertical="center" wrapText="1"/>
    </xf>
    <xf numFmtId="0" fontId="3" fillId="0" borderId="16" xfId="0" applyFont="1" applyBorder="1" applyAlignment="1">
      <alignment horizontal="left" vertical="center" wrapText="1"/>
    </xf>
    <xf numFmtId="0" fontId="4" fillId="0" borderId="37" xfId="0" applyFont="1" applyBorder="1" applyAlignment="1">
      <alignment vertical="center" wrapText="1"/>
    </xf>
    <xf numFmtId="0" fontId="4" fillId="0" borderId="17"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16" fillId="0" borderId="22" xfId="0" applyFont="1" applyFill="1" applyBorder="1" applyAlignment="1">
      <alignment horizontal="left" vertical="center" wrapText="1" indent="2"/>
    </xf>
    <xf numFmtId="0" fontId="16" fillId="0" borderId="16" xfId="0" applyFont="1" applyFill="1" applyBorder="1" applyAlignment="1">
      <alignment horizontal="left" vertical="center" wrapText="1" indent="2"/>
    </xf>
    <xf numFmtId="0" fontId="9" fillId="0" borderId="27" xfId="0" applyFont="1" applyBorder="1" applyAlignment="1">
      <alignment vertical="center" wrapText="1"/>
    </xf>
    <xf numFmtId="0" fontId="9" fillId="0" borderId="25" xfId="0" applyFont="1" applyBorder="1" applyAlignment="1">
      <alignment vertical="center" wrapText="1"/>
    </xf>
    <xf numFmtId="0" fontId="10" fillId="3" borderId="28"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29" xfId="0" applyFont="1" applyFill="1" applyBorder="1" applyAlignment="1">
      <alignment horizontal="center" vertical="center"/>
    </xf>
    <xf numFmtId="0" fontId="4" fillId="0" borderId="30" xfId="0" applyFont="1" applyBorder="1" applyAlignment="1">
      <alignment vertical="center" wrapText="1"/>
    </xf>
    <xf numFmtId="0" fontId="4" fillId="0" borderId="31" xfId="0" applyFont="1" applyBorder="1" applyAlignment="1">
      <alignment vertical="center" wrapText="1"/>
    </xf>
    <xf numFmtId="0" fontId="16" fillId="0" borderId="30" xfId="0" applyFont="1" applyBorder="1" applyAlignment="1">
      <alignment vertical="center" wrapText="1"/>
    </xf>
    <xf numFmtId="0" fontId="16" fillId="0" borderId="31" xfId="0" applyFont="1" applyBorder="1" applyAlignment="1">
      <alignment vertical="center" wrapText="1"/>
    </xf>
    <xf numFmtId="0" fontId="24" fillId="0" borderId="20" xfId="0" applyFont="1" applyFill="1" applyBorder="1" applyAlignment="1">
      <alignment horizontal="center" vertical="center"/>
    </xf>
    <xf numFmtId="0" fontId="15" fillId="0" borderId="22" xfId="0" applyFont="1" applyFill="1" applyBorder="1" applyAlignment="1">
      <alignment vertical="center" wrapText="1"/>
    </xf>
    <xf numFmtId="0" fontId="15" fillId="0" borderId="16" xfId="0" applyFont="1" applyFill="1" applyBorder="1" applyAlignment="1">
      <alignment vertical="center" wrapText="1"/>
    </xf>
    <xf numFmtId="0" fontId="20" fillId="0" borderId="22" xfId="0" applyFont="1" applyBorder="1" applyAlignment="1">
      <alignment vertical="center" wrapText="1"/>
    </xf>
    <xf numFmtId="0" fontId="20" fillId="0" borderId="16" xfId="0" applyFont="1" applyBorder="1" applyAlignment="1">
      <alignment vertical="center" wrapText="1"/>
    </xf>
    <xf numFmtId="0" fontId="24" fillId="0" borderId="19" xfId="0" applyFont="1" applyFill="1" applyBorder="1" applyAlignment="1">
      <alignment horizontal="center" vertical="center"/>
    </xf>
    <xf numFmtId="0" fontId="15" fillId="0" borderId="22" xfId="0" applyFont="1" applyBorder="1" applyAlignment="1">
      <alignment horizontal="left" vertical="center"/>
    </xf>
    <xf numFmtId="0" fontId="15" fillId="0" borderId="16" xfId="0" applyFont="1" applyBorder="1" applyAlignment="1">
      <alignment horizontal="left" vertical="center"/>
    </xf>
    <xf numFmtId="0" fontId="24" fillId="0" borderId="20" xfId="0" applyFont="1" applyBorder="1" applyAlignment="1">
      <alignment horizontal="center" vertical="center"/>
    </xf>
    <xf numFmtId="0" fontId="24" fillId="0" borderId="23" xfId="0" applyFont="1" applyBorder="1" applyAlignment="1">
      <alignment horizontal="center" vertical="center"/>
    </xf>
    <xf numFmtId="0" fontId="15" fillId="0" borderId="22"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0" fillId="0" borderId="27" xfId="0" applyFont="1" applyBorder="1" applyAlignment="1">
      <alignment vertical="center" wrapText="1"/>
    </xf>
    <xf numFmtId="0" fontId="20" fillId="0" borderId="25"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5" fillId="0" borderId="22" xfId="0" applyFont="1" applyBorder="1" applyAlignment="1">
      <alignment vertical="center" wrapText="1"/>
    </xf>
    <xf numFmtId="0" fontId="15" fillId="0" borderId="16" xfId="0" applyFont="1" applyBorder="1" applyAlignment="1">
      <alignment vertical="center" wrapText="1"/>
    </xf>
    <xf numFmtId="0" fontId="16" fillId="0" borderId="22" xfId="0" applyFont="1" applyFill="1" applyBorder="1" applyAlignment="1">
      <alignment vertical="center" wrapText="1"/>
    </xf>
    <xf numFmtId="0" fontId="16" fillId="0" borderId="16" xfId="0" applyFont="1" applyFill="1" applyBorder="1" applyAlignment="1">
      <alignment vertical="center" wrapText="1"/>
    </xf>
    <xf numFmtId="0" fontId="18" fillId="0" borderId="15" xfId="0" applyFont="1" applyBorder="1" applyAlignment="1">
      <alignment vertical="center" wrapText="1"/>
    </xf>
    <xf numFmtId="0" fontId="18" fillId="0" borderId="16" xfId="0" applyFont="1" applyBorder="1" applyAlignment="1">
      <alignment vertical="center" wrapText="1"/>
    </xf>
    <xf numFmtId="0" fontId="20" fillId="0" borderId="15" xfId="0" applyFont="1" applyFill="1" applyBorder="1" applyAlignment="1">
      <alignment vertical="center" wrapText="1"/>
    </xf>
    <xf numFmtId="0" fontId="20" fillId="0" borderId="16" xfId="0" applyFont="1" applyFill="1" applyBorder="1" applyAlignment="1">
      <alignment vertical="center" wrapText="1"/>
    </xf>
    <xf numFmtId="0" fontId="15" fillId="0" borderId="15"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5" xfId="0" applyFont="1" applyFill="1" applyBorder="1" applyAlignment="1">
      <alignment horizontal="left" vertical="center" wrapText="1" indent="1"/>
    </xf>
    <xf numFmtId="0" fontId="15" fillId="0" borderId="16" xfId="0" applyFont="1" applyFill="1" applyBorder="1" applyAlignment="1">
      <alignment horizontal="left" vertical="center" wrapText="1" indent="1"/>
    </xf>
    <xf numFmtId="0" fontId="15" fillId="0" borderId="24" xfId="0" applyFont="1" applyFill="1" applyBorder="1" applyAlignment="1">
      <alignment horizontal="left" vertical="center" wrapText="1" indent="1"/>
    </xf>
    <xf numFmtId="0" fontId="15" fillId="0" borderId="25"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28" xfId="0" applyFont="1" applyFill="1" applyBorder="1" applyAlignment="1">
      <alignment horizontal="center" vertical="center"/>
    </xf>
    <xf numFmtId="0" fontId="24" fillId="0" borderId="29" xfId="0" applyFont="1" applyBorder="1" applyAlignment="1">
      <alignment horizontal="center" vertical="center"/>
    </xf>
    <xf numFmtId="0" fontId="15" fillId="0" borderId="30" xfId="0" applyFont="1" applyBorder="1" applyAlignment="1">
      <alignment vertical="center" wrapText="1"/>
    </xf>
    <xf numFmtId="0" fontId="15" fillId="0" borderId="31"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81" xfId="0" applyFont="1" applyFill="1" applyBorder="1" applyAlignment="1">
      <alignment horizontal="center" vertical="center"/>
    </xf>
    <xf numFmtId="0" fontId="11" fillId="3" borderId="81" xfId="0" applyFont="1" applyFill="1" applyBorder="1" applyAlignment="1">
      <alignment horizontal="center" vertical="center"/>
    </xf>
    <xf numFmtId="0" fontId="12" fillId="0" borderId="8" xfId="0" applyFont="1" applyBorder="1" applyAlignment="1">
      <alignment vertical="center" wrapText="1"/>
    </xf>
    <xf numFmtId="0" fontId="12" fillId="0" borderId="9" xfId="0" applyFont="1" applyBorder="1" applyAlignment="1">
      <alignment vertical="center" wrapText="1"/>
    </xf>
    <xf numFmtId="0" fontId="14" fillId="4" borderId="12" xfId="0" applyFont="1" applyFill="1" applyBorder="1" applyAlignment="1">
      <alignment vertical="center" wrapText="1"/>
    </xf>
    <xf numFmtId="0" fontId="14" fillId="4" borderId="13" xfId="0" applyFont="1" applyFill="1" applyBorder="1" applyAlignment="1">
      <alignment vertical="center" wrapText="1"/>
    </xf>
    <xf numFmtId="0" fontId="15" fillId="0" borderId="14"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8"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5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9" xfId="0" applyFont="1" applyBorder="1" applyAlignment="1">
      <alignment wrapText="1"/>
    </xf>
    <xf numFmtId="0" fontId="2" fillId="0" borderId="32" xfId="0" applyFont="1" applyBorder="1" applyAlignment="1">
      <alignment horizontal="center" vertical="center" wrapText="1"/>
    </xf>
    <xf numFmtId="0" fontId="2" fillId="0" borderId="51"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2" xfId="0" applyFont="1" applyBorder="1" applyAlignment="1">
      <alignment horizontal="center" vertical="center" wrapText="1"/>
    </xf>
    <xf numFmtId="0" fontId="33"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165" fontId="28" fillId="0" borderId="55" xfId="0" applyNumberFormat="1" applyFont="1" applyBorder="1" applyAlignment="1">
      <alignment horizontal="center" vertical="center" wrapText="1"/>
    </xf>
    <xf numFmtId="0" fontId="28" fillId="0" borderId="59" xfId="0" applyFont="1" applyBorder="1" applyAlignment="1">
      <alignment horizontal="center" vertical="center" wrapText="1"/>
    </xf>
    <xf numFmtId="0" fontId="14" fillId="4" borderId="7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73" xfId="0" applyFont="1" applyFill="1" applyBorder="1" applyAlignment="1">
      <alignment horizontal="center" vertical="center" wrapText="1"/>
    </xf>
    <xf numFmtId="0" fontId="14" fillId="4" borderId="74" xfId="0" applyFont="1" applyFill="1" applyBorder="1" applyAlignment="1">
      <alignment horizontal="center" vertical="center" wrapText="1"/>
    </xf>
    <xf numFmtId="165" fontId="4" fillId="4" borderId="54" xfId="0" applyNumberFormat="1" applyFont="1" applyFill="1" applyBorder="1" applyAlignment="1" applyProtection="1">
      <alignment horizontal="center" vertical="center" wrapText="1"/>
    </xf>
    <xf numFmtId="0" fontId="2" fillId="4" borderId="75" xfId="0" applyFont="1" applyFill="1" applyBorder="1" applyAlignment="1">
      <alignment horizontal="center" vertical="center" wrapText="1"/>
    </xf>
    <xf numFmtId="165" fontId="30" fillId="4" borderId="55" xfId="0" applyNumberFormat="1"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2" fillId="0" borderId="62" xfId="0" applyFont="1" applyBorder="1" applyAlignment="1">
      <alignment wrapText="1"/>
    </xf>
    <xf numFmtId="0" fontId="32" fillId="0" borderId="62" xfId="0" applyFont="1" applyBorder="1" applyAlignment="1">
      <alignment horizontal="center" vertical="center" wrapText="1"/>
    </xf>
    <xf numFmtId="0" fontId="32"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16" fillId="0" borderId="65" xfId="0" applyFont="1" applyBorder="1" applyAlignment="1">
      <alignment horizontal="center" vertical="center" wrapText="1"/>
    </xf>
    <xf numFmtId="165" fontId="28" fillId="0" borderId="66" xfId="0" applyNumberFormat="1" applyFont="1" applyBorder="1" applyAlignment="1">
      <alignment horizontal="center" vertical="center" wrapText="1"/>
    </xf>
    <xf numFmtId="0" fontId="27" fillId="0" borderId="59" xfId="0" applyFont="1" applyBorder="1" applyAlignment="1">
      <alignment horizontal="center" vertical="center" wrapText="1"/>
    </xf>
    <xf numFmtId="0" fontId="38" fillId="8" borderId="0" xfId="1" applyFont="1" applyFill="1" applyAlignment="1">
      <alignment vertical="center"/>
    </xf>
    <xf numFmtId="0" fontId="37" fillId="0" borderId="0" xfId="1" applyAlignment="1"/>
    <xf numFmtId="10" fontId="42" fillId="0" borderId="0" xfId="1" applyNumberFormat="1" applyFont="1" applyBorder="1" applyAlignment="1">
      <alignment horizontal="right"/>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II 2022r. do II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II 23'!$B$3:$B$15</c:f>
              <c:strCache>
                <c:ptCount val="13"/>
                <c:pt idx="0">
                  <c:v>II 2022r.</c:v>
                </c:pt>
                <c:pt idx="1">
                  <c:v>III 2022r.</c:v>
                </c:pt>
                <c:pt idx="2">
                  <c:v>IV 2022r.</c:v>
                </c:pt>
                <c:pt idx="3">
                  <c:v>V 2022r.</c:v>
                </c:pt>
                <c:pt idx="4">
                  <c:v>VI 2022r.</c:v>
                </c:pt>
                <c:pt idx="5">
                  <c:v>VII 2022r.</c:v>
                </c:pt>
                <c:pt idx="6">
                  <c:v>VIII 2022r.</c:v>
                </c:pt>
                <c:pt idx="7">
                  <c:v>IX 2022r.</c:v>
                </c:pt>
                <c:pt idx="8">
                  <c:v>X 2022r.</c:v>
                </c:pt>
                <c:pt idx="9">
                  <c:v>XI 2022r.</c:v>
                </c:pt>
                <c:pt idx="10">
                  <c:v>XII 2022r.</c:v>
                </c:pt>
                <c:pt idx="11">
                  <c:v>I 2023r.</c:v>
                </c:pt>
                <c:pt idx="12">
                  <c:v>II 2023r.</c:v>
                </c:pt>
              </c:strCache>
            </c:strRef>
          </c:cat>
          <c:val>
            <c:numRef>
              <c:f>'Wykresy II 23'!$C$3:$C$15</c:f>
              <c:numCache>
                <c:formatCode>General</c:formatCode>
                <c:ptCount val="13"/>
                <c:pt idx="0">
                  <c:v>18509</c:v>
                </c:pt>
                <c:pt idx="1">
                  <c:v>17914</c:v>
                </c:pt>
                <c:pt idx="2">
                  <c:v>17308</c:v>
                </c:pt>
                <c:pt idx="3">
                  <c:v>16610</c:v>
                </c:pt>
                <c:pt idx="4">
                  <c:v>15789</c:v>
                </c:pt>
                <c:pt idx="5">
                  <c:v>15459</c:v>
                </c:pt>
                <c:pt idx="6">
                  <c:v>15324</c:v>
                </c:pt>
                <c:pt idx="7">
                  <c:v>15208</c:v>
                </c:pt>
                <c:pt idx="8">
                  <c:v>15087</c:v>
                </c:pt>
                <c:pt idx="9">
                  <c:v>15304</c:v>
                </c:pt>
                <c:pt idx="10">
                  <c:v>15725</c:v>
                </c:pt>
                <c:pt idx="11">
                  <c:v>17080</c:v>
                </c:pt>
                <c:pt idx="12">
                  <c:v>17077</c:v>
                </c:pt>
              </c:numCache>
            </c:numRef>
          </c:val>
        </c:ser>
        <c:dLbls>
          <c:showLegendKey val="0"/>
          <c:showVal val="0"/>
          <c:showCatName val="0"/>
          <c:showSerName val="0"/>
          <c:showPercent val="0"/>
          <c:showBubbleSize val="0"/>
        </c:dLbls>
        <c:gapWidth val="89"/>
        <c:axId val="368809880"/>
        <c:axId val="368811448"/>
      </c:barChart>
      <c:catAx>
        <c:axId val="36880988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68811448"/>
        <c:crossesAt val="12000"/>
        <c:auto val="1"/>
        <c:lblAlgn val="ctr"/>
        <c:lblOffset val="100"/>
        <c:noMultiLvlLbl val="0"/>
      </c:catAx>
      <c:valAx>
        <c:axId val="368811448"/>
        <c:scaling>
          <c:orientation val="minMax"/>
          <c:max val="20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68809880"/>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II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II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II 23'!$I$4:$I$9</c:f>
              <c:numCache>
                <c:formatCode>General</c:formatCode>
                <c:ptCount val="6"/>
                <c:pt idx="0">
                  <c:v>31</c:v>
                </c:pt>
                <c:pt idx="1">
                  <c:v>0</c:v>
                </c:pt>
                <c:pt idx="2">
                  <c:v>0</c:v>
                </c:pt>
                <c:pt idx="3">
                  <c:v>3</c:v>
                </c:pt>
                <c:pt idx="4">
                  <c:v>10</c:v>
                </c:pt>
                <c:pt idx="5">
                  <c:v>0</c:v>
                </c:pt>
              </c:numCache>
            </c:numRef>
          </c:val>
        </c:ser>
        <c:dLbls>
          <c:showLegendKey val="0"/>
          <c:showVal val="0"/>
          <c:showCatName val="0"/>
          <c:showSerName val="0"/>
          <c:showPercent val="0"/>
          <c:showBubbleSize val="0"/>
        </c:dLbls>
        <c:gapWidth val="100"/>
        <c:axId val="368805960"/>
        <c:axId val="368812232"/>
      </c:barChart>
      <c:catAx>
        <c:axId val="36880596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68812232"/>
        <c:crosses val="autoZero"/>
        <c:auto val="1"/>
        <c:lblAlgn val="ctr"/>
        <c:lblOffset val="100"/>
        <c:noMultiLvlLbl val="0"/>
      </c:catAx>
      <c:valAx>
        <c:axId val="368812232"/>
        <c:scaling>
          <c:orientation val="minMax"/>
        </c:scaling>
        <c:delete val="1"/>
        <c:axPos val="b"/>
        <c:numFmt formatCode="General" sourceLinked="1"/>
        <c:majorTickMark val="out"/>
        <c:minorTickMark val="none"/>
        <c:tickLblPos val="nextTo"/>
        <c:crossAx val="36880596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IX 2021r. do II 2022r. oraz od IX 2022r. do II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II 23'!$E$6:$E$18</c:f>
              <c:strCache>
                <c:ptCount val="13"/>
                <c:pt idx="0">
                  <c:v>IX 2021r.</c:v>
                </c:pt>
                <c:pt idx="1">
                  <c:v>X 2021r.</c:v>
                </c:pt>
                <c:pt idx="2">
                  <c:v>XI 2021r.</c:v>
                </c:pt>
                <c:pt idx="3">
                  <c:v>XII 2021r.</c:v>
                </c:pt>
                <c:pt idx="4">
                  <c:v>I 2022r.</c:v>
                </c:pt>
                <c:pt idx="5">
                  <c:v>II 2022r.</c:v>
                </c:pt>
                <c:pt idx="7">
                  <c:v>IX 2022r.</c:v>
                </c:pt>
                <c:pt idx="8">
                  <c:v>X 2022r.</c:v>
                </c:pt>
                <c:pt idx="9">
                  <c:v>XI 2022r.</c:v>
                </c:pt>
                <c:pt idx="10">
                  <c:v>XII 2022r.</c:v>
                </c:pt>
                <c:pt idx="11">
                  <c:v>I 2023r.</c:v>
                </c:pt>
                <c:pt idx="12">
                  <c:v>II 2023r.</c:v>
                </c:pt>
              </c:strCache>
            </c:strRef>
          </c:cat>
          <c:val>
            <c:numRef>
              <c:f>'Wykresy II 23'!$F$6:$F$18</c:f>
              <c:numCache>
                <c:formatCode>General</c:formatCode>
                <c:ptCount val="13"/>
                <c:pt idx="0">
                  <c:v>4627</c:v>
                </c:pt>
                <c:pt idx="1">
                  <c:v>4140</c:v>
                </c:pt>
                <c:pt idx="2">
                  <c:v>4311</c:v>
                </c:pt>
                <c:pt idx="3">
                  <c:v>4710</c:v>
                </c:pt>
                <c:pt idx="4">
                  <c:v>4225</c:v>
                </c:pt>
                <c:pt idx="5">
                  <c:v>3692</c:v>
                </c:pt>
                <c:pt idx="7">
                  <c:v>3415</c:v>
                </c:pt>
                <c:pt idx="8">
                  <c:v>2768</c:v>
                </c:pt>
                <c:pt idx="9">
                  <c:v>2622</c:v>
                </c:pt>
                <c:pt idx="10">
                  <c:v>1821</c:v>
                </c:pt>
                <c:pt idx="11">
                  <c:v>2956</c:v>
                </c:pt>
                <c:pt idx="12">
                  <c:v>2892</c:v>
                </c:pt>
              </c:numCache>
            </c:numRef>
          </c:val>
        </c:ser>
        <c:dLbls>
          <c:showLegendKey val="0"/>
          <c:showVal val="0"/>
          <c:showCatName val="0"/>
          <c:showSerName val="0"/>
          <c:showPercent val="0"/>
          <c:showBubbleSize val="0"/>
        </c:dLbls>
        <c:gapWidth val="99"/>
        <c:shape val="box"/>
        <c:axId val="368806352"/>
        <c:axId val="368806744"/>
        <c:axId val="0"/>
      </c:bar3DChart>
      <c:catAx>
        <c:axId val="36880635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68806744"/>
        <c:crosses val="autoZero"/>
        <c:auto val="1"/>
        <c:lblAlgn val="ctr"/>
        <c:lblOffset val="100"/>
        <c:noMultiLvlLbl val="0"/>
      </c:catAx>
      <c:valAx>
        <c:axId val="368806744"/>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68806352"/>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lutym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4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6903189985867151"/>
                  <c:y val="-0.1569422572178477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065632501065571"/>
                  <c:y val="-2.4779199475065617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1959878412634319"/>
                  <c:y val="9.81077755905511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9.3258855463579874E-3"/>
                  <c:y val="0.1059196194225721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8.0839222020324383E-2"/>
                  <c:y val="0.121002296587926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4610314736298993"/>
                  <c:y val="8.298113517060366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4671175718419813"/>
                  <c:y val="5.223917322834646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21658938466025079"/>
                  <c:y val="-1.250016404199475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9.5522691073872179E-2"/>
                  <c:y val="-0.1657065288713911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1.8299010700585504E-2"/>
                  <c:y val="-9.655479002624671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5.482176907373755E-2"/>
                  <c:y val="-0.1667575459317585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2088464903425533"/>
                  <c:y val="-0.1116066272965879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II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II 23'!$K$22:$K$34</c:f>
              <c:numCache>
                <c:formatCode>0.00%</c:formatCode>
                <c:ptCount val="13"/>
                <c:pt idx="0">
                  <c:v>0.36534586971121558</c:v>
                </c:pt>
                <c:pt idx="1">
                  <c:v>2.7199462726662189E-2</c:v>
                </c:pt>
                <c:pt idx="2">
                  <c:v>1.0699999999999999E-2</c:v>
                </c:pt>
                <c:pt idx="3">
                  <c:v>3.5930154466084621E-2</c:v>
                </c:pt>
                <c:pt idx="4">
                  <c:v>2.8878441907320349E-2</c:v>
                </c:pt>
                <c:pt idx="5">
                  <c:v>1.4775016789791807E-2</c:v>
                </c:pt>
                <c:pt idx="6">
                  <c:v>0.1004</c:v>
                </c:pt>
                <c:pt idx="7">
                  <c:v>2.6527871054398924E-2</c:v>
                </c:pt>
                <c:pt idx="8">
                  <c:v>1.9476158495634655E-2</c:v>
                </c:pt>
                <c:pt idx="9">
                  <c:v>0.187038280725319</c:v>
                </c:pt>
                <c:pt idx="10">
                  <c:v>7.7233042310275349E-2</c:v>
                </c:pt>
                <c:pt idx="11">
                  <c:v>2.7000000000000001E-3</c:v>
                </c:pt>
                <c:pt idx="12">
                  <c:v>0.10376091336467427</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6"/>
  <sheetViews>
    <sheetView tabSelected="1" zoomScale="60" zoomScaleNormal="60" workbookViewId="0">
      <selection activeCell="W17" sqref="W17"/>
    </sheetView>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1" ht="15">
      <c r="D1" s="2"/>
      <c r="E1" s="3"/>
      <c r="R1" s="5"/>
    </row>
    <row r="2" spans="2:21" ht="51" customHeight="1" thickBot="1">
      <c r="B2" s="268" t="s">
        <v>231</v>
      </c>
      <c r="C2" s="269"/>
      <c r="D2" s="269"/>
      <c r="E2" s="269"/>
      <c r="F2" s="269"/>
      <c r="G2" s="269"/>
      <c r="H2" s="269"/>
      <c r="I2" s="269"/>
      <c r="J2" s="269"/>
      <c r="K2" s="269"/>
      <c r="L2" s="269"/>
      <c r="M2" s="269"/>
      <c r="N2" s="269"/>
      <c r="O2" s="269"/>
      <c r="P2" s="269"/>
      <c r="Q2" s="269"/>
      <c r="R2" s="269"/>
      <c r="S2" s="270"/>
    </row>
    <row r="3" spans="2:21" ht="45" customHeight="1" thickTop="1">
      <c r="B3" s="170" t="s">
        <v>0</v>
      </c>
      <c r="C3" s="171" t="s">
        <v>1</v>
      </c>
      <c r="D3" s="172" t="s">
        <v>2</v>
      </c>
      <c r="E3" s="173" t="s">
        <v>3</v>
      </c>
      <c r="F3" s="174" t="s">
        <v>4</v>
      </c>
      <c r="G3" s="175" t="s">
        <v>5</v>
      </c>
      <c r="H3" s="175" t="s">
        <v>6</v>
      </c>
      <c r="I3" s="175" t="s">
        <v>7</v>
      </c>
      <c r="J3" s="175" t="s">
        <v>8</v>
      </c>
      <c r="K3" s="175" t="s">
        <v>9</v>
      </c>
      <c r="L3" s="175" t="s">
        <v>10</v>
      </c>
      <c r="M3" s="175" t="s">
        <v>11</v>
      </c>
      <c r="N3" s="175" t="s">
        <v>12</v>
      </c>
      <c r="O3" s="175" t="s">
        <v>13</v>
      </c>
      <c r="P3" s="175" t="s">
        <v>14</v>
      </c>
      <c r="Q3" s="175" t="s">
        <v>15</v>
      </c>
      <c r="R3" s="176" t="s">
        <v>16</v>
      </c>
      <c r="S3" s="177" t="s">
        <v>17</v>
      </c>
    </row>
    <row r="4" spans="2:21" ht="29.1" customHeight="1" thickBot="1">
      <c r="B4" s="271" t="s">
        <v>18</v>
      </c>
      <c r="C4" s="272"/>
      <c r="D4" s="272"/>
      <c r="E4" s="272"/>
      <c r="F4" s="272"/>
      <c r="G4" s="272"/>
      <c r="H4" s="272"/>
      <c r="I4" s="272"/>
      <c r="J4" s="272"/>
      <c r="K4" s="272"/>
      <c r="L4" s="272"/>
      <c r="M4" s="272"/>
      <c r="N4" s="272"/>
      <c r="O4" s="272"/>
      <c r="P4" s="272"/>
      <c r="Q4" s="272"/>
      <c r="R4" s="272"/>
      <c r="S4" s="272"/>
    </row>
    <row r="5" spans="2:21" ht="29.1" customHeight="1" thickTop="1" thickBot="1">
      <c r="B5" s="178" t="s">
        <v>19</v>
      </c>
      <c r="C5" s="273" t="s">
        <v>230</v>
      </c>
      <c r="D5" s="274"/>
      <c r="E5" s="179">
        <v>2.5</v>
      </c>
      <c r="F5" s="179">
        <v>3.3</v>
      </c>
      <c r="G5" s="179">
        <v>7</v>
      </c>
      <c r="H5" s="179">
        <v>7.8</v>
      </c>
      <c r="I5" s="179">
        <v>5.8</v>
      </c>
      <c r="J5" s="179">
        <v>2.4</v>
      </c>
      <c r="K5" s="179">
        <v>10.3</v>
      </c>
      <c r="L5" s="179">
        <v>4.5999999999999996</v>
      </c>
      <c r="M5" s="179">
        <v>3</v>
      </c>
      <c r="N5" s="179">
        <v>8.1999999999999993</v>
      </c>
      <c r="O5" s="179">
        <v>2.7</v>
      </c>
      <c r="P5" s="179">
        <v>8</v>
      </c>
      <c r="Q5" s="179">
        <v>6.5</v>
      </c>
      <c r="R5" s="180">
        <v>5.5</v>
      </c>
      <c r="S5" s="181">
        <v>4.7</v>
      </c>
      <c r="T5" s="1" t="s">
        <v>20</v>
      </c>
    </row>
    <row r="6" spans="2:21" s="4" customFormat="1" ht="28.5" customHeight="1" thickTop="1" thickBot="1">
      <c r="B6" s="11" t="s">
        <v>21</v>
      </c>
      <c r="C6" s="275" t="s">
        <v>22</v>
      </c>
      <c r="D6" s="276"/>
      <c r="E6" s="167">
        <v>1388</v>
      </c>
      <c r="F6" s="168">
        <v>826</v>
      </c>
      <c r="G6" s="168">
        <v>1102</v>
      </c>
      <c r="H6" s="168">
        <v>1413</v>
      </c>
      <c r="I6" s="168">
        <v>1568</v>
      </c>
      <c r="J6" s="168">
        <v>407</v>
      </c>
      <c r="K6" s="168">
        <v>1580</v>
      </c>
      <c r="L6" s="168">
        <v>505</v>
      </c>
      <c r="M6" s="168">
        <v>741</v>
      </c>
      <c r="N6" s="168">
        <v>962</v>
      </c>
      <c r="O6" s="168">
        <v>1948</v>
      </c>
      <c r="P6" s="168">
        <v>1860</v>
      </c>
      <c r="Q6" s="168">
        <v>1192</v>
      </c>
      <c r="R6" s="169">
        <v>1585</v>
      </c>
      <c r="S6" s="12">
        <f>SUM(E6:R6)</f>
        <v>17077</v>
      </c>
    </row>
    <row r="7" spans="2:21" s="4" customFormat="1" ht="29.1" customHeight="1" thickTop="1" thickBot="1">
      <c r="B7" s="13"/>
      <c r="C7" s="277" t="s">
        <v>23</v>
      </c>
      <c r="D7" s="277"/>
      <c r="E7" s="165">
        <v>1407</v>
      </c>
      <c r="F7" s="166">
        <v>793</v>
      </c>
      <c r="G7" s="166">
        <v>1088</v>
      </c>
      <c r="H7" s="166">
        <v>1407</v>
      </c>
      <c r="I7" s="166">
        <v>1509</v>
      </c>
      <c r="J7" s="166">
        <v>397</v>
      </c>
      <c r="K7" s="166">
        <v>1577</v>
      </c>
      <c r="L7" s="166">
        <v>491</v>
      </c>
      <c r="M7" s="166">
        <v>779</v>
      </c>
      <c r="N7" s="166">
        <v>1008</v>
      </c>
      <c r="O7" s="166">
        <v>1919</v>
      </c>
      <c r="P7" s="166">
        <v>1864</v>
      </c>
      <c r="Q7" s="166">
        <v>1235</v>
      </c>
      <c r="R7" s="166">
        <v>1606</v>
      </c>
      <c r="S7" s="164">
        <f>SUM(E7:R7)</f>
        <v>17080</v>
      </c>
      <c r="T7" s="14"/>
      <c r="U7" s="15"/>
    </row>
    <row r="8" spans="2:21" ht="29.1" customHeight="1" thickTop="1" thickBot="1">
      <c r="B8" s="16"/>
      <c r="C8" s="254" t="s">
        <v>24</v>
      </c>
      <c r="D8" s="247"/>
      <c r="E8" s="17">
        <f t="shared" ref="E8:S8" si="0">E6-E7</f>
        <v>-19</v>
      </c>
      <c r="F8" s="17">
        <f t="shared" si="0"/>
        <v>33</v>
      </c>
      <c r="G8" s="17">
        <f t="shared" si="0"/>
        <v>14</v>
      </c>
      <c r="H8" s="17">
        <f t="shared" si="0"/>
        <v>6</v>
      </c>
      <c r="I8" s="17">
        <f t="shared" si="0"/>
        <v>59</v>
      </c>
      <c r="J8" s="17">
        <f t="shared" si="0"/>
        <v>10</v>
      </c>
      <c r="K8" s="17">
        <f t="shared" si="0"/>
        <v>3</v>
      </c>
      <c r="L8" s="17">
        <f t="shared" si="0"/>
        <v>14</v>
      </c>
      <c r="M8" s="17">
        <f t="shared" si="0"/>
        <v>-38</v>
      </c>
      <c r="N8" s="17">
        <f t="shared" si="0"/>
        <v>-46</v>
      </c>
      <c r="O8" s="17">
        <f t="shared" si="0"/>
        <v>29</v>
      </c>
      <c r="P8" s="17">
        <f t="shared" si="0"/>
        <v>-4</v>
      </c>
      <c r="Q8" s="17">
        <f t="shared" si="0"/>
        <v>-43</v>
      </c>
      <c r="R8" s="18">
        <f t="shared" si="0"/>
        <v>-21</v>
      </c>
      <c r="S8" s="19">
        <f t="shared" si="0"/>
        <v>-3</v>
      </c>
      <c r="T8" s="20"/>
    </row>
    <row r="9" spans="2:21" ht="29.1" customHeight="1" thickTop="1" thickBot="1">
      <c r="B9" s="21"/>
      <c r="C9" s="250" t="s">
        <v>25</v>
      </c>
      <c r="D9" s="251"/>
      <c r="E9" s="22">
        <f t="shared" ref="E9:S9" si="1">E6/E7*100</f>
        <v>98.649609097370288</v>
      </c>
      <c r="F9" s="22">
        <f t="shared" si="1"/>
        <v>104.16141235813367</v>
      </c>
      <c r="G9" s="22">
        <f t="shared" si="1"/>
        <v>101.28676470588236</v>
      </c>
      <c r="H9" s="22">
        <f t="shared" si="1"/>
        <v>100.42643923240939</v>
      </c>
      <c r="I9" s="22">
        <f t="shared" si="1"/>
        <v>103.90987408880052</v>
      </c>
      <c r="J9" s="22">
        <f t="shared" si="1"/>
        <v>102.51889168765742</v>
      </c>
      <c r="K9" s="22">
        <f t="shared" si="1"/>
        <v>100.19023462270134</v>
      </c>
      <c r="L9" s="22">
        <f t="shared" si="1"/>
        <v>102.85132382892057</v>
      </c>
      <c r="M9" s="22">
        <f t="shared" si="1"/>
        <v>95.121951219512198</v>
      </c>
      <c r="N9" s="22">
        <f t="shared" si="1"/>
        <v>95.436507936507937</v>
      </c>
      <c r="O9" s="22">
        <f t="shared" si="1"/>
        <v>101.51120375195416</v>
      </c>
      <c r="P9" s="22">
        <f t="shared" si="1"/>
        <v>99.785407725321889</v>
      </c>
      <c r="Q9" s="22">
        <f t="shared" si="1"/>
        <v>96.518218623481772</v>
      </c>
      <c r="R9" s="23">
        <f t="shared" si="1"/>
        <v>98.692403486924036</v>
      </c>
      <c r="S9" s="24">
        <f t="shared" si="1"/>
        <v>99.982435597189706</v>
      </c>
      <c r="T9" s="20"/>
    </row>
    <row r="10" spans="2:21" s="4" customFormat="1" ht="29.1" customHeight="1" thickTop="1" thickBot="1">
      <c r="B10" s="25" t="s">
        <v>26</v>
      </c>
      <c r="C10" s="252" t="s">
        <v>27</v>
      </c>
      <c r="D10" s="253"/>
      <c r="E10" s="26">
        <v>309</v>
      </c>
      <c r="F10" s="27">
        <v>172</v>
      </c>
      <c r="G10" s="28">
        <v>189</v>
      </c>
      <c r="H10" s="28">
        <v>245</v>
      </c>
      <c r="I10" s="28">
        <v>282</v>
      </c>
      <c r="J10" s="28">
        <v>73</v>
      </c>
      <c r="K10" s="28">
        <v>247</v>
      </c>
      <c r="L10" s="28">
        <v>86</v>
      </c>
      <c r="M10" s="29">
        <v>132</v>
      </c>
      <c r="N10" s="29">
        <v>91</v>
      </c>
      <c r="O10" s="29">
        <v>418</v>
      </c>
      <c r="P10" s="29">
        <v>219</v>
      </c>
      <c r="Q10" s="29">
        <v>246</v>
      </c>
      <c r="R10" s="29">
        <v>266</v>
      </c>
      <c r="S10" s="30">
        <f>SUM(E10:R10)</f>
        <v>2975</v>
      </c>
      <c r="T10" s="14"/>
    </row>
    <row r="11" spans="2:21" ht="29.1" customHeight="1" thickTop="1" thickBot="1">
      <c r="B11" s="31"/>
      <c r="C11" s="254" t="s">
        <v>28</v>
      </c>
      <c r="D11" s="247"/>
      <c r="E11" s="32">
        <f t="shared" ref="E11:S11" si="2">E76/E10*100</f>
        <v>20.388349514563107</v>
      </c>
      <c r="F11" s="32">
        <f t="shared" si="2"/>
        <v>20.348837209302324</v>
      </c>
      <c r="G11" s="32">
        <f t="shared" si="2"/>
        <v>25.396825396825395</v>
      </c>
      <c r="H11" s="32">
        <f t="shared" si="2"/>
        <v>16.73469387755102</v>
      </c>
      <c r="I11" s="32">
        <f t="shared" si="2"/>
        <v>21.98581560283688</v>
      </c>
      <c r="J11" s="32">
        <f t="shared" si="2"/>
        <v>23.287671232876711</v>
      </c>
      <c r="K11" s="32">
        <f t="shared" si="2"/>
        <v>14.5748987854251</v>
      </c>
      <c r="L11" s="32">
        <f t="shared" si="2"/>
        <v>22.093023255813954</v>
      </c>
      <c r="M11" s="32">
        <f t="shared" si="2"/>
        <v>21.969696969696969</v>
      </c>
      <c r="N11" s="32">
        <f t="shared" si="2"/>
        <v>17.582417582417584</v>
      </c>
      <c r="O11" s="32">
        <f t="shared" si="2"/>
        <v>35.167464114832534</v>
      </c>
      <c r="P11" s="32">
        <f t="shared" si="2"/>
        <v>17.80821917808219</v>
      </c>
      <c r="Q11" s="32">
        <f t="shared" si="2"/>
        <v>14.227642276422763</v>
      </c>
      <c r="R11" s="33">
        <f t="shared" si="2"/>
        <v>19.548872180451127</v>
      </c>
      <c r="S11" s="34">
        <f t="shared" si="2"/>
        <v>21.478991596638654</v>
      </c>
      <c r="T11" s="20"/>
    </row>
    <row r="12" spans="2:21" ht="29.1" customHeight="1" thickTop="1" thickBot="1">
      <c r="B12" s="35" t="s">
        <v>29</v>
      </c>
      <c r="C12" s="255" t="s">
        <v>30</v>
      </c>
      <c r="D12" s="256"/>
      <c r="E12" s="26">
        <v>328</v>
      </c>
      <c r="F12" s="28">
        <v>139</v>
      </c>
      <c r="G12" s="28">
        <v>175</v>
      </c>
      <c r="H12" s="28">
        <v>239</v>
      </c>
      <c r="I12" s="28">
        <v>223</v>
      </c>
      <c r="J12" s="28">
        <v>63</v>
      </c>
      <c r="K12" s="28">
        <v>244</v>
      </c>
      <c r="L12" s="28">
        <v>72</v>
      </c>
      <c r="M12" s="29">
        <v>170</v>
      </c>
      <c r="N12" s="29">
        <v>137</v>
      </c>
      <c r="O12" s="29">
        <v>389</v>
      </c>
      <c r="P12" s="29">
        <v>223</v>
      </c>
      <c r="Q12" s="29">
        <v>289</v>
      </c>
      <c r="R12" s="29">
        <v>287</v>
      </c>
      <c r="S12" s="30">
        <f>SUM(E12:R12)</f>
        <v>2978</v>
      </c>
      <c r="T12" s="20"/>
    </row>
    <row r="13" spans="2:21" ht="29.1" customHeight="1" thickTop="1" thickBot="1">
      <c r="B13" s="31" t="s">
        <v>20</v>
      </c>
      <c r="C13" s="257" t="s">
        <v>31</v>
      </c>
      <c r="D13" s="258"/>
      <c r="E13" s="36">
        <v>145</v>
      </c>
      <c r="F13" s="37">
        <v>75</v>
      </c>
      <c r="G13" s="37">
        <v>79</v>
      </c>
      <c r="H13" s="37">
        <v>128</v>
      </c>
      <c r="I13" s="37">
        <v>114</v>
      </c>
      <c r="J13" s="37">
        <v>29</v>
      </c>
      <c r="K13" s="37">
        <v>96</v>
      </c>
      <c r="L13" s="37">
        <v>39</v>
      </c>
      <c r="M13" s="38">
        <v>66</v>
      </c>
      <c r="N13" s="38">
        <v>69</v>
      </c>
      <c r="O13" s="38">
        <v>167</v>
      </c>
      <c r="P13" s="38">
        <v>112</v>
      </c>
      <c r="Q13" s="38">
        <v>151</v>
      </c>
      <c r="R13" s="38">
        <v>124</v>
      </c>
      <c r="S13" s="39">
        <f>SUM(E13:R13)</f>
        <v>1394</v>
      </c>
      <c r="T13" s="20"/>
    </row>
    <row r="14" spans="2:21" s="4" customFormat="1" ht="29.1" customHeight="1" thickTop="1" thickBot="1">
      <c r="B14" s="11" t="s">
        <v>20</v>
      </c>
      <c r="C14" s="259" t="s">
        <v>32</v>
      </c>
      <c r="D14" s="260"/>
      <c r="E14" s="36">
        <v>115</v>
      </c>
      <c r="F14" s="37">
        <v>50</v>
      </c>
      <c r="G14" s="37">
        <v>72</v>
      </c>
      <c r="H14" s="37">
        <v>88</v>
      </c>
      <c r="I14" s="37">
        <v>104</v>
      </c>
      <c r="J14" s="37">
        <v>26</v>
      </c>
      <c r="K14" s="37">
        <v>80</v>
      </c>
      <c r="L14" s="37">
        <v>29</v>
      </c>
      <c r="M14" s="38">
        <v>47</v>
      </c>
      <c r="N14" s="38">
        <v>54</v>
      </c>
      <c r="O14" s="38">
        <v>152</v>
      </c>
      <c r="P14" s="38">
        <v>89</v>
      </c>
      <c r="Q14" s="38">
        <v>81</v>
      </c>
      <c r="R14" s="38">
        <v>101</v>
      </c>
      <c r="S14" s="39">
        <f>SUM(E14:R14)</f>
        <v>1088</v>
      </c>
      <c r="T14" s="14"/>
    </row>
    <row r="15" spans="2:21" s="4" customFormat="1" ht="29.1" customHeight="1" thickTop="1" thickBot="1">
      <c r="B15" s="40" t="s">
        <v>20</v>
      </c>
      <c r="C15" s="261" t="s">
        <v>33</v>
      </c>
      <c r="D15" s="262"/>
      <c r="E15" s="41">
        <v>72</v>
      </c>
      <c r="F15" s="42">
        <v>21</v>
      </c>
      <c r="G15" s="42">
        <v>46</v>
      </c>
      <c r="H15" s="42">
        <v>31</v>
      </c>
      <c r="I15" s="42">
        <v>47</v>
      </c>
      <c r="J15" s="42">
        <v>16</v>
      </c>
      <c r="K15" s="42">
        <v>54</v>
      </c>
      <c r="L15" s="42">
        <v>12</v>
      </c>
      <c r="M15" s="43">
        <v>18</v>
      </c>
      <c r="N15" s="43">
        <v>28</v>
      </c>
      <c r="O15" s="43">
        <v>71</v>
      </c>
      <c r="P15" s="43">
        <v>45</v>
      </c>
      <c r="Q15" s="43">
        <v>57</v>
      </c>
      <c r="R15" s="43">
        <v>39</v>
      </c>
      <c r="S15" s="39">
        <f>SUM(E15:R15)</f>
        <v>557</v>
      </c>
      <c r="T15" s="14"/>
    </row>
    <row r="16" spans="2:21" ht="29.1" customHeight="1" thickBot="1">
      <c r="B16" s="243" t="s">
        <v>34</v>
      </c>
      <c r="C16" s="263"/>
      <c r="D16" s="263"/>
      <c r="E16" s="263"/>
      <c r="F16" s="263"/>
      <c r="G16" s="263"/>
      <c r="H16" s="263"/>
      <c r="I16" s="263"/>
      <c r="J16" s="263"/>
      <c r="K16" s="263"/>
      <c r="L16" s="263"/>
      <c r="M16" s="263"/>
      <c r="N16" s="263"/>
      <c r="O16" s="263"/>
      <c r="P16" s="263"/>
      <c r="Q16" s="263"/>
      <c r="R16" s="263"/>
      <c r="S16" s="264"/>
    </row>
    <row r="17" spans="2:19" ht="29.1" customHeight="1" thickTop="1" thickBot="1">
      <c r="B17" s="265" t="s">
        <v>19</v>
      </c>
      <c r="C17" s="266" t="s">
        <v>35</v>
      </c>
      <c r="D17" s="267"/>
      <c r="E17" s="44">
        <v>735</v>
      </c>
      <c r="F17" s="45">
        <v>481</v>
      </c>
      <c r="G17" s="45">
        <v>633</v>
      </c>
      <c r="H17" s="45">
        <v>717</v>
      </c>
      <c r="I17" s="45">
        <v>906</v>
      </c>
      <c r="J17" s="45">
        <v>193</v>
      </c>
      <c r="K17" s="45">
        <v>887</v>
      </c>
      <c r="L17" s="45">
        <v>230</v>
      </c>
      <c r="M17" s="46">
        <v>402</v>
      </c>
      <c r="N17" s="46">
        <v>567</v>
      </c>
      <c r="O17" s="46">
        <v>1063</v>
      </c>
      <c r="P17" s="46">
        <v>961</v>
      </c>
      <c r="Q17" s="46">
        <v>666</v>
      </c>
      <c r="R17" s="46">
        <v>859</v>
      </c>
      <c r="S17" s="39">
        <f>SUM(E17:R17)</f>
        <v>9300</v>
      </c>
    </row>
    <row r="18" spans="2:19" ht="29.1" customHeight="1" thickTop="1" thickBot="1">
      <c r="B18" s="204"/>
      <c r="C18" s="231" t="s">
        <v>36</v>
      </c>
      <c r="D18" s="232"/>
      <c r="E18" s="47">
        <f t="shared" ref="E18:S18" si="3">E17/E6*100</f>
        <v>52.953890489913547</v>
      </c>
      <c r="F18" s="47">
        <f t="shared" si="3"/>
        <v>58.232445520581109</v>
      </c>
      <c r="G18" s="47">
        <f t="shared" si="3"/>
        <v>57.4410163339383</v>
      </c>
      <c r="H18" s="47">
        <f t="shared" si="3"/>
        <v>50.743099787685772</v>
      </c>
      <c r="I18" s="47">
        <f t="shared" si="3"/>
        <v>57.780612244897952</v>
      </c>
      <c r="J18" s="47">
        <f t="shared" si="3"/>
        <v>47.420147420147416</v>
      </c>
      <c r="K18" s="47">
        <f t="shared" si="3"/>
        <v>56.139240506329116</v>
      </c>
      <c r="L18" s="47">
        <f t="shared" si="3"/>
        <v>45.544554455445549</v>
      </c>
      <c r="M18" s="47">
        <f t="shared" si="3"/>
        <v>54.251012145748987</v>
      </c>
      <c r="N18" s="47">
        <f t="shared" si="3"/>
        <v>58.939708939708936</v>
      </c>
      <c r="O18" s="47">
        <f t="shared" si="3"/>
        <v>54.568788501026702</v>
      </c>
      <c r="P18" s="47">
        <f t="shared" si="3"/>
        <v>51.666666666666671</v>
      </c>
      <c r="Q18" s="47">
        <f t="shared" si="3"/>
        <v>55.872483221476507</v>
      </c>
      <c r="R18" s="47">
        <f t="shared" si="3"/>
        <v>54.195583596214512</v>
      </c>
      <c r="S18" s="48">
        <f t="shared" si="3"/>
        <v>54.459214147684023</v>
      </c>
    </row>
    <row r="19" spans="2:19" ht="29.1" customHeight="1" thickTop="1" thickBot="1">
      <c r="B19" s="236" t="s">
        <v>21</v>
      </c>
      <c r="C19" s="246" t="s">
        <v>37</v>
      </c>
      <c r="D19" s="247"/>
      <c r="E19" s="36">
        <v>0</v>
      </c>
      <c r="F19" s="37">
        <v>589</v>
      </c>
      <c r="G19" s="37">
        <v>577</v>
      </c>
      <c r="H19" s="37">
        <v>766</v>
      </c>
      <c r="I19" s="37">
        <v>662</v>
      </c>
      <c r="J19" s="37">
        <v>194</v>
      </c>
      <c r="K19" s="37">
        <v>913</v>
      </c>
      <c r="L19" s="37">
        <v>287</v>
      </c>
      <c r="M19" s="38">
        <v>441</v>
      </c>
      <c r="N19" s="38">
        <v>468</v>
      </c>
      <c r="O19" s="38">
        <v>0</v>
      </c>
      <c r="P19" s="38">
        <v>1144</v>
      </c>
      <c r="Q19" s="38">
        <v>582</v>
      </c>
      <c r="R19" s="38">
        <v>710</v>
      </c>
      <c r="S19" s="49">
        <f>SUM(E19:R19)</f>
        <v>7333</v>
      </c>
    </row>
    <row r="20" spans="2:19" ht="29.1" customHeight="1" thickTop="1" thickBot="1">
      <c r="B20" s="204"/>
      <c r="C20" s="231" t="s">
        <v>36</v>
      </c>
      <c r="D20" s="232"/>
      <c r="E20" s="47">
        <f t="shared" ref="E20:S20" si="4">E19/E6*100</f>
        <v>0</v>
      </c>
      <c r="F20" s="47">
        <f t="shared" si="4"/>
        <v>71.307506053268767</v>
      </c>
      <c r="G20" s="47">
        <f t="shared" si="4"/>
        <v>52.359346642468239</v>
      </c>
      <c r="H20" s="47">
        <f t="shared" si="4"/>
        <v>54.210898796886056</v>
      </c>
      <c r="I20" s="47">
        <f t="shared" si="4"/>
        <v>42.219387755102041</v>
      </c>
      <c r="J20" s="47">
        <f t="shared" si="4"/>
        <v>47.665847665847664</v>
      </c>
      <c r="K20" s="47">
        <f t="shared" si="4"/>
        <v>57.784810126582272</v>
      </c>
      <c r="L20" s="47">
        <f t="shared" si="4"/>
        <v>56.831683168316829</v>
      </c>
      <c r="M20" s="47">
        <f t="shared" si="4"/>
        <v>59.514170040485823</v>
      </c>
      <c r="N20" s="47">
        <f t="shared" si="4"/>
        <v>48.648648648648653</v>
      </c>
      <c r="O20" s="47">
        <f t="shared" si="4"/>
        <v>0</v>
      </c>
      <c r="P20" s="47">
        <f t="shared" si="4"/>
        <v>61.505376344086024</v>
      </c>
      <c r="Q20" s="47">
        <f t="shared" si="4"/>
        <v>48.825503355704697</v>
      </c>
      <c r="R20" s="50">
        <f t="shared" si="4"/>
        <v>44.794952681388011</v>
      </c>
      <c r="S20" s="48">
        <f t="shared" si="4"/>
        <v>42.94079756397494</v>
      </c>
    </row>
    <row r="21" spans="2:19" s="4" customFormat="1" ht="29.1" customHeight="1" thickTop="1" thickBot="1">
      <c r="B21" s="228" t="s">
        <v>26</v>
      </c>
      <c r="C21" s="229" t="s">
        <v>38</v>
      </c>
      <c r="D21" s="230"/>
      <c r="E21" s="36">
        <v>302</v>
      </c>
      <c r="F21" s="37">
        <v>165</v>
      </c>
      <c r="G21" s="37">
        <v>159</v>
      </c>
      <c r="H21" s="37">
        <v>267</v>
      </c>
      <c r="I21" s="37">
        <v>274</v>
      </c>
      <c r="J21" s="37">
        <v>62</v>
      </c>
      <c r="K21" s="37">
        <v>255</v>
      </c>
      <c r="L21" s="37">
        <v>75</v>
      </c>
      <c r="M21" s="38">
        <v>138</v>
      </c>
      <c r="N21" s="38">
        <v>115</v>
      </c>
      <c r="O21" s="38">
        <v>291</v>
      </c>
      <c r="P21" s="38">
        <v>234</v>
      </c>
      <c r="Q21" s="38">
        <v>208</v>
      </c>
      <c r="R21" s="38">
        <v>220</v>
      </c>
      <c r="S21" s="39">
        <f>SUM(E21:R21)</f>
        <v>2765</v>
      </c>
    </row>
    <row r="22" spans="2:19" ht="29.1" customHeight="1" thickTop="1" thickBot="1">
      <c r="B22" s="204"/>
      <c r="C22" s="231" t="s">
        <v>36</v>
      </c>
      <c r="D22" s="232"/>
      <c r="E22" s="47">
        <f t="shared" ref="E22:S22" si="5">E21/E6*100</f>
        <v>21.75792507204611</v>
      </c>
      <c r="F22" s="47">
        <f t="shared" si="5"/>
        <v>19.975786924939467</v>
      </c>
      <c r="G22" s="47">
        <f t="shared" si="5"/>
        <v>14.42831215970962</v>
      </c>
      <c r="H22" s="47">
        <f t="shared" si="5"/>
        <v>18.895966029723994</v>
      </c>
      <c r="I22" s="47">
        <f t="shared" si="5"/>
        <v>17.47448979591837</v>
      </c>
      <c r="J22" s="47">
        <f t="shared" si="5"/>
        <v>15.233415233415235</v>
      </c>
      <c r="K22" s="47">
        <f t="shared" si="5"/>
        <v>16.139240506329113</v>
      </c>
      <c r="L22" s="47">
        <f t="shared" si="5"/>
        <v>14.85148514851485</v>
      </c>
      <c r="M22" s="47">
        <f t="shared" si="5"/>
        <v>18.623481781376519</v>
      </c>
      <c r="N22" s="47">
        <f t="shared" si="5"/>
        <v>11.954261954261955</v>
      </c>
      <c r="O22" s="47">
        <f t="shared" si="5"/>
        <v>14.938398357289529</v>
      </c>
      <c r="P22" s="47">
        <f t="shared" si="5"/>
        <v>12.580645161290322</v>
      </c>
      <c r="Q22" s="47">
        <f t="shared" si="5"/>
        <v>17.449664429530202</v>
      </c>
      <c r="R22" s="50">
        <f t="shared" si="5"/>
        <v>13.880126182965299</v>
      </c>
      <c r="S22" s="48">
        <f t="shared" si="5"/>
        <v>16.191368507349065</v>
      </c>
    </row>
    <row r="23" spans="2:19" s="4" customFormat="1" ht="29.1" customHeight="1" thickTop="1" thickBot="1">
      <c r="B23" s="228" t="s">
        <v>29</v>
      </c>
      <c r="C23" s="248" t="s">
        <v>39</v>
      </c>
      <c r="D23" s="249"/>
      <c r="E23" s="36">
        <v>50</v>
      </c>
      <c r="F23" s="37">
        <v>42</v>
      </c>
      <c r="G23" s="37">
        <v>53</v>
      </c>
      <c r="H23" s="37">
        <v>94</v>
      </c>
      <c r="I23" s="37">
        <v>75</v>
      </c>
      <c r="J23" s="37">
        <v>29</v>
      </c>
      <c r="K23" s="37">
        <v>89</v>
      </c>
      <c r="L23" s="37">
        <v>4</v>
      </c>
      <c r="M23" s="38">
        <v>56</v>
      </c>
      <c r="N23" s="38">
        <v>30</v>
      </c>
      <c r="O23" s="38">
        <v>88</v>
      </c>
      <c r="P23" s="38">
        <v>75</v>
      </c>
      <c r="Q23" s="38">
        <v>64</v>
      </c>
      <c r="R23" s="38">
        <v>66</v>
      </c>
      <c r="S23" s="39">
        <f>SUM(E23:R23)</f>
        <v>815</v>
      </c>
    </row>
    <row r="24" spans="2:19" ht="29.1" customHeight="1" thickTop="1" thickBot="1">
      <c r="B24" s="204"/>
      <c r="C24" s="231" t="s">
        <v>36</v>
      </c>
      <c r="D24" s="232"/>
      <c r="E24" s="47">
        <f t="shared" ref="E24:S24" si="6">E23/E6*100</f>
        <v>3.6023054755043229</v>
      </c>
      <c r="F24" s="47">
        <f t="shared" si="6"/>
        <v>5.0847457627118651</v>
      </c>
      <c r="G24" s="47">
        <f t="shared" si="6"/>
        <v>4.809437386569873</v>
      </c>
      <c r="H24" s="47">
        <f t="shared" si="6"/>
        <v>6.652512384996462</v>
      </c>
      <c r="I24" s="47">
        <f t="shared" si="6"/>
        <v>4.783163265306122</v>
      </c>
      <c r="J24" s="47">
        <f t="shared" si="6"/>
        <v>7.1253071253071258</v>
      </c>
      <c r="K24" s="47">
        <f t="shared" si="6"/>
        <v>5.6329113924050631</v>
      </c>
      <c r="L24" s="47">
        <f t="shared" si="6"/>
        <v>0.79207920792079212</v>
      </c>
      <c r="M24" s="47">
        <f t="shared" si="6"/>
        <v>7.5573549257759787</v>
      </c>
      <c r="N24" s="47">
        <f t="shared" si="6"/>
        <v>3.1185031185031189</v>
      </c>
      <c r="O24" s="47">
        <f t="shared" si="6"/>
        <v>4.517453798767967</v>
      </c>
      <c r="P24" s="47">
        <f t="shared" si="6"/>
        <v>4.032258064516129</v>
      </c>
      <c r="Q24" s="47">
        <f t="shared" si="6"/>
        <v>5.3691275167785237</v>
      </c>
      <c r="R24" s="50">
        <f t="shared" si="6"/>
        <v>4.1640378548895898</v>
      </c>
      <c r="S24" s="48">
        <f t="shared" si="6"/>
        <v>4.7725010247701585</v>
      </c>
    </row>
    <row r="25" spans="2:19" s="4" customFormat="1" ht="29.1" customHeight="1" thickTop="1" thickBot="1">
      <c r="B25" s="228" t="s">
        <v>40</v>
      </c>
      <c r="C25" s="229" t="s">
        <v>41</v>
      </c>
      <c r="D25" s="230"/>
      <c r="E25" s="51">
        <v>40</v>
      </c>
      <c r="F25" s="38">
        <v>35</v>
      </c>
      <c r="G25" s="38">
        <v>48</v>
      </c>
      <c r="H25" s="38">
        <v>68</v>
      </c>
      <c r="I25" s="38">
        <v>65</v>
      </c>
      <c r="J25" s="38">
        <v>4</v>
      </c>
      <c r="K25" s="38">
        <v>74</v>
      </c>
      <c r="L25" s="38">
        <v>14</v>
      </c>
      <c r="M25" s="38">
        <v>21</v>
      </c>
      <c r="N25" s="38">
        <v>62</v>
      </c>
      <c r="O25" s="38">
        <v>50</v>
      </c>
      <c r="P25" s="38">
        <v>75</v>
      </c>
      <c r="Q25" s="38">
        <v>39</v>
      </c>
      <c r="R25" s="38">
        <v>74</v>
      </c>
      <c r="S25" s="39">
        <f>SUM(E25:R25)</f>
        <v>669</v>
      </c>
    </row>
    <row r="26" spans="2:19" ht="29.1" customHeight="1" thickTop="1" thickBot="1">
      <c r="B26" s="204"/>
      <c r="C26" s="231" t="s">
        <v>36</v>
      </c>
      <c r="D26" s="232"/>
      <c r="E26" s="47">
        <f t="shared" ref="E26:S26" si="7">E25/E6*100</f>
        <v>2.8818443804034581</v>
      </c>
      <c r="F26" s="47">
        <f t="shared" si="7"/>
        <v>4.2372881355932197</v>
      </c>
      <c r="G26" s="47">
        <f t="shared" si="7"/>
        <v>4.3557168784029034</v>
      </c>
      <c r="H26" s="47">
        <f t="shared" si="7"/>
        <v>4.8124557678697801</v>
      </c>
      <c r="I26" s="47">
        <f t="shared" si="7"/>
        <v>4.1454081632653059</v>
      </c>
      <c r="J26" s="47">
        <f t="shared" si="7"/>
        <v>0.98280098280098283</v>
      </c>
      <c r="K26" s="47">
        <f t="shared" si="7"/>
        <v>4.6835443037974684</v>
      </c>
      <c r="L26" s="47">
        <f t="shared" si="7"/>
        <v>2.7722772277227725</v>
      </c>
      <c r="M26" s="47">
        <f t="shared" si="7"/>
        <v>2.834008097165992</v>
      </c>
      <c r="N26" s="47">
        <f t="shared" si="7"/>
        <v>6.4449064449064455</v>
      </c>
      <c r="O26" s="47">
        <f t="shared" si="7"/>
        <v>2.5667351129363447</v>
      </c>
      <c r="P26" s="47">
        <f t="shared" si="7"/>
        <v>4.032258064516129</v>
      </c>
      <c r="Q26" s="47">
        <f t="shared" si="7"/>
        <v>3.2718120805369129</v>
      </c>
      <c r="R26" s="50">
        <f t="shared" si="7"/>
        <v>4.6687697160883275</v>
      </c>
      <c r="S26" s="48">
        <f t="shared" si="7"/>
        <v>3.9175499209463021</v>
      </c>
    </row>
    <row r="27" spans="2:19" ht="29.1" customHeight="1" thickTop="1" thickBot="1">
      <c r="B27" s="228" t="s">
        <v>42</v>
      </c>
      <c r="C27" s="234" t="s">
        <v>43</v>
      </c>
      <c r="D27" s="235"/>
      <c r="E27" s="51">
        <v>197</v>
      </c>
      <c r="F27" s="38">
        <v>110</v>
      </c>
      <c r="G27" s="38">
        <v>160</v>
      </c>
      <c r="H27" s="38">
        <v>218</v>
      </c>
      <c r="I27" s="38">
        <v>270</v>
      </c>
      <c r="J27" s="38">
        <v>53</v>
      </c>
      <c r="K27" s="38">
        <v>298</v>
      </c>
      <c r="L27" s="38">
        <v>58</v>
      </c>
      <c r="M27" s="38">
        <v>164</v>
      </c>
      <c r="N27" s="38">
        <v>133</v>
      </c>
      <c r="O27" s="38">
        <v>388</v>
      </c>
      <c r="P27" s="38">
        <v>375</v>
      </c>
      <c r="Q27" s="38">
        <v>181</v>
      </c>
      <c r="R27" s="38">
        <v>263</v>
      </c>
      <c r="S27" s="39">
        <f>SUM(E27:R27)</f>
        <v>2868</v>
      </c>
    </row>
    <row r="28" spans="2:19" ht="29.1" customHeight="1" thickTop="1" thickBot="1">
      <c r="B28" s="233"/>
      <c r="C28" s="231" t="s">
        <v>36</v>
      </c>
      <c r="D28" s="232"/>
      <c r="E28" s="47">
        <f>E27/E6*100</f>
        <v>14.19308357348703</v>
      </c>
      <c r="F28" s="47">
        <f t="shared" ref="F28:S28" si="8">F27/F6*100</f>
        <v>13.317191283292978</v>
      </c>
      <c r="G28" s="47">
        <f t="shared" si="8"/>
        <v>14.519056261343014</v>
      </c>
      <c r="H28" s="47">
        <f t="shared" si="8"/>
        <v>15.428167020523709</v>
      </c>
      <c r="I28" s="47">
        <f t="shared" si="8"/>
        <v>17.219387755102041</v>
      </c>
      <c r="J28" s="47">
        <f t="shared" si="8"/>
        <v>13.022113022113022</v>
      </c>
      <c r="K28" s="47">
        <f t="shared" si="8"/>
        <v>18.860759493670887</v>
      </c>
      <c r="L28" s="47">
        <f t="shared" si="8"/>
        <v>11.485148514851486</v>
      </c>
      <c r="M28" s="47">
        <f t="shared" si="8"/>
        <v>22.132253711201081</v>
      </c>
      <c r="N28" s="47">
        <f t="shared" si="8"/>
        <v>13.825363825363826</v>
      </c>
      <c r="O28" s="47">
        <f t="shared" si="8"/>
        <v>19.917864476386036</v>
      </c>
      <c r="P28" s="47">
        <f t="shared" si="8"/>
        <v>20.161290322580644</v>
      </c>
      <c r="Q28" s="47">
        <f t="shared" si="8"/>
        <v>15.184563758389261</v>
      </c>
      <c r="R28" s="47">
        <f t="shared" si="8"/>
        <v>16.593059936908517</v>
      </c>
      <c r="S28" s="47">
        <f t="shared" si="8"/>
        <v>16.79451894360836</v>
      </c>
    </row>
    <row r="29" spans="2:19" ht="29.1" customHeight="1" thickBot="1">
      <c r="B29" s="243" t="s">
        <v>44</v>
      </c>
      <c r="C29" s="243"/>
      <c r="D29" s="243"/>
      <c r="E29" s="243"/>
      <c r="F29" s="243"/>
      <c r="G29" s="243"/>
      <c r="H29" s="243"/>
      <c r="I29" s="243"/>
      <c r="J29" s="243"/>
      <c r="K29" s="243"/>
      <c r="L29" s="243"/>
      <c r="M29" s="243"/>
      <c r="N29" s="243"/>
      <c r="O29" s="243"/>
      <c r="P29" s="243"/>
      <c r="Q29" s="243"/>
      <c r="R29" s="243"/>
      <c r="S29" s="245"/>
    </row>
    <row r="30" spans="2:19" ht="29.1" customHeight="1" thickTop="1" thickBot="1">
      <c r="B30" s="236" t="s">
        <v>19</v>
      </c>
      <c r="C30" s="246" t="s">
        <v>45</v>
      </c>
      <c r="D30" s="247"/>
      <c r="E30" s="36">
        <v>263</v>
      </c>
      <c r="F30" s="37">
        <v>183</v>
      </c>
      <c r="G30" s="37">
        <v>303</v>
      </c>
      <c r="H30" s="37">
        <v>350</v>
      </c>
      <c r="I30" s="37">
        <v>367</v>
      </c>
      <c r="J30" s="37">
        <v>77</v>
      </c>
      <c r="K30" s="37">
        <v>395</v>
      </c>
      <c r="L30" s="37">
        <v>116</v>
      </c>
      <c r="M30" s="38">
        <v>175</v>
      </c>
      <c r="N30" s="38">
        <v>257</v>
      </c>
      <c r="O30" s="38">
        <v>338</v>
      </c>
      <c r="P30" s="38">
        <v>437</v>
      </c>
      <c r="Q30" s="38">
        <v>285</v>
      </c>
      <c r="R30" s="38">
        <v>399</v>
      </c>
      <c r="S30" s="39">
        <f>SUM(E30:R30)</f>
        <v>3945</v>
      </c>
    </row>
    <row r="31" spans="2:19" ht="29.1" customHeight="1" thickTop="1" thickBot="1">
      <c r="B31" s="204"/>
      <c r="C31" s="231" t="s">
        <v>36</v>
      </c>
      <c r="D31" s="232"/>
      <c r="E31" s="47">
        <f t="shared" ref="E31:S31" si="9">E30/E6*100</f>
        <v>18.948126801152736</v>
      </c>
      <c r="F31" s="47">
        <f t="shared" si="9"/>
        <v>22.154963680387411</v>
      </c>
      <c r="G31" s="47">
        <f t="shared" si="9"/>
        <v>27.495462794918328</v>
      </c>
      <c r="H31" s="47">
        <f t="shared" si="9"/>
        <v>24.769992922859167</v>
      </c>
      <c r="I31" s="47">
        <f t="shared" si="9"/>
        <v>23.405612244897959</v>
      </c>
      <c r="J31" s="47">
        <f t="shared" si="9"/>
        <v>18.918918918918919</v>
      </c>
      <c r="K31" s="47">
        <f t="shared" si="9"/>
        <v>25</v>
      </c>
      <c r="L31" s="47">
        <f t="shared" si="9"/>
        <v>22.970297029702973</v>
      </c>
      <c r="M31" s="47">
        <f t="shared" si="9"/>
        <v>23.616734143049932</v>
      </c>
      <c r="N31" s="47">
        <f t="shared" si="9"/>
        <v>26.715176715176714</v>
      </c>
      <c r="O31" s="47">
        <f t="shared" si="9"/>
        <v>17.35112936344969</v>
      </c>
      <c r="P31" s="47">
        <f t="shared" si="9"/>
        <v>23.49462365591398</v>
      </c>
      <c r="Q31" s="47">
        <f t="shared" si="9"/>
        <v>23.909395973154364</v>
      </c>
      <c r="R31" s="50">
        <f t="shared" si="9"/>
        <v>25.173501577287066</v>
      </c>
      <c r="S31" s="48">
        <f t="shared" si="9"/>
        <v>23.101247291678867</v>
      </c>
    </row>
    <row r="32" spans="2:19" ht="29.1" customHeight="1" thickTop="1" thickBot="1">
      <c r="B32" s="228" t="s">
        <v>21</v>
      </c>
      <c r="C32" s="229" t="s">
        <v>46</v>
      </c>
      <c r="D32" s="230"/>
      <c r="E32" s="36">
        <v>413</v>
      </c>
      <c r="F32" s="37">
        <v>252</v>
      </c>
      <c r="G32" s="37">
        <v>273</v>
      </c>
      <c r="H32" s="37">
        <v>378</v>
      </c>
      <c r="I32" s="37">
        <v>436</v>
      </c>
      <c r="J32" s="37">
        <v>144</v>
      </c>
      <c r="K32" s="37">
        <v>479</v>
      </c>
      <c r="L32" s="37">
        <v>151</v>
      </c>
      <c r="M32" s="38">
        <v>179</v>
      </c>
      <c r="N32" s="38">
        <v>259</v>
      </c>
      <c r="O32" s="38">
        <v>523</v>
      </c>
      <c r="P32" s="38">
        <v>481</v>
      </c>
      <c r="Q32" s="38">
        <v>299</v>
      </c>
      <c r="R32" s="38">
        <v>406</v>
      </c>
      <c r="S32" s="39">
        <f>SUM(E32:R32)</f>
        <v>4673</v>
      </c>
    </row>
    <row r="33" spans="2:22" ht="29.1" customHeight="1" thickTop="1" thickBot="1">
      <c r="B33" s="204"/>
      <c r="C33" s="231" t="s">
        <v>36</v>
      </c>
      <c r="D33" s="232"/>
      <c r="E33" s="47">
        <f t="shared" ref="E33:S33" si="10">E32/E6*100</f>
        <v>29.755043227665706</v>
      </c>
      <c r="F33" s="47">
        <f t="shared" si="10"/>
        <v>30.508474576271187</v>
      </c>
      <c r="G33" s="47">
        <f t="shared" si="10"/>
        <v>24.773139745916513</v>
      </c>
      <c r="H33" s="47">
        <f t="shared" si="10"/>
        <v>26.751592356687897</v>
      </c>
      <c r="I33" s="47">
        <f t="shared" si="10"/>
        <v>27.806122448979593</v>
      </c>
      <c r="J33" s="47">
        <f t="shared" si="10"/>
        <v>35.380835380835379</v>
      </c>
      <c r="K33" s="47">
        <f t="shared" si="10"/>
        <v>30.316455696202532</v>
      </c>
      <c r="L33" s="47">
        <f t="shared" si="10"/>
        <v>29.900990099009899</v>
      </c>
      <c r="M33" s="47">
        <f t="shared" si="10"/>
        <v>24.156545209176787</v>
      </c>
      <c r="N33" s="47">
        <f t="shared" si="10"/>
        <v>26.923076923076923</v>
      </c>
      <c r="O33" s="47">
        <f t="shared" si="10"/>
        <v>26.848049281314168</v>
      </c>
      <c r="P33" s="47">
        <f t="shared" si="10"/>
        <v>25.86021505376344</v>
      </c>
      <c r="Q33" s="47">
        <f t="shared" si="10"/>
        <v>25.083892617449667</v>
      </c>
      <c r="R33" s="50">
        <f t="shared" si="10"/>
        <v>25.615141955835963</v>
      </c>
      <c r="S33" s="48">
        <f t="shared" si="10"/>
        <v>27.364291151841659</v>
      </c>
    </row>
    <row r="34" spans="2:22" ht="29.1" customHeight="1" thickTop="1" thickBot="1">
      <c r="B34" s="228" t="s">
        <v>26</v>
      </c>
      <c r="C34" s="229" t="s">
        <v>47</v>
      </c>
      <c r="D34" s="230"/>
      <c r="E34" s="36">
        <v>370</v>
      </c>
      <c r="F34" s="37">
        <v>285</v>
      </c>
      <c r="G34" s="37">
        <v>427</v>
      </c>
      <c r="H34" s="37">
        <v>541</v>
      </c>
      <c r="I34" s="37">
        <v>529</v>
      </c>
      <c r="J34" s="37">
        <v>160</v>
      </c>
      <c r="K34" s="37">
        <v>654</v>
      </c>
      <c r="L34" s="37">
        <v>184</v>
      </c>
      <c r="M34" s="38">
        <v>230</v>
      </c>
      <c r="N34" s="38">
        <v>462</v>
      </c>
      <c r="O34" s="38">
        <v>748</v>
      </c>
      <c r="P34" s="38">
        <v>938</v>
      </c>
      <c r="Q34" s="38">
        <v>416</v>
      </c>
      <c r="R34" s="38">
        <v>645</v>
      </c>
      <c r="S34" s="39">
        <f>SUM(E34:R34)</f>
        <v>6589</v>
      </c>
    </row>
    <row r="35" spans="2:22" ht="29.1" customHeight="1" thickTop="1" thickBot="1">
      <c r="B35" s="204"/>
      <c r="C35" s="231" t="s">
        <v>36</v>
      </c>
      <c r="D35" s="232"/>
      <c r="E35" s="47">
        <f t="shared" ref="E35:S35" si="11">E34/E6*100</f>
        <v>26.657060518731988</v>
      </c>
      <c r="F35" s="47">
        <f t="shared" si="11"/>
        <v>34.503631961259082</v>
      </c>
      <c r="G35" s="47">
        <f t="shared" si="11"/>
        <v>38.74773139745917</v>
      </c>
      <c r="H35" s="47">
        <f t="shared" si="11"/>
        <v>38.287331917905163</v>
      </c>
      <c r="I35" s="47">
        <f t="shared" si="11"/>
        <v>33.737244897959187</v>
      </c>
      <c r="J35" s="47">
        <f t="shared" si="11"/>
        <v>39.31203931203931</v>
      </c>
      <c r="K35" s="47">
        <f t="shared" si="11"/>
        <v>41.392405063291136</v>
      </c>
      <c r="L35" s="47">
        <f t="shared" si="11"/>
        <v>36.435643564356432</v>
      </c>
      <c r="M35" s="47">
        <f t="shared" si="11"/>
        <v>31.039136302294196</v>
      </c>
      <c r="N35" s="47">
        <f t="shared" si="11"/>
        <v>48.024948024948024</v>
      </c>
      <c r="O35" s="47">
        <f t="shared" si="11"/>
        <v>38.398357289527716</v>
      </c>
      <c r="P35" s="47">
        <f t="shared" si="11"/>
        <v>50.43010752688172</v>
      </c>
      <c r="Q35" s="47">
        <f t="shared" si="11"/>
        <v>34.899328859060404</v>
      </c>
      <c r="R35" s="50">
        <f t="shared" si="11"/>
        <v>40.694006309148264</v>
      </c>
      <c r="S35" s="48">
        <f t="shared" si="11"/>
        <v>38.584060432160214</v>
      </c>
    </row>
    <row r="36" spans="2:22" ht="29.1" customHeight="1" thickTop="1" thickBot="1">
      <c r="B36" s="228" t="s">
        <v>29</v>
      </c>
      <c r="C36" s="234" t="s">
        <v>48</v>
      </c>
      <c r="D36" s="235"/>
      <c r="E36" s="51">
        <v>164</v>
      </c>
      <c r="F36" s="38">
        <v>162</v>
      </c>
      <c r="G36" s="38">
        <v>259</v>
      </c>
      <c r="H36" s="38">
        <v>203</v>
      </c>
      <c r="I36" s="38">
        <v>322</v>
      </c>
      <c r="J36" s="38">
        <v>54</v>
      </c>
      <c r="K36" s="38">
        <v>302</v>
      </c>
      <c r="L36" s="38">
        <v>75</v>
      </c>
      <c r="M36" s="38">
        <v>109</v>
      </c>
      <c r="N36" s="38">
        <v>114</v>
      </c>
      <c r="O36" s="38">
        <v>252</v>
      </c>
      <c r="P36" s="38">
        <v>277</v>
      </c>
      <c r="Q36" s="38">
        <v>251</v>
      </c>
      <c r="R36" s="38">
        <v>258</v>
      </c>
      <c r="S36" s="39">
        <f>SUM(E36:R36)</f>
        <v>2802</v>
      </c>
    </row>
    <row r="37" spans="2:22" ht="29.1" customHeight="1" thickTop="1" thickBot="1">
      <c r="B37" s="233"/>
      <c r="C37" s="231" t="s">
        <v>36</v>
      </c>
      <c r="D37" s="232"/>
      <c r="E37" s="47">
        <f t="shared" ref="E37:S37" si="12">E36/E6*100</f>
        <v>11.815561959654179</v>
      </c>
      <c r="F37" s="47">
        <f t="shared" si="12"/>
        <v>19.612590799031477</v>
      </c>
      <c r="G37" s="47">
        <f t="shared" si="12"/>
        <v>23.502722323049003</v>
      </c>
      <c r="H37" s="47">
        <f t="shared" si="12"/>
        <v>14.366595895258316</v>
      </c>
      <c r="I37" s="47">
        <f t="shared" si="12"/>
        <v>20.535714285714285</v>
      </c>
      <c r="J37" s="47">
        <f t="shared" si="12"/>
        <v>13.267813267813267</v>
      </c>
      <c r="K37" s="47">
        <f t="shared" si="12"/>
        <v>19.11392405063291</v>
      </c>
      <c r="L37" s="47">
        <f t="shared" si="12"/>
        <v>14.85148514851485</v>
      </c>
      <c r="M37" s="47">
        <f t="shared" si="12"/>
        <v>14.709851551956815</v>
      </c>
      <c r="N37" s="47">
        <f t="shared" si="12"/>
        <v>11.850311850311851</v>
      </c>
      <c r="O37" s="47">
        <f t="shared" si="12"/>
        <v>12.93634496919918</v>
      </c>
      <c r="P37" s="47">
        <f t="shared" si="12"/>
        <v>14.89247311827957</v>
      </c>
      <c r="Q37" s="47">
        <f t="shared" si="12"/>
        <v>21.05704697986577</v>
      </c>
      <c r="R37" s="50">
        <f t="shared" si="12"/>
        <v>16.277602523659308</v>
      </c>
      <c r="S37" s="48">
        <f t="shared" si="12"/>
        <v>16.408034198044152</v>
      </c>
    </row>
    <row r="38" spans="2:22" s="52" customFormat="1" ht="29.1" customHeight="1" thickTop="1" thickBot="1">
      <c r="B38" s="236" t="s">
        <v>40</v>
      </c>
      <c r="C38" s="238" t="s">
        <v>49</v>
      </c>
      <c r="D38" s="239"/>
      <c r="E38" s="51">
        <v>183</v>
      </c>
      <c r="F38" s="38">
        <v>102</v>
      </c>
      <c r="G38" s="38">
        <v>103</v>
      </c>
      <c r="H38" s="38">
        <v>81</v>
      </c>
      <c r="I38" s="38">
        <v>229</v>
      </c>
      <c r="J38" s="38">
        <v>47</v>
      </c>
      <c r="K38" s="38">
        <v>160</v>
      </c>
      <c r="L38" s="38">
        <v>49</v>
      </c>
      <c r="M38" s="38">
        <v>74</v>
      </c>
      <c r="N38" s="38">
        <v>79</v>
      </c>
      <c r="O38" s="38">
        <v>192</v>
      </c>
      <c r="P38" s="38">
        <v>151</v>
      </c>
      <c r="Q38" s="38">
        <v>122</v>
      </c>
      <c r="R38" s="38">
        <v>123</v>
      </c>
      <c r="S38" s="39">
        <f>SUM(E38:R38)</f>
        <v>1695</v>
      </c>
    </row>
    <row r="39" spans="2:22" s="4" customFormat="1" ht="29.1" customHeight="1" thickTop="1" thickBot="1">
      <c r="B39" s="237"/>
      <c r="C39" s="240" t="s">
        <v>36</v>
      </c>
      <c r="D39" s="241"/>
      <c r="E39" s="53">
        <f t="shared" ref="E39:S39" si="13">E38/E6*100</f>
        <v>13.184438040345823</v>
      </c>
      <c r="F39" s="54">
        <f t="shared" si="13"/>
        <v>12.348668280871671</v>
      </c>
      <c r="G39" s="54">
        <f t="shared" si="13"/>
        <v>9.3466424682395655</v>
      </c>
      <c r="H39" s="54">
        <f t="shared" si="13"/>
        <v>5.7324840764331215</v>
      </c>
      <c r="I39" s="54">
        <f t="shared" si="13"/>
        <v>14.604591836734693</v>
      </c>
      <c r="J39" s="54">
        <f t="shared" si="13"/>
        <v>11.547911547911548</v>
      </c>
      <c r="K39" s="54">
        <f t="shared" si="13"/>
        <v>10.126582278481013</v>
      </c>
      <c r="L39" s="54">
        <f t="shared" si="13"/>
        <v>9.7029702970297027</v>
      </c>
      <c r="M39" s="54">
        <f t="shared" si="13"/>
        <v>9.9865047233468278</v>
      </c>
      <c r="N39" s="54">
        <f t="shared" si="13"/>
        <v>8.2120582120582117</v>
      </c>
      <c r="O39" s="53">
        <f t="shared" si="13"/>
        <v>9.8562628336755651</v>
      </c>
      <c r="P39" s="54">
        <f t="shared" si="13"/>
        <v>8.1182795698924721</v>
      </c>
      <c r="Q39" s="54">
        <f t="shared" si="13"/>
        <v>10.234899328859061</v>
      </c>
      <c r="R39" s="55">
        <f t="shared" si="13"/>
        <v>7.7602523659305991</v>
      </c>
      <c r="S39" s="48">
        <f t="shared" si="13"/>
        <v>9.9256309656262811</v>
      </c>
    </row>
    <row r="40" spans="2:22" s="4" customFormat="1" ht="24" customHeight="1">
      <c r="B40" s="56"/>
      <c r="C40" s="57"/>
      <c r="D40" s="57"/>
      <c r="E40" s="58"/>
      <c r="F40" s="58"/>
      <c r="G40" s="58"/>
      <c r="H40" s="58"/>
      <c r="I40" s="58"/>
      <c r="J40" s="58"/>
      <c r="K40" s="58"/>
      <c r="L40" s="58"/>
      <c r="M40" s="58"/>
      <c r="N40" s="58"/>
      <c r="O40" s="58"/>
      <c r="P40" s="58"/>
      <c r="Q40" s="58"/>
      <c r="R40" s="58"/>
      <c r="S40" s="59"/>
    </row>
    <row r="41" spans="2:22" s="4" customFormat="1" ht="48.75" customHeight="1" thickBot="1">
      <c r="B41" s="242" t="s">
        <v>50</v>
      </c>
      <c r="C41" s="242"/>
      <c r="D41" s="242"/>
      <c r="E41" s="242"/>
      <c r="F41" s="242"/>
      <c r="G41" s="242"/>
      <c r="H41" s="242"/>
      <c r="I41" s="242"/>
      <c r="J41" s="242"/>
      <c r="K41" s="242"/>
      <c r="L41" s="242"/>
      <c r="M41" s="242"/>
      <c r="N41" s="242"/>
      <c r="O41" s="242"/>
      <c r="P41" s="242"/>
      <c r="Q41" s="242"/>
      <c r="R41" s="242"/>
      <c r="S41" s="242"/>
    </row>
    <row r="42" spans="2:22" s="4" customFormat="1" ht="42" customHeight="1" thickTop="1" thickBot="1">
      <c r="B42" s="6" t="s">
        <v>0</v>
      </c>
      <c r="C42" s="60" t="s">
        <v>1</v>
      </c>
      <c r="D42" s="61" t="s">
        <v>2</v>
      </c>
      <c r="E42" s="62" t="s">
        <v>51</v>
      </c>
      <c r="F42" s="7" t="s">
        <v>52</v>
      </c>
      <c r="G42" s="8" t="s">
        <v>5</v>
      </c>
      <c r="H42" s="8" t="s">
        <v>6</v>
      </c>
      <c r="I42" s="8" t="s">
        <v>7</v>
      </c>
      <c r="J42" s="8" t="s">
        <v>8</v>
      </c>
      <c r="K42" s="8" t="s">
        <v>9</v>
      </c>
      <c r="L42" s="8" t="s">
        <v>10</v>
      </c>
      <c r="M42" s="8" t="s">
        <v>11</v>
      </c>
      <c r="N42" s="8" t="s">
        <v>12</v>
      </c>
      <c r="O42" s="8" t="s">
        <v>13</v>
      </c>
      <c r="P42" s="8" t="s">
        <v>14</v>
      </c>
      <c r="Q42" s="8" t="s">
        <v>15</v>
      </c>
      <c r="R42" s="9" t="s">
        <v>16</v>
      </c>
      <c r="S42" s="10" t="s">
        <v>17</v>
      </c>
    </row>
    <row r="43" spans="2:22" s="4" customFormat="1" ht="42" customHeight="1" thickBot="1">
      <c r="B43" s="243" t="s">
        <v>53</v>
      </c>
      <c r="C43" s="244"/>
      <c r="D43" s="244"/>
      <c r="E43" s="244"/>
      <c r="F43" s="244"/>
      <c r="G43" s="244"/>
      <c r="H43" s="244"/>
      <c r="I43" s="244"/>
      <c r="J43" s="244"/>
      <c r="K43" s="244"/>
      <c r="L43" s="244"/>
      <c r="M43" s="244"/>
      <c r="N43" s="244"/>
      <c r="O43" s="244"/>
      <c r="P43" s="244"/>
      <c r="Q43" s="244"/>
      <c r="R43" s="244"/>
      <c r="S43" s="222"/>
    </row>
    <row r="44" spans="2:22" s="4" customFormat="1" ht="42" customHeight="1" thickTop="1" thickBot="1">
      <c r="B44" s="63" t="s">
        <v>19</v>
      </c>
      <c r="C44" s="226" t="s">
        <v>54</v>
      </c>
      <c r="D44" s="227"/>
      <c r="E44" s="44">
        <v>584</v>
      </c>
      <c r="F44" s="44">
        <v>75</v>
      </c>
      <c r="G44" s="44">
        <v>222</v>
      </c>
      <c r="H44" s="44">
        <v>389</v>
      </c>
      <c r="I44" s="44">
        <v>114</v>
      </c>
      <c r="J44" s="44">
        <v>72</v>
      </c>
      <c r="K44" s="44">
        <v>125</v>
      </c>
      <c r="L44" s="44">
        <v>61</v>
      </c>
      <c r="M44" s="44">
        <v>277</v>
      </c>
      <c r="N44" s="44">
        <v>364</v>
      </c>
      <c r="O44" s="44">
        <v>205</v>
      </c>
      <c r="P44" s="44">
        <v>29</v>
      </c>
      <c r="Q44" s="44">
        <v>134</v>
      </c>
      <c r="R44" s="64">
        <v>241</v>
      </c>
      <c r="S44" s="65">
        <f>SUM(E44:R44)</f>
        <v>2892</v>
      </c>
    </row>
    <row r="45" spans="2:22" s="4" customFormat="1" ht="42" customHeight="1" thickTop="1" thickBot="1">
      <c r="B45" s="66"/>
      <c r="C45" s="216" t="s">
        <v>55</v>
      </c>
      <c r="D45" s="217"/>
      <c r="E45" s="67">
        <v>38</v>
      </c>
      <c r="F45" s="37">
        <v>19</v>
      </c>
      <c r="G45" s="37">
        <v>40</v>
      </c>
      <c r="H45" s="37">
        <v>39</v>
      </c>
      <c r="I45" s="37">
        <v>45</v>
      </c>
      <c r="J45" s="37">
        <v>44</v>
      </c>
      <c r="K45" s="37">
        <v>106</v>
      </c>
      <c r="L45" s="37">
        <v>31</v>
      </c>
      <c r="M45" s="38">
        <v>27</v>
      </c>
      <c r="N45" s="38">
        <v>60</v>
      </c>
      <c r="O45" s="38">
        <v>48</v>
      </c>
      <c r="P45" s="38">
        <v>14</v>
      </c>
      <c r="Q45" s="38">
        <v>82</v>
      </c>
      <c r="R45" s="38">
        <v>107</v>
      </c>
      <c r="S45" s="65">
        <f>SUM(E45:R45)</f>
        <v>700</v>
      </c>
    </row>
    <row r="46" spans="2:22" s="4" customFormat="1" ht="42" customHeight="1" thickTop="1" thickBot="1">
      <c r="B46" s="68" t="s">
        <v>21</v>
      </c>
      <c r="C46" s="218" t="s">
        <v>56</v>
      </c>
      <c r="D46" s="219"/>
      <c r="E46" s="69">
        <v>1189</v>
      </c>
      <c r="F46" s="69">
        <v>185</v>
      </c>
      <c r="G46" s="69">
        <v>591</v>
      </c>
      <c r="H46" s="69">
        <v>535</v>
      </c>
      <c r="I46" s="69">
        <v>214</v>
      </c>
      <c r="J46" s="69">
        <v>147</v>
      </c>
      <c r="K46" s="69">
        <v>192</v>
      </c>
      <c r="L46" s="69">
        <v>131</v>
      </c>
      <c r="M46" s="69">
        <v>426</v>
      </c>
      <c r="N46" s="69">
        <v>383</v>
      </c>
      <c r="O46" s="69">
        <v>809</v>
      </c>
      <c r="P46" s="69">
        <v>263</v>
      </c>
      <c r="Q46" s="69">
        <v>308</v>
      </c>
      <c r="R46" s="70">
        <v>475</v>
      </c>
      <c r="S46" s="182">
        <f>SUM(E46:R46)</f>
        <v>5848</v>
      </c>
      <c r="U46" s="4">
        <f>SUM(E46:R46)</f>
        <v>5848</v>
      </c>
      <c r="V46" s="4">
        <f>SUM(E46:R46)</f>
        <v>5848</v>
      </c>
    </row>
    <row r="47" spans="2:22" s="4" customFormat="1" ht="42" customHeight="1" thickBot="1">
      <c r="B47" s="220" t="s">
        <v>57</v>
      </c>
      <c r="C47" s="221"/>
      <c r="D47" s="221"/>
      <c r="E47" s="221"/>
      <c r="F47" s="221"/>
      <c r="G47" s="221"/>
      <c r="H47" s="221"/>
      <c r="I47" s="221"/>
      <c r="J47" s="221"/>
      <c r="K47" s="221"/>
      <c r="L47" s="221"/>
      <c r="M47" s="221"/>
      <c r="N47" s="221"/>
      <c r="O47" s="221"/>
      <c r="P47" s="221"/>
      <c r="Q47" s="221"/>
      <c r="R47" s="221"/>
      <c r="S47" s="222"/>
    </row>
    <row r="48" spans="2:22" s="4" customFormat="1" ht="42" customHeight="1" thickTop="1" thickBot="1">
      <c r="B48" s="223" t="s">
        <v>19</v>
      </c>
      <c r="C48" s="224" t="s">
        <v>58</v>
      </c>
      <c r="D48" s="225"/>
      <c r="E48" s="45">
        <v>9</v>
      </c>
      <c r="F48" s="45">
        <v>3</v>
      </c>
      <c r="G48" s="45">
        <v>1</v>
      </c>
      <c r="H48" s="45">
        <v>10</v>
      </c>
      <c r="I48" s="45">
        <v>5</v>
      </c>
      <c r="J48" s="45">
        <v>2</v>
      </c>
      <c r="K48" s="45">
        <v>8</v>
      </c>
      <c r="L48" s="45">
        <v>3</v>
      </c>
      <c r="M48" s="45">
        <v>7</v>
      </c>
      <c r="N48" s="45">
        <v>1</v>
      </c>
      <c r="O48" s="45">
        <v>6</v>
      </c>
      <c r="P48" s="45">
        <v>3</v>
      </c>
      <c r="Q48" s="45">
        <v>32</v>
      </c>
      <c r="R48" s="46">
        <v>17</v>
      </c>
      <c r="S48" s="72">
        <f t="shared" ref="S48:S64" si="14">SUM(E48:R48)</f>
        <v>107</v>
      </c>
    </row>
    <row r="49" spans="2:22" ht="42" customHeight="1" thickTop="1" thickBot="1">
      <c r="B49" s="204"/>
      <c r="C49" s="214" t="s">
        <v>59</v>
      </c>
      <c r="D49" s="215"/>
      <c r="E49" s="73">
        <v>12</v>
      </c>
      <c r="F49" s="73">
        <v>6</v>
      </c>
      <c r="G49" s="73">
        <v>1</v>
      </c>
      <c r="H49" s="73">
        <v>12</v>
      </c>
      <c r="I49" s="73">
        <v>10</v>
      </c>
      <c r="J49" s="73">
        <v>2</v>
      </c>
      <c r="K49" s="73">
        <v>10</v>
      </c>
      <c r="L49" s="73">
        <v>5</v>
      </c>
      <c r="M49" s="73">
        <v>8</v>
      </c>
      <c r="N49" s="73">
        <v>2</v>
      </c>
      <c r="O49" s="73">
        <v>9</v>
      </c>
      <c r="P49" s="73">
        <v>7</v>
      </c>
      <c r="Q49" s="73">
        <v>41</v>
      </c>
      <c r="R49" s="74">
        <v>26</v>
      </c>
      <c r="S49" s="71">
        <f t="shared" si="14"/>
        <v>151</v>
      </c>
      <c r="U49" s="1">
        <f>SUM(E49:R49)</f>
        <v>151</v>
      </c>
      <c r="V49" s="4">
        <f>SUM(E49:R49)</f>
        <v>151</v>
      </c>
    </row>
    <row r="50" spans="2:22" s="4" customFormat="1" ht="42" customHeight="1" thickTop="1" thickBot="1">
      <c r="B50" s="199" t="s">
        <v>21</v>
      </c>
      <c r="C50" s="212" t="s">
        <v>60</v>
      </c>
      <c r="D50" s="213"/>
      <c r="E50" s="75">
        <v>2</v>
      </c>
      <c r="F50" s="75">
        <v>14</v>
      </c>
      <c r="G50" s="75">
        <v>5</v>
      </c>
      <c r="H50" s="75">
        <v>11</v>
      </c>
      <c r="I50" s="75">
        <v>0</v>
      </c>
      <c r="J50" s="75">
        <v>0</v>
      </c>
      <c r="K50" s="75">
        <v>2</v>
      </c>
      <c r="L50" s="75">
        <v>3</v>
      </c>
      <c r="M50" s="75">
        <v>2</v>
      </c>
      <c r="N50" s="75">
        <v>1</v>
      </c>
      <c r="O50" s="75">
        <v>0</v>
      </c>
      <c r="P50" s="75">
        <v>15</v>
      </c>
      <c r="Q50" s="75">
        <v>29</v>
      </c>
      <c r="R50" s="76">
        <v>2</v>
      </c>
      <c r="S50" s="72">
        <f t="shared" si="14"/>
        <v>86</v>
      </c>
    </row>
    <row r="51" spans="2:22" ht="42" customHeight="1" thickTop="1" thickBot="1">
      <c r="B51" s="204"/>
      <c r="C51" s="214" t="s">
        <v>61</v>
      </c>
      <c r="D51" s="215"/>
      <c r="E51" s="73">
        <v>3</v>
      </c>
      <c r="F51" s="73">
        <v>19</v>
      </c>
      <c r="G51" s="73">
        <v>7</v>
      </c>
      <c r="H51" s="73">
        <v>14</v>
      </c>
      <c r="I51" s="73">
        <v>0</v>
      </c>
      <c r="J51" s="73">
        <v>0</v>
      </c>
      <c r="K51" s="73">
        <v>3</v>
      </c>
      <c r="L51" s="73">
        <v>6</v>
      </c>
      <c r="M51" s="73">
        <v>2</v>
      </c>
      <c r="N51" s="73">
        <v>1</v>
      </c>
      <c r="O51" s="73">
        <v>1</v>
      </c>
      <c r="P51" s="73">
        <v>32</v>
      </c>
      <c r="Q51" s="73">
        <v>35</v>
      </c>
      <c r="R51" s="74">
        <v>3</v>
      </c>
      <c r="S51" s="71">
        <f t="shared" si="14"/>
        <v>126</v>
      </c>
      <c r="U51" s="1">
        <f>SUM(E51:R51)</f>
        <v>126</v>
      </c>
      <c r="V51" s="4">
        <f>SUM(E51:R51)</f>
        <v>126</v>
      </c>
    </row>
    <row r="52" spans="2:22" s="4" customFormat="1" ht="42" customHeight="1" thickTop="1" thickBot="1">
      <c r="B52" s="191" t="s">
        <v>26</v>
      </c>
      <c r="C52" s="205" t="s">
        <v>62</v>
      </c>
      <c r="D52" s="206"/>
      <c r="E52" s="36">
        <v>10</v>
      </c>
      <c r="F52" s="37">
        <v>2</v>
      </c>
      <c r="G52" s="37">
        <v>0</v>
      </c>
      <c r="H52" s="37">
        <v>11</v>
      </c>
      <c r="I52" s="38">
        <v>0</v>
      </c>
      <c r="J52" s="37">
        <v>0</v>
      </c>
      <c r="K52" s="38">
        <v>0</v>
      </c>
      <c r="L52" s="37">
        <v>0</v>
      </c>
      <c r="M52" s="38">
        <v>5</v>
      </c>
      <c r="N52" s="38">
        <v>8</v>
      </c>
      <c r="O52" s="38">
        <v>6</v>
      </c>
      <c r="P52" s="37">
        <v>0</v>
      </c>
      <c r="Q52" s="77">
        <v>0</v>
      </c>
      <c r="R52" s="38">
        <v>1</v>
      </c>
      <c r="S52" s="72">
        <f t="shared" si="14"/>
        <v>43</v>
      </c>
    </row>
    <row r="53" spans="2:22" ht="42" customHeight="1" thickTop="1" thickBot="1">
      <c r="B53" s="204"/>
      <c r="C53" s="214" t="s">
        <v>63</v>
      </c>
      <c r="D53" s="215"/>
      <c r="E53" s="73">
        <v>10</v>
      </c>
      <c r="F53" s="73">
        <v>2</v>
      </c>
      <c r="G53" s="73">
        <v>0</v>
      </c>
      <c r="H53" s="73">
        <v>13</v>
      </c>
      <c r="I53" s="73">
        <v>0</v>
      </c>
      <c r="J53" s="73">
        <v>0</v>
      </c>
      <c r="K53" s="73">
        <v>0</v>
      </c>
      <c r="L53" s="73">
        <v>0</v>
      </c>
      <c r="M53" s="73">
        <v>7</v>
      </c>
      <c r="N53" s="73">
        <v>8</v>
      </c>
      <c r="O53" s="73">
        <v>6</v>
      </c>
      <c r="P53" s="73">
        <v>0</v>
      </c>
      <c r="Q53" s="73">
        <v>0</v>
      </c>
      <c r="R53" s="74">
        <v>2</v>
      </c>
      <c r="S53" s="71">
        <f t="shared" si="14"/>
        <v>48</v>
      </c>
      <c r="U53" s="1">
        <f>SUM(E53:R53)</f>
        <v>48</v>
      </c>
      <c r="V53" s="4">
        <f>SUM(E53:R53)</f>
        <v>48</v>
      </c>
    </row>
    <row r="54" spans="2:22" s="4" customFormat="1" ht="42" customHeight="1" thickTop="1" thickBot="1">
      <c r="B54" s="191" t="s">
        <v>29</v>
      </c>
      <c r="C54" s="205" t="s">
        <v>64</v>
      </c>
      <c r="D54" s="206"/>
      <c r="E54" s="36">
        <v>5</v>
      </c>
      <c r="F54" s="37">
        <v>0</v>
      </c>
      <c r="G54" s="37">
        <v>1</v>
      </c>
      <c r="H54" s="37">
        <v>4</v>
      </c>
      <c r="I54" s="38">
        <v>1</v>
      </c>
      <c r="J54" s="37">
        <v>0</v>
      </c>
      <c r="K54" s="38">
        <v>4</v>
      </c>
      <c r="L54" s="37">
        <v>3</v>
      </c>
      <c r="M54" s="38">
        <v>0</v>
      </c>
      <c r="N54" s="38">
        <v>4</v>
      </c>
      <c r="O54" s="38">
        <v>2</v>
      </c>
      <c r="P54" s="37">
        <v>3</v>
      </c>
      <c r="Q54" s="77">
        <v>3</v>
      </c>
      <c r="R54" s="38">
        <v>2</v>
      </c>
      <c r="S54" s="72">
        <f t="shared" si="14"/>
        <v>32</v>
      </c>
    </row>
    <row r="55" spans="2:22" s="4" customFormat="1" ht="42" customHeight="1" thickTop="1" thickBot="1">
      <c r="B55" s="204"/>
      <c r="C55" s="207" t="s">
        <v>65</v>
      </c>
      <c r="D55" s="208"/>
      <c r="E55" s="73">
        <v>5</v>
      </c>
      <c r="F55" s="73">
        <v>1</v>
      </c>
      <c r="G55" s="73">
        <v>2</v>
      </c>
      <c r="H55" s="73">
        <v>4</v>
      </c>
      <c r="I55" s="73">
        <v>2</v>
      </c>
      <c r="J55" s="73">
        <v>0</v>
      </c>
      <c r="K55" s="73">
        <v>5</v>
      </c>
      <c r="L55" s="73">
        <v>4</v>
      </c>
      <c r="M55" s="73">
        <v>0</v>
      </c>
      <c r="N55" s="73">
        <v>5</v>
      </c>
      <c r="O55" s="73">
        <v>6</v>
      </c>
      <c r="P55" s="73">
        <v>4</v>
      </c>
      <c r="Q55" s="73">
        <v>5</v>
      </c>
      <c r="R55" s="74">
        <v>3</v>
      </c>
      <c r="S55" s="71">
        <f t="shared" si="14"/>
        <v>46</v>
      </c>
      <c r="U55" s="4">
        <f>SUM(E55:R55)</f>
        <v>46</v>
      </c>
      <c r="V55" s="4">
        <f>SUM(E55:R55)</f>
        <v>46</v>
      </c>
    </row>
    <row r="56" spans="2:22" s="4" customFormat="1" ht="42" customHeight="1" thickTop="1" thickBot="1">
      <c r="B56" s="191" t="s">
        <v>40</v>
      </c>
      <c r="C56" s="192" t="s">
        <v>66</v>
      </c>
      <c r="D56" s="193"/>
      <c r="E56" s="78">
        <v>4</v>
      </c>
      <c r="F56" s="78">
        <v>6</v>
      </c>
      <c r="G56" s="78">
        <v>0</v>
      </c>
      <c r="H56" s="78">
        <v>4</v>
      </c>
      <c r="I56" s="78">
        <v>4</v>
      </c>
      <c r="J56" s="78">
        <v>1</v>
      </c>
      <c r="K56" s="78">
        <v>2</v>
      </c>
      <c r="L56" s="78">
        <v>1</v>
      </c>
      <c r="M56" s="78">
        <v>5</v>
      </c>
      <c r="N56" s="78">
        <v>1</v>
      </c>
      <c r="O56" s="78">
        <v>1</v>
      </c>
      <c r="P56" s="78">
        <v>2</v>
      </c>
      <c r="Q56" s="78">
        <v>6</v>
      </c>
      <c r="R56" s="79">
        <v>1</v>
      </c>
      <c r="S56" s="72">
        <f t="shared" si="14"/>
        <v>38</v>
      </c>
    </row>
    <row r="57" spans="2:22" s="4" customFormat="1" ht="42" customHeight="1" thickTop="1" thickBot="1">
      <c r="B57" s="209"/>
      <c r="C57" s="210" t="s">
        <v>67</v>
      </c>
      <c r="D57" s="211"/>
      <c r="E57" s="73">
        <v>8</v>
      </c>
      <c r="F57" s="73">
        <v>11</v>
      </c>
      <c r="G57" s="73">
        <v>1</v>
      </c>
      <c r="H57" s="73">
        <v>5</v>
      </c>
      <c r="I57" s="73">
        <v>4</v>
      </c>
      <c r="J57" s="73">
        <v>2</v>
      </c>
      <c r="K57" s="73">
        <v>15</v>
      </c>
      <c r="L57" s="73">
        <v>2</v>
      </c>
      <c r="M57" s="73">
        <v>6</v>
      </c>
      <c r="N57" s="73">
        <v>1</v>
      </c>
      <c r="O57" s="73">
        <v>12</v>
      </c>
      <c r="P57" s="73">
        <v>3</v>
      </c>
      <c r="Q57" s="73">
        <v>7</v>
      </c>
      <c r="R57" s="74">
        <v>1</v>
      </c>
      <c r="S57" s="71">
        <f t="shared" si="14"/>
        <v>78</v>
      </c>
      <c r="U57" s="4">
        <f>SUM(E57:R57)</f>
        <v>78</v>
      </c>
      <c r="V57" s="4">
        <f>SUM(E57:R57)</f>
        <v>78</v>
      </c>
    </row>
    <row r="58" spans="2:22" s="4" customFormat="1" ht="42" customHeight="1" thickTop="1" thickBot="1">
      <c r="B58" s="191" t="s">
        <v>42</v>
      </c>
      <c r="C58" s="192" t="s">
        <v>68</v>
      </c>
      <c r="D58" s="193"/>
      <c r="E58" s="78">
        <v>4</v>
      </c>
      <c r="F58" s="78">
        <v>1</v>
      </c>
      <c r="G58" s="78">
        <v>1</v>
      </c>
      <c r="H58" s="78">
        <v>1</v>
      </c>
      <c r="I58" s="78">
        <v>4</v>
      </c>
      <c r="J58" s="78">
        <v>0</v>
      </c>
      <c r="K58" s="78">
        <v>2</v>
      </c>
      <c r="L58" s="78">
        <v>4</v>
      </c>
      <c r="M58" s="78">
        <v>7</v>
      </c>
      <c r="N58" s="78">
        <v>13</v>
      </c>
      <c r="O58" s="78">
        <v>3</v>
      </c>
      <c r="P58" s="78">
        <v>1</v>
      </c>
      <c r="Q58" s="78">
        <v>1</v>
      </c>
      <c r="R58" s="79">
        <v>2</v>
      </c>
      <c r="S58" s="72">
        <f t="shared" si="14"/>
        <v>44</v>
      </c>
    </row>
    <row r="59" spans="2:22" s="4" customFormat="1" ht="42" customHeight="1" thickTop="1" thickBot="1">
      <c r="B59" s="199"/>
      <c r="C59" s="200" t="s">
        <v>69</v>
      </c>
      <c r="D59" s="201"/>
      <c r="E59" s="73">
        <v>4</v>
      </c>
      <c r="F59" s="73">
        <v>1</v>
      </c>
      <c r="G59" s="73">
        <v>1</v>
      </c>
      <c r="H59" s="73">
        <v>1</v>
      </c>
      <c r="I59" s="73">
        <v>8</v>
      </c>
      <c r="J59" s="73">
        <v>0</v>
      </c>
      <c r="K59" s="73">
        <v>2</v>
      </c>
      <c r="L59" s="73">
        <v>7</v>
      </c>
      <c r="M59" s="73">
        <v>8</v>
      </c>
      <c r="N59" s="73">
        <v>16</v>
      </c>
      <c r="O59" s="73">
        <v>6</v>
      </c>
      <c r="P59" s="73">
        <v>1</v>
      </c>
      <c r="Q59" s="73">
        <v>1</v>
      </c>
      <c r="R59" s="74">
        <v>3</v>
      </c>
      <c r="S59" s="71">
        <f t="shared" si="14"/>
        <v>59</v>
      </c>
      <c r="U59" s="4">
        <f>SUM(E59:R59)</f>
        <v>59</v>
      </c>
      <c r="V59" s="4">
        <f>SUM(E59:R59)</f>
        <v>59</v>
      </c>
    </row>
    <row r="60" spans="2:22" s="4" customFormat="1" ht="42" customHeight="1" thickTop="1" thickBot="1">
      <c r="B60" s="190" t="s">
        <v>70</v>
      </c>
      <c r="C60" s="192" t="s">
        <v>71</v>
      </c>
      <c r="D60" s="193"/>
      <c r="E60" s="78">
        <v>17</v>
      </c>
      <c r="F60" s="78">
        <v>6</v>
      </c>
      <c r="G60" s="78">
        <v>16</v>
      </c>
      <c r="H60" s="78">
        <v>25</v>
      </c>
      <c r="I60" s="78">
        <v>11</v>
      </c>
      <c r="J60" s="78">
        <v>2</v>
      </c>
      <c r="K60" s="78">
        <v>34</v>
      </c>
      <c r="L60" s="78">
        <v>8</v>
      </c>
      <c r="M60" s="78">
        <v>61</v>
      </c>
      <c r="N60" s="78">
        <v>2</v>
      </c>
      <c r="O60" s="78">
        <v>41</v>
      </c>
      <c r="P60" s="78">
        <v>23</v>
      </c>
      <c r="Q60" s="78">
        <v>22</v>
      </c>
      <c r="R60" s="79">
        <v>31</v>
      </c>
      <c r="S60" s="72">
        <f t="shared" si="14"/>
        <v>299</v>
      </c>
    </row>
    <row r="61" spans="2:22" s="4" customFormat="1" ht="42" customHeight="1" thickTop="1" thickBot="1">
      <c r="B61" s="190"/>
      <c r="C61" s="202" t="s">
        <v>72</v>
      </c>
      <c r="D61" s="203"/>
      <c r="E61" s="80">
        <v>23</v>
      </c>
      <c r="F61" s="80">
        <v>8</v>
      </c>
      <c r="G61" s="80">
        <v>16</v>
      </c>
      <c r="H61" s="80">
        <v>38</v>
      </c>
      <c r="I61" s="80">
        <v>11</v>
      </c>
      <c r="J61" s="80">
        <v>3</v>
      </c>
      <c r="K61" s="80">
        <v>44</v>
      </c>
      <c r="L61" s="80">
        <v>11</v>
      </c>
      <c r="M61" s="80">
        <v>62</v>
      </c>
      <c r="N61" s="80">
        <v>2</v>
      </c>
      <c r="O61" s="80">
        <v>59</v>
      </c>
      <c r="P61" s="80">
        <v>37</v>
      </c>
      <c r="Q61" s="80">
        <v>29</v>
      </c>
      <c r="R61" s="81">
        <v>42</v>
      </c>
      <c r="S61" s="71">
        <f t="shared" si="14"/>
        <v>385</v>
      </c>
      <c r="U61" s="4">
        <f>SUM(E61:R61)</f>
        <v>385</v>
      </c>
      <c r="V61" s="4">
        <f>SUM(E61:R61)</f>
        <v>385</v>
      </c>
    </row>
    <row r="62" spans="2:22" s="4" customFormat="1" ht="42" customHeight="1" thickTop="1" thickBot="1">
      <c r="B62" s="190" t="s">
        <v>73</v>
      </c>
      <c r="C62" s="192" t="s">
        <v>74</v>
      </c>
      <c r="D62" s="193"/>
      <c r="E62" s="78">
        <v>0</v>
      </c>
      <c r="F62" s="78">
        <v>0</v>
      </c>
      <c r="G62" s="78">
        <v>0</v>
      </c>
      <c r="H62" s="78">
        <v>0</v>
      </c>
      <c r="I62" s="78">
        <v>0</v>
      </c>
      <c r="J62" s="78">
        <v>0</v>
      </c>
      <c r="K62" s="78">
        <v>10</v>
      </c>
      <c r="L62" s="78">
        <v>0</v>
      </c>
      <c r="M62" s="78">
        <v>0</v>
      </c>
      <c r="N62" s="78">
        <v>0</v>
      </c>
      <c r="O62" s="78">
        <v>11</v>
      </c>
      <c r="P62" s="78">
        <v>0</v>
      </c>
      <c r="Q62" s="78">
        <v>7</v>
      </c>
      <c r="R62" s="79">
        <v>51</v>
      </c>
      <c r="S62" s="72">
        <f t="shared" si="14"/>
        <v>79</v>
      </c>
    </row>
    <row r="63" spans="2:22" s="4" customFormat="1" ht="42" customHeight="1" thickTop="1" thickBot="1">
      <c r="B63" s="191"/>
      <c r="C63" s="194" t="s">
        <v>75</v>
      </c>
      <c r="D63" s="195"/>
      <c r="E63" s="73">
        <f>E62</f>
        <v>0</v>
      </c>
      <c r="F63" s="73">
        <f>F62</f>
        <v>0</v>
      </c>
      <c r="G63" s="73">
        <f t="shared" ref="G63:Q63" si="15">G62</f>
        <v>0</v>
      </c>
      <c r="H63" s="73">
        <f t="shared" si="15"/>
        <v>0</v>
      </c>
      <c r="I63" s="73">
        <f t="shared" si="15"/>
        <v>0</v>
      </c>
      <c r="J63" s="73">
        <f t="shared" si="15"/>
        <v>0</v>
      </c>
      <c r="K63" s="73">
        <f t="shared" si="15"/>
        <v>10</v>
      </c>
      <c r="L63" s="73">
        <f t="shared" si="15"/>
        <v>0</v>
      </c>
      <c r="M63" s="73">
        <f t="shared" si="15"/>
        <v>0</v>
      </c>
      <c r="N63" s="73">
        <f t="shared" si="15"/>
        <v>0</v>
      </c>
      <c r="O63" s="73">
        <f t="shared" si="15"/>
        <v>11</v>
      </c>
      <c r="P63" s="73">
        <f t="shared" si="15"/>
        <v>0</v>
      </c>
      <c r="Q63" s="73">
        <f t="shared" si="15"/>
        <v>7</v>
      </c>
      <c r="R63" s="74">
        <v>63</v>
      </c>
      <c r="S63" s="71">
        <f t="shared" si="14"/>
        <v>91</v>
      </c>
      <c r="U63" s="4">
        <f>SUM(E63:S63)</f>
        <v>182</v>
      </c>
      <c r="V63" s="4">
        <f>SUM(E63:S63)</f>
        <v>182</v>
      </c>
    </row>
    <row r="64" spans="2:22" s="4" customFormat="1" ht="42" customHeight="1" thickTop="1" thickBot="1">
      <c r="B64" s="190" t="s">
        <v>76</v>
      </c>
      <c r="C64" s="192" t="s">
        <v>77</v>
      </c>
      <c r="D64" s="193"/>
      <c r="E64" s="78">
        <v>0</v>
      </c>
      <c r="F64" s="78">
        <v>0</v>
      </c>
      <c r="G64" s="78">
        <v>0</v>
      </c>
      <c r="H64" s="78">
        <v>0</v>
      </c>
      <c r="I64" s="78">
        <v>0</v>
      </c>
      <c r="J64" s="78">
        <v>0</v>
      </c>
      <c r="K64" s="78">
        <v>0</v>
      </c>
      <c r="L64" s="78">
        <v>0</v>
      </c>
      <c r="M64" s="78">
        <v>0</v>
      </c>
      <c r="N64" s="78">
        <v>0</v>
      </c>
      <c r="O64" s="78">
        <v>0</v>
      </c>
      <c r="P64" s="78">
        <v>0</v>
      </c>
      <c r="Q64" s="78">
        <v>0</v>
      </c>
      <c r="R64" s="79">
        <v>0</v>
      </c>
      <c r="S64" s="72">
        <f t="shared" si="14"/>
        <v>0</v>
      </c>
    </row>
    <row r="65" spans="2:22" ht="42" customHeight="1" thickTop="1" thickBot="1">
      <c r="B65" s="196"/>
      <c r="C65" s="197" t="s">
        <v>78</v>
      </c>
      <c r="D65" s="198"/>
      <c r="E65" s="73">
        <f>E64</f>
        <v>0</v>
      </c>
      <c r="F65" s="73">
        <f t="shared" ref="F65:S65" si="16">F64</f>
        <v>0</v>
      </c>
      <c r="G65" s="73">
        <f t="shared" si="16"/>
        <v>0</v>
      </c>
      <c r="H65" s="73">
        <f t="shared" si="16"/>
        <v>0</v>
      </c>
      <c r="I65" s="73">
        <f t="shared" si="16"/>
        <v>0</v>
      </c>
      <c r="J65" s="73">
        <f t="shared" si="16"/>
        <v>0</v>
      </c>
      <c r="K65" s="73">
        <f t="shared" si="16"/>
        <v>0</v>
      </c>
      <c r="L65" s="73">
        <f t="shared" si="16"/>
        <v>0</v>
      </c>
      <c r="M65" s="73">
        <f t="shared" si="16"/>
        <v>0</v>
      </c>
      <c r="N65" s="73">
        <f t="shared" si="16"/>
        <v>0</v>
      </c>
      <c r="O65" s="73">
        <f t="shared" si="16"/>
        <v>0</v>
      </c>
      <c r="P65" s="73">
        <f t="shared" si="16"/>
        <v>0</v>
      </c>
      <c r="Q65" s="73">
        <f t="shared" si="16"/>
        <v>0</v>
      </c>
      <c r="R65" s="74">
        <f t="shared" si="16"/>
        <v>0</v>
      </c>
      <c r="S65" s="71">
        <f t="shared" si="16"/>
        <v>0</v>
      </c>
      <c r="U65" s="1">
        <f>SUM(E65:R65)</f>
        <v>0</v>
      </c>
      <c r="V65" s="4">
        <f>SUM(E65:R65)</f>
        <v>0</v>
      </c>
    </row>
    <row r="66" spans="2:22" ht="45" customHeight="1" thickTop="1" thickBot="1">
      <c r="B66" s="183" t="s">
        <v>79</v>
      </c>
      <c r="C66" s="185" t="s">
        <v>80</v>
      </c>
      <c r="D66" s="186"/>
      <c r="E66" s="82">
        <f t="shared" ref="E66:R67" si="17">E48+E50+E52+E54+E56+E58+E60+E62+E64</f>
        <v>51</v>
      </c>
      <c r="F66" s="82">
        <f t="shared" si="17"/>
        <v>32</v>
      </c>
      <c r="G66" s="82">
        <f t="shared" si="17"/>
        <v>24</v>
      </c>
      <c r="H66" s="82">
        <f t="shared" si="17"/>
        <v>66</v>
      </c>
      <c r="I66" s="82">
        <f t="shared" si="17"/>
        <v>25</v>
      </c>
      <c r="J66" s="82">
        <f t="shared" si="17"/>
        <v>5</v>
      </c>
      <c r="K66" s="82">
        <f t="shared" si="17"/>
        <v>62</v>
      </c>
      <c r="L66" s="82">
        <f t="shared" si="17"/>
        <v>22</v>
      </c>
      <c r="M66" s="82">
        <f t="shared" si="17"/>
        <v>87</v>
      </c>
      <c r="N66" s="82">
        <f t="shared" si="17"/>
        <v>30</v>
      </c>
      <c r="O66" s="82">
        <f t="shared" si="17"/>
        <v>70</v>
      </c>
      <c r="P66" s="82">
        <f t="shared" si="17"/>
        <v>47</v>
      </c>
      <c r="Q66" s="82">
        <f t="shared" si="17"/>
        <v>100</v>
      </c>
      <c r="R66" s="83">
        <f t="shared" si="17"/>
        <v>107</v>
      </c>
      <c r="S66" s="84">
        <f>SUM(E66:R66)</f>
        <v>728</v>
      </c>
      <c r="V66" s="4"/>
    </row>
    <row r="67" spans="2:22" ht="45" customHeight="1" thickTop="1" thickBot="1">
      <c r="B67" s="184"/>
      <c r="C67" s="185" t="s">
        <v>81</v>
      </c>
      <c r="D67" s="186"/>
      <c r="E67" s="85">
        <f t="shared" si="17"/>
        <v>65</v>
      </c>
      <c r="F67" s="85">
        <f>F49+F51+F53+F55+F57+F59+F61+F63+F65</f>
        <v>48</v>
      </c>
      <c r="G67" s="85">
        <f t="shared" si="17"/>
        <v>28</v>
      </c>
      <c r="H67" s="85">
        <f t="shared" si="17"/>
        <v>87</v>
      </c>
      <c r="I67" s="85">
        <f t="shared" si="17"/>
        <v>35</v>
      </c>
      <c r="J67" s="85">
        <f t="shared" si="17"/>
        <v>7</v>
      </c>
      <c r="K67" s="85">
        <f t="shared" si="17"/>
        <v>89</v>
      </c>
      <c r="L67" s="85">
        <f t="shared" si="17"/>
        <v>35</v>
      </c>
      <c r="M67" s="85">
        <f t="shared" si="17"/>
        <v>93</v>
      </c>
      <c r="N67" s="85">
        <f t="shared" si="17"/>
        <v>35</v>
      </c>
      <c r="O67" s="85">
        <f t="shared" si="17"/>
        <v>110</v>
      </c>
      <c r="P67" s="85">
        <f t="shared" si="17"/>
        <v>84</v>
      </c>
      <c r="Q67" s="85">
        <f t="shared" si="17"/>
        <v>125</v>
      </c>
      <c r="R67" s="86">
        <f t="shared" si="17"/>
        <v>143</v>
      </c>
      <c r="S67" s="84">
        <f>SUM(E67:R67)</f>
        <v>984</v>
      </c>
      <c r="V67" s="4"/>
    </row>
    <row r="68" spans="2:22" ht="14.25" customHeight="1">
      <c r="B68" s="187" t="s">
        <v>82</v>
      </c>
      <c r="C68" s="187"/>
      <c r="D68" s="187"/>
      <c r="E68" s="187"/>
      <c r="F68" s="187"/>
      <c r="G68" s="187"/>
      <c r="H68" s="187"/>
      <c r="I68" s="187"/>
      <c r="J68" s="187"/>
      <c r="K68" s="187"/>
      <c r="L68" s="187"/>
      <c r="M68" s="187"/>
      <c r="N68" s="187"/>
      <c r="O68" s="187"/>
      <c r="P68" s="187"/>
      <c r="Q68" s="187"/>
      <c r="R68" s="187"/>
      <c r="S68" s="187"/>
    </row>
    <row r="69" spans="2:22" ht="14.25" customHeight="1">
      <c r="B69" s="188"/>
      <c r="C69" s="189"/>
      <c r="D69" s="189"/>
      <c r="E69" s="189"/>
      <c r="F69" s="189"/>
      <c r="G69" s="189"/>
      <c r="H69" s="189"/>
      <c r="I69" s="189"/>
      <c r="J69" s="189"/>
      <c r="K69" s="189"/>
      <c r="L69" s="189"/>
      <c r="M69" s="189"/>
      <c r="N69" s="189"/>
      <c r="O69" s="189"/>
      <c r="P69" s="189"/>
      <c r="Q69" s="189"/>
      <c r="R69" s="189"/>
      <c r="S69" s="189"/>
    </row>
    <row r="75" spans="2:22" ht="13.5" thickBot="1"/>
    <row r="76" spans="2:22" ht="26.25" customHeight="1" thickTop="1" thickBot="1">
      <c r="E76" s="87">
        <v>63</v>
      </c>
      <c r="F76" s="87">
        <v>35</v>
      </c>
      <c r="G76" s="87">
        <v>48</v>
      </c>
      <c r="H76" s="87">
        <v>41</v>
      </c>
      <c r="I76" s="87">
        <v>62</v>
      </c>
      <c r="J76" s="87">
        <v>17</v>
      </c>
      <c r="K76" s="87">
        <v>36</v>
      </c>
      <c r="L76" s="87">
        <v>19</v>
      </c>
      <c r="M76" s="87">
        <v>29</v>
      </c>
      <c r="N76" s="87">
        <v>16</v>
      </c>
      <c r="O76" s="87">
        <v>147</v>
      </c>
      <c r="P76" s="87">
        <v>39</v>
      </c>
      <c r="Q76" s="87">
        <v>35</v>
      </c>
      <c r="R76" s="87">
        <v>52</v>
      </c>
      <c r="S76" s="65">
        <f>SUM(E76:R76)</f>
        <v>639</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topLeftCell="A9" zoomScale="80" zoomScaleNormal="80" workbookViewId="0">
      <selection activeCell="T15" sqref="T15"/>
    </sheetView>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78" t="s">
        <v>83</v>
      </c>
      <c r="C1" s="279"/>
      <c r="D1" s="279"/>
      <c r="E1" s="279"/>
      <c r="F1" s="279"/>
      <c r="G1" s="279"/>
      <c r="H1" s="279"/>
      <c r="I1" s="279"/>
      <c r="J1" s="279"/>
      <c r="K1" s="279"/>
      <c r="L1" s="279"/>
      <c r="M1" s="279"/>
      <c r="N1" s="279"/>
      <c r="O1" s="279"/>
    </row>
    <row r="2" spans="2:15" ht="24.75" customHeight="1">
      <c r="B2" s="278" t="s">
        <v>232</v>
      </c>
      <c r="C2" s="280"/>
      <c r="D2" s="280"/>
      <c r="E2" s="280"/>
      <c r="F2" s="280"/>
      <c r="G2" s="280"/>
      <c r="H2" s="280"/>
      <c r="I2" s="280"/>
      <c r="J2" s="280"/>
      <c r="K2" s="280"/>
      <c r="L2" s="280"/>
      <c r="M2" s="280"/>
      <c r="N2" s="280"/>
      <c r="O2" s="280"/>
    </row>
    <row r="3" spans="2:15" ht="18.75" thickBot="1">
      <c r="B3" s="1"/>
      <c r="C3" s="88"/>
      <c r="D3" s="88"/>
      <c r="E3" s="88"/>
      <c r="F3" s="88"/>
      <c r="G3" s="88"/>
      <c r="H3" s="20"/>
      <c r="I3" s="20"/>
      <c r="J3" s="20"/>
      <c r="K3" s="20"/>
      <c r="L3" s="20"/>
      <c r="M3" s="20"/>
      <c r="N3" s="1"/>
      <c r="O3" s="1"/>
    </row>
    <row r="4" spans="2:15" ht="18.75" customHeight="1" thickBot="1">
      <c r="B4" s="281" t="s">
        <v>84</v>
      </c>
      <c r="C4" s="283" t="s">
        <v>85</v>
      </c>
      <c r="D4" s="285" t="s">
        <v>86</v>
      </c>
      <c r="E4" s="287" t="s">
        <v>87</v>
      </c>
      <c r="F4" s="88"/>
      <c r="G4" s="281" t="s">
        <v>84</v>
      </c>
      <c r="H4" s="289" t="s">
        <v>88</v>
      </c>
      <c r="I4" s="285" t="s">
        <v>86</v>
      </c>
      <c r="J4" s="287" t="s">
        <v>87</v>
      </c>
      <c r="K4" s="20"/>
      <c r="L4" s="281" t="s">
        <v>84</v>
      </c>
      <c r="M4" s="291" t="s">
        <v>85</v>
      </c>
      <c r="N4" s="285" t="s">
        <v>86</v>
      </c>
      <c r="O4" s="293" t="s">
        <v>87</v>
      </c>
    </row>
    <row r="5" spans="2:15" ht="18.75" customHeight="1" thickTop="1" thickBot="1">
      <c r="B5" s="282"/>
      <c r="C5" s="284"/>
      <c r="D5" s="286"/>
      <c r="E5" s="288"/>
      <c r="F5" s="88"/>
      <c r="G5" s="282"/>
      <c r="H5" s="290"/>
      <c r="I5" s="286"/>
      <c r="J5" s="288"/>
      <c r="K5" s="20"/>
      <c r="L5" s="282"/>
      <c r="M5" s="292"/>
      <c r="N5" s="286"/>
      <c r="O5" s="294"/>
    </row>
    <row r="6" spans="2:15" ht="17.100000000000001" customHeight="1" thickTop="1">
      <c r="B6" s="295" t="s">
        <v>89</v>
      </c>
      <c r="C6" s="296"/>
      <c r="D6" s="296"/>
      <c r="E6" s="299">
        <f>SUM(E8+E19+E27+E34+E41)</f>
        <v>6119</v>
      </c>
      <c r="F6" s="88"/>
      <c r="G6" s="89">
        <v>4</v>
      </c>
      <c r="H6" s="90" t="s">
        <v>90</v>
      </c>
      <c r="I6" s="91" t="s">
        <v>91</v>
      </c>
      <c r="J6" s="104">
        <v>217</v>
      </c>
      <c r="K6" s="20"/>
      <c r="L6" s="93" t="s">
        <v>92</v>
      </c>
      <c r="M6" s="94" t="s">
        <v>93</v>
      </c>
      <c r="N6" s="94" t="s">
        <v>94</v>
      </c>
      <c r="O6" s="95">
        <f>SUM(O7:O17)</f>
        <v>3808</v>
      </c>
    </row>
    <row r="7" spans="2:15" ht="17.100000000000001" customHeight="1" thickBot="1">
      <c r="B7" s="297"/>
      <c r="C7" s="298"/>
      <c r="D7" s="298"/>
      <c r="E7" s="300"/>
      <c r="F7" s="1"/>
      <c r="G7" s="96">
        <v>5</v>
      </c>
      <c r="H7" s="97" t="s">
        <v>95</v>
      </c>
      <c r="I7" s="92" t="s">
        <v>91</v>
      </c>
      <c r="J7" s="104">
        <v>125</v>
      </c>
      <c r="K7" s="1"/>
      <c r="L7" s="96">
        <v>1</v>
      </c>
      <c r="M7" s="97" t="s">
        <v>96</v>
      </c>
      <c r="N7" s="92" t="s">
        <v>91</v>
      </c>
      <c r="O7" s="98">
        <v>123</v>
      </c>
    </row>
    <row r="8" spans="2:15" ht="17.100000000000001" customHeight="1" thickTop="1" thickBot="1">
      <c r="B8" s="93" t="s">
        <v>97</v>
      </c>
      <c r="C8" s="94" t="s">
        <v>98</v>
      </c>
      <c r="D8" s="99" t="s">
        <v>94</v>
      </c>
      <c r="E8" s="95">
        <f>SUM(E9:E17)</f>
        <v>2214</v>
      </c>
      <c r="F8" s="1"/>
      <c r="G8" s="100"/>
      <c r="H8" s="101"/>
      <c r="I8" s="102"/>
      <c r="J8" s="103"/>
      <c r="K8" s="1"/>
      <c r="L8" s="96">
        <v>2</v>
      </c>
      <c r="M8" s="97" t="s">
        <v>99</v>
      </c>
      <c r="N8" s="92" t="s">
        <v>100</v>
      </c>
      <c r="O8" s="92">
        <v>96</v>
      </c>
    </row>
    <row r="9" spans="2:15" ht="17.100000000000001" customHeight="1" thickBot="1">
      <c r="B9" s="96">
        <v>1</v>
      </c>
      <c r="C9" s="97" t="s">
        <v>101</v>
      </c>
      <c r="D9" s="92" t="s">
        <v>100</v>
      </c>
      <c r="E9" s="104">
        <v>77</v>
      </c>
      <c r="F9" s="1"/>
      <c r="G9" s="105"/>
      <c r="H9" s="106"/>
      <c r="I9" s="107"/>
      <c r="J9" s="107"/>
      <c r="K9" s="1"/>
      <c r="L9" s="96">
        <v>3</v>
      </c>
      <c r="M9" s="97" t="s">
        <v>102</v>
      </c>
      <c r="N9" s="92" t="s">
        <v>91</v>
      </c>
      <c r="O9" s="92">
        <v>179</v>
      </c>
    </row>
    <row r="10" spans="2:15" ht="17.100000000000001" customHeight="1">
      <c r="B10" s="96">
        <v>2</v>
      </c>
      <c r="C10" s="97" t="s">
        <v>103</v>
      </c>
      <c r="D10" s="92" t="s">
        <v>100</v>
      </c>
      <c r="E10" s="104">
        <v>100</v>
      </c>
      <c r="F10" s="1"/>
      <c r="G10" s="281" t="s">
        <v>84</v>
      </c>
      <c r="H10" s="289" t="s">
        <v>88</v>
      </c>
      <c r="I10" s="285" t="s">
        <v>86</v>
      </c>
      <c r="J10" s="287" t="s">
        <v>87</v>
      </c>
      <c r="K10" s="1"/>
      <c r="L10" s="96">
        <v>4</v>
      </c>
      <c r="M10" s="97" t="s">
        <v>104</v>
      </c>
      <c r="N10" s="92" t="s">
        <v>91</v>
      </c>
      <c r="O10" s="92">
        <v>180</v>
      </c>
    </row>
    <row r="11" spans="2:15" ht="17.100000000000001" customHeight="1" thickBot="1">
      <c r="B11" s="96">
        <v>3</v>
      </c>
      <c r="C11" s="97" t="s">
        <v>105</v>
      </c>
      <c r="D11" s="92" t="s">
        <v>100</v>
      </c>
      <c r="E11" s="104">
        <v>96</v>
      </c>
      <c r="F11" s="1"/>
      <c r="G11" s="309"/>
      <c r="H11" s="310"/>
      <c r="I11" s="311"/>
      <c r="J11" s="312"/>
      <c r="K11" s="1"/>
      <c r="L11" s="96">
        <v>5</v>
      </c>
      <c r="M11" s="97" t="s">
        <v>106</v>
      </c>
      <c r="N11" s="92" t="s">
        <v>91</v>
      </c>
      <c r="O11" s="92">
        <v>248</v>
      </c>
    </row>
    <row r="12" spans="2:15" ht="17.100000000000001" customHeight="1">
      <c r="B12" s="96">
        <v>4</v>
      </c>
      <c r="C12" s="97" t="s">
        <v>107</v>
      </c>
      <c r="D12" s="92" t="s">
        <v>108</v>
      </c>
      <c r="E12" s="104">
        <v>113</v>
      </c>
      <c r="F12" s="1"/>
      <c r="G12" s="313" t="s">
        <v>109</v>
      </c>
      <c r="H12" s="314"/>
      <c r="I12" s="314"/>
      <c r="J12" s="315">
        <f>SUM(J14+J23+J33+J41+O6+O19+O30)</f>
        <v>10958</v>
      </c>
      <c r="K12" s="1"/>
      <c r="L12" s="96" t="s">
        <v>42</v>
      </c>
      <c r="M12" s="97" t="s">
        <v>110</v>
      </c>
      <c r="N12" s="92" t="s">
        <v>91</v>
      </c>
      <c r="O12" s="92">
        <v>746</v>
      </c>
    </row>
    <row r="13" spans="2:15" ht="17.100000000000001" customHeight="1" thickBot="1">
      <c r="B13" s="96">
        <v>5</v>
      </c>
      <c r="C13" s="97" t="s">
        <v>111</v>
      </c>
      <c r="D13" s="92" t="s">
        <v>100</v>
      </c>
      <c r="E13" s="104">
        <v>105</v>
      </c>
      <c r="F13" s="108"/>
      <c r="G13" s="297"/>
      <c r="H13" s="298"/>
      <c r="I13" s="298"/>
      <c r="J13" s="316"/>
      <c r="K13" s="108"/>
      <c r="L13" s="96">
        <v>7</v>
      </c>
      <c r="M13" s="97" t="s">
        <v>112</v>
      </c>
      <c r="N13" s="92" t="s">
        <v>100</v>
      </c>
      <c r="O13" s="92">
        <v>82</v>
      </c>
    </row>
    <row r="14" spans="2:15" ht="17.100000000000001" customHeight="1" thickTop="1">
      <c r="B14" s="96">
        <v>6</v>
      </c>
      <c r="C14" s="97" t="s">
        <v>113</v>
      </c>
      <c r="D14" s="92" t="s">
        <v>100</v>
      </c>
      <c r="E14" s="104">
        <v>113</v>
      </c>
      <c r="F14" s="109"/>
      <c r="G14" s="93" t="s">
        <v>97</v>
      </c>
      <c r="H14" s="94" t="s">
        <v>114</v>
      </c>
      <c r="I14" s="110" t="s">
        <v>94</v>
      </c>
      <c r="J14" s="111">
        <f>SUM(J15:J21)</f>
        <v>1102</v>
      </c>
      <c r="K14" s="1"/>
      <c r="L14" s="96">
        <v>8</v>
      </c>
      <c r="M14" s="97" t="s">
        <v>115</v>
      </c>
      <c r="N14" s="92" t="s">
        <v>100</v>
      </c>
      <c r="O14" s="92">
        <v>130</v>
      </c>
    </row>
    <row r="15" spans="2:15" ht="17.100000000000001" customHeight="1">
      <c r="B15" s="96">
        <v>7</v>
      </c>
      <c r="C15" s="97" t="s">
        <v>116</v>
      </c>
      <c r="D15" s="92" t="s">
        <v>91</v>
      </c>
      <c r="E15" s="104">
        <v>222</v>
      </c>
      <c r="F15" s="109"/>
      <c r="G15" s="96">
        <v>1</v>
      </c>
      <c r="H15" s="97" t="s">
        <v>117</v>
      </c>
      <c r="I15" s="92" t="s">
        <v>100</v>
      </c>
      <c r="J15" s="104">
        <v>49</v>
      </c>
      <c r="K15" s="1"/>
      <c r="L15" s="96">
        <v>9</v>
      </c>
      <c r="M15" s="97" t="s">
        <v>118</v>
      </c>
      <c r="N15" s="92" t="s">
        <v>100</v>
      </c>
      <c r="O15" s="92">
        <v>76</v>
      </c>
    </row>
    <row r="16" spans="2:15" ht="17.100000000000001" customHeight="1" thickBot="1">
      <c r="B16" s="112"/>
      <c r="C16" s="113"/>
      <c r="D16" s="114"/>
      <c r="E16" s="115"/>
      <c r="F16" s="109"/>
      <c r="G16" s="96">
        <v>2</v>
      </c>
      <c r="H16" s="97" t="s">
        <v>119</v>
      </c>
      <c r="I16" s="92" t="s">
        <v>100</v>
      </c>
      <c r="J16" s="104">
        <v>45</v>
      </c>
      <c r="K16" s="1"/>
      <c r="L16" s="112"/>
      <c r="M16" s="113"/>
      <c r="N16" s="114"/>
      <c r="O16" s="115"/>
    </row>
    <row r="17" spans="2:15" ht="17.100000000000001" customHeight="1" thickTop="1" thickBot="1">
      <c r="B17" s="116">
        <v>8</v>
      </c>
      <c r="C17" s="117" t="s">
        <v>120</v>
      </c>
      <c r="D17" s="118" t="s">
        <v>121</v>
      </c>
      <c r="E17" s="119">
        <v>1388</v>
      </c>
      <c r="F17" s="109"/>
      <c r="G17" s="96">
        <v>3</v>
      </c>
      <c r="H17" s="97" t="s">
        <v>122</v>
      </c>
      <c r="I17" s="92" t="s">
        <v>100</v>
      </c>
      <c r="J17" s="104">
        <v>115</v>
      </c>
      <c r="K17" s="1"/>
      <c r="L17" s="116">
        <v>10</v>
      </c>
      <c r="M17" s="117" t="s">
        <v>123</v>
      </c>
      <c r="N17" s="118" t="s">
        <v>121</v>
      </c>
      <c r="O17" s="120">
        <v>1948</v>
      </c>
    </row>
    <row r="18" spans="2:15" ht="17.100000000000001" customHeight="1" thickTop="1">
      <c r="B18" s="89"/>
      <c r="C18" s="90"/>
      <c r="D18" s="91"/>
      <c r="E18" s="121" t="s">
        <v>20</v>
      </c>
      <c r="F18" s="122"/>
      <c r="G18" s="96">
        <v>4</v>
      </c>
      <c r="H18" s="97" t="s">
        <v>124</v>
      </c>
      <c r="I18" s="92" t="s">
        <v>100</v>
      </c>
      <c r="J18" s="104">
        <v>205</v>
      </c>
      <c r="K18" s="1"/>
      <c r="L18" s="89"/>
      <c r="M18" s="90"/>
      <c r="N18" s="91"/>
      <c r="O18" s="121" t="s">
        <v>20</v>
      </c>
    </row>
    <row r="19" spans="2:15" ht="17.100000000000001" customHeight="1">
      <c r="B19" s="123" t="s">
        <v>125</v>
      </c>
      <c r="C19" s="124" t="s">
        <v>6</v>
      </c>
      <c r="D19" s="125" t="s">
        <v>94</v>
      </c>
      <c r="E19" s="126">
        <f>SUM(E20:E25)</f>
        <v>1413</v>
      </c>
      <c r="F19" s="109"/>
      <c r="G19" s="96">
        <v>5</v>
      </c>
      <c r="H19" s="97" t="s">
        <v>124</v>
      </c>
      <c r="I19" s="92" t="s">
        <v>108</v>
      </c>
      <c r="J19" s="104">
        <v>343</v>
      </c>
      <c r="K19" s="1"/>
      <c r="L19" s="123" t="s">
        <v>126</v>
      </c>
      <c r="M19" s="124" t="s">
        <v>15</v>
      </c>
      <c r="N19" s="125" t="s">
        <v>94</v>
      </c>
      <c r="O19" s="127">
        <f>SUM(O20:O28)</f>
        <v>1192</v>
      </c>
    </row>
    <row r="20" spans="2:15" ht="17.100000000000001" customHeight="1">
      <c r="B20" s="96">
        <v>1</v>
      </c>
      <c r="C20" s="97" t="s">
        <v>127</v>
      </c>
      <c r="D20" s="128" t="s">
        <v>100</v>
      </c>
      <c r="E20" s="104">
        <v>133</v>
      </c>
      <c r="F20" s="109"/>
      <c r="G20" s="96">
        <v>6</v>
      </c>
      <c r="H20" s="97" t="s">
        <v>128</v>
      </c>
      <c r="I20" s="92" t="s">
        <v>91</v>
      </c>
      <c r="J20" s="104">
        <v>286</v>
      </c>
      <c r="K20" s="1"/>
      <c r="L20" s="96">
        <v>1</v>
      </c>
      <c r="M20" s="97" t="s">
        <v>129</v>
      </c>
      <c r="N20" s="92" t="s">
        <v>100</v>
      </c>
      <c r="O20" s="92">
        <v>69</v>
      </c>
    </row>
    <row r="21" spans="2:15" ht="17.100000000000001" customHeight="1">
      <c r="B21" s="96">
        <v>2</v>
      </c>
      <c r="C21" s="97" t="s">
        <v>130</v>
      </c>
      <c r="D21" s="128" t="s">
        <v>91</v>
      </c>
      <c r="E21" s="104">
        <v>519</v>
      </c>
      <c r="F21" s="109"/>
      <c r="G21" s="96">
        <v>7</v>
      </c>
      <c r="H21" s="97" t="s">
        <v>131</v>
      </c>
      <c r="I21" s="92" t="s">
        <v>100</v>
      </c>
      <c r="J21" s="104">
        <v>59</v>
      </c>
      <c r="K21" s="1"/>
      <c r="L21" s="96">
        <v>2</v>
      </c>
      <c r="M21" s="97" t="s">
        <v>132</v>
      </c>
      <c r="N21" s="92" t="s">
        <v>108</v>
      </c>
      <c r="O21" s="92">
        <v>22</v>
      </c>
    </row>
    <row r="22" spans="2:15" ht="17.100000000000001" customHeight="1">
      <c r="B22" s="96">
        <v>3</v>
      </c>
      <c r="C22" s="97" t="s">
        <v>133</v>
      </c>
      <c r="D22" s="128" t="s">
        <v>100</v>
      </c>
      <c r="E22" s="104">
        <v>153</v>
      </c>
      <c r="F22" s="109"/>
      <c r="G22" s="96"/>
      <c r="H22" s="97"/>
      <c r="I22" s="92"/>
      <c r="J22" s="104" t="s">
        <v>134</v>
      </c>
      <c r="K22" s="1"/>
      <c r="L22" s="96">
        <v>3</v>
      </c>
      <c r="M22" s="97" t="s">
        <v>135</v>
      </c>
      <c r="N22" s="92" t="s">
        <v>91</v>
      </c>
      <c r="O22" s="92">
        <v>54</v>
      </c>
    </row>
    <row r="23" spans="2:15" ht="17.100000000000001" customHeight="1">
      <c r="B23" s="96">
        <v>4</v>
      </c>
      <c r="C23" s="97" t="s">
        <v>136</v>
      </c>
      <c r="D23" s="128" t="s">
        <v>100</v>
      </c>
      <c r="E23" s="104">
        <v>99</v>
      </c>
      <c r="F23" s="109"/>
      <c r="G23" s="123" t="s">
        <v>125</v>
      </c>
      <c r="H23" s="124" t="s">
        <v>137</v>
      </c>
      <c r="I23" s="125" t="s">
        <v>94</v>
      </c>
      <c r="J23" s="127">
        <f>SUM(J24:J31)</f>
        <v>1568</v>
      </c>
      <c r="K23" s="1"/>
      <c r="L23" s="96">
        <v>4</v>
      </c>
      <c r="M23" s="97" t="s">
        <v>138</v>
      </c>
      <c r="N23" s="92" t="s">
        <v>91</v>
      </c>
      <c r="O23" s="92">
        <v>91</v>
      </c>
    </row>
    <row r="24" spans="2:15" ht="17.100000000000001" customHeight="1">
      <c r="B24" s="96">
        <v>5</v>
      </c>
      <c r="C24" s="97" t="s">
        <v>139</v>
      </c>
      <c r="D24" s="128" t="s">
        <v>91</v>
      </c>
      <c r="E24" s="104">
        <v>374</v>
      </c>
      <c r="F24" s="109"/>
      <c r="G24" s="96">
        <v>1</v>
      </c>
      <c r="H24" s="97" t="s">
        <v>140</v>
      </c>
      <c r="I24" s="92" t="s">
        <v>91</v>
      </c>
      <c r="J24" s="104">
        <v>83</v>
      </c>
      <c r="K24" s="1"/>
      <c r="L24" s="96">
        <v>5</v>
      </c>
      <c r="M24" s="97" t="s">
        <v>141</v>
      </c>
      <c r="N24" s="92" t="s">
        <v>100</v>
      </c>
      <c r="O24" s="92">
        <v>110</v>
      </c>
    </row>
    <row r="25" spans="2:15" ht="17.100000000000001" customHeight="1">
      <c r="B25" s="96">
        <v>6</v>
      </c>
      <c r="C25" s="97" t="s">
        <v>142</v>
      </c>
      <c r="D25" s="128" t="s">
        <v>91</v>
      </c>
      <c r="E25" s="104">
        <v>135</v>
      </c>
      <c r="F25" s="109"/>
      <c r="G25" s="96">
        <v>2</v>
      </c>
      <c r="H25" s="97" t="s">
        <v>143</v>
      </c>
      <c r="I25" s="92" t="s">
        <v>100</v>
      </c>
      <c r="J25" s="104">
        <v>85</v>
      </c>
      <c r="K25" s="1"/>
      <c r="L25" s="96">
        <v>6</v>
      </c>
      <c r="M25" s="97" t="s">
        <v>144</v>
      </c>
      <c r="N25" s="92" t="s">
        <v>91</v>
      </c>
      <c r="O25" s="92">
        <v>398</v>
      </c>
    </row>
    <row r="26" spans="2:15" ht="17.100000000000001" customHeight="1">
      <c r="B26" s="96"/>
      <c r="C26" s="97"/>
      <c r="D26" s="92"/>
      <c r="E26" s="121"/>
      <c r="F26" s="122"/>
      <c r="G26" s="96">
        <v>3</v>
      </c>
      <c r="H26" s="97" t="s">
        <v>145</v>
      </c>
      <c r="I26" s="92" t="s">
        <v>91</v>
      </c>
      <c r="J26" s="104">
        <v>346</v>
      </c>
      <c r="K26" s="1"/>
      <c r="L26" s="96">
        <v>7</v>
      </c>
      <c r="M26" s="97" t="s">
        <v>146</v>
      </c>
      <c r="N26" s="92" t="s">
        <v>100</v>
      </c>
      <c r="O26" s="92">
        <v>29</v>
      </c>
    </row>
    <row r="27" spans="2:15" ht="17.100000000000001" customHeight="1">
      <c r="B27" s="123" t="s">
        <v>147</v>
      </c>
      <c r="C27" s="124" t="s">
        <v>8</v>
      </c>
      <c r="D27" s="125" t="s">
        <v>94</v>
      </c>
      <c r="E27" s="127">
        <f>SUM(E28:E32)</f>
        <v>407</v>
      </c>
      <c r="F27" s="109"/>
      <c r="G27" s="96">
        <v>4</v>
      </c>
      <c r="H27" s="97" t="s">
        <v>148</v>
      </c>
      <c r="I27" s="92" t="s">
        <v>100</v>
      </c>
      <c r="J27" s="104">
        <v>152</v>
      </c>
      <c r="K27" s="1"/>
      <c r="L27" s="96">
        <v>8</v>
      </c>
      <c r="M27" s="97" t="s">
        <v>149</v>
      </c>
      <c r="N27" s="92" t="s">
        <v>100</v>
      </c>
      <c r="O27" s="92">
        <v>109</v>
      </c>
    </row>
    <row r="28" spans="2:15" ht="17.100000000000001" customHeight="1">
      <c r="B28" s="96">
        <v>1</v>
      </c>
      <c r="C28" s="97" t="s">
        <v>150</v>
      </c>
      <c r="D28" s="92" t="s">
        <v>91</v>
      </c>
      <c r="E28" s="104">
        <v>106</v>
      </c>
      <c r="F28" s="109"/>
      <c r="G28" s="96">
        <v>5</v>
      </c>
      <c r="H28" s="97" t="s">
        <v>148</v>
      </c>
      <c r="I28" s="92" t="s">
        <v>108</v>
      </c>
      <c r="J28" s="104">
        <v>581</v>
      </c>
      <c r="K28" s="1"/>
      <c r="L28" s="96">
        <v>9</v>
      </c>
      <c r="M28" s="97" t="s">
        <v>149</v>
      </c>
      <c r="N28" s="92" t="s">
        <v>108</v>
      </c>
      <c r="O28" s="92">
        <v>310</v>
      </c>
    </row>
    <row r="29" spans="2:15" ht="17.100000000000001" customHeight="1">
      <c r="B29" s="96">
        <v>2</v>
      </c>
      <c r="C29" s="97" t="s">
        <v>151</v>
      </c>
      <c r="D29" s="92" t="s">
        <v>100</v>
      </c>
      <c r="E29" s="104">
        <v>36</v>
      </c>
      <c r="F29" s="109"/>
      <c r="G29" s="96">
        <v>6</v>
      </c>
      <c r="H29" s="97" t="s">
        <v>152</v>
      </c>
      <c r="I29" s="92" t="s">
        <v>91</v>
      </c>
      <c r="J29" s="104">
        <v>131</v>
      </c>
      <c r="K29" s="1"/>
      <c r="L29" s="96"/>
      <c r="M29" s="97"/>
      <c r="N29" s="92"/>
      <c r="O29" s="104"/>
    </row>
    <row r="30" spans="2:15" ht="17.100000000000001" customHeight="1">
      <c r="B30" s="96">
        <v>3</v>
      </c>
      <c r="C30" s="97" t="s">
        <v>153</v>
      </c>
      <c r="D30" s="92" t="s">
        <v>91</v>
      </c>
      <c r="E30" s="104">
        <v>60</v>
      </c>
      <c r="F30" s="109"/>
      <c r="G30" s="96">
        <v>7</v>
      </c>
      <c r="H30" s="97" t="s">
        <v>154</v>
      </c>
      <c r="I30" s="129" t="s">
        <v>91</v>
      </c>
      <c r="J30" s="104">
        <v>114</v>
      </c>
      <c r="K30" s="1"/>
      <c r="L30" s="123" t="s">
        <v>155</v>
      </c>
      <c r="M30" s="124" t="s">
        <v>16</v>
      </c>
      <c r="N30" s="125" t="s">
        <v>94</v>
      </c>
      <c r="O30" s="127">
        <f>SUM(O31:O40)</f>
        <v>1585</v>
      </c>
    </row>
    <row r="31" spans="2:15" ht="17.100000000000001" customHeight="1">
      <c r="B31" s="96">
        <v>4</v>
      </c>
      <c r="C31" s="97" t="s">
        <v>156</v>
      </c>
      <c r="D31" s="92" t="s">
        <v>91</v>
      </c>
      <c r="E31" s="104">
        <v>73</v>
      </c>
      <c r="F31" s="109"/>
      <c r="G31" s="96">
        <v>8</v>
      </c>
      <c r="H31" s="97" t="s">
        <v>157</v>
      </c>
      <c r="I31" s="92" t="s">
        <v>100</v>
      </c>
      <c r="J31" s="104">
        <v>76</v>
      </c>
      <c r="K31" s="1"/>
      <c r="L31" s="96">
        <v>1</v>
      </c>
      <c r="M31" s="97" t="s">
        <v>158</v>
      </c>
      <c r="N31" s="92" t="s">
        <v>100</v>
      </c>
      <c r="O31" s="92">
        <v>95</v>
      </c>
    </row>
    <row r="32" spans="2:15" ht="17.100000000000001" customHeight="1">
      <c r="B32" s="96">
        <v>5</v>
      </c>
      <c r="C32" s="97" t="s">
        <v>159</v>
      </c>
      <c r="D32" s="92" t="s">
        <v>91</v>
      </c>
      <c r="E32" s="104">
        <v>132</v>
      </c>
      <c r="F32" s="122"/>
      <c r="G32" s="96"/>
      <c r="H32" s="97"/>
      <c r="I32" s="92"/>
      <c r="J32" s="104"/>
      <c r="K32" s="1"/>
      <c r="L32" s="96">
        <v>2</v>
      </c>
      <c r="M32" s="97" t="s">
        <v>160</v>
      </c>
      <c r="N32" s="92" t="s">
        <v>91</v>
      </c>
      <c r="O32" s="92">
        <v>202</v>
      </c>
    </row>
    <row r="33" spans="2:15" ht="17.100000000000001" customHeight="1">
      <c r="B33" s="96"/>
      <c r="C33" s="97"/>
      <c r="D33" s="92"/>
      <c r="E33" s="104"/>
      <c r="F33" s="109"/>
      <c r="G33" s="123" t="s">
        <v>147</v>
      </c>
      <c r="H33" s="124" t="s">
        <v>11</v>
      </c>
      <c r="I33" s="125" t="s">
        <v>94</v>
      </c>
      <c r="J33" s="127">
        <f>SUM(J34:J39)</f>
        <v>741</v>
      </c>
      <c r="K33" s="1"/>
      <c r="L33" s="96">
        <v>3</v>
      </c>
      <c r="M33" s="97" t="s">
        <v>161</v>
      </c>
      <c r="N33" s="92" t="s">
        <v>100</v>
      </c>
      <c r="O33" s="92">
        <v>52</v>
      </c>
    </row>
    <row r="34" spans="2:15" ht="17.100000000000001" customHeight="1">
      <c r="B34" s="123" t="s">
        <v>162</v>
      </c>
      <c r="C34" s="124" t="s">
        <v>163</v>
      </c>
      <c r="D34" s="125" t="s">
        <v>94</v>
      </c>
      <c r="E34" s="127">
        <f>SUM(E35:E39)</f>
        <v>1580</v>
      </c>
      <c r="F34" s="109"/>
      <c r="G34" s="96">
        <v>1</v>
      </c>
      <c r="H34" s="97" t="s">
        <v>164</v>
      </c>
      <c r="I34" s="92" t="s">
        <v>100</v>
      </c>
      <c r="J34" s="104">
        <v>64</v>
      </c>
      <c r="K34" s="1"/>
      <c r="L34" s="96">
        <v>4</v>
      </c>
      <c r="M34" s="97" t="s">
        <v>165</v>
      </c>
      <c r="N34" s="92" t="s">
        <v>91</v>
      </c>
      <c r="O34" s="92">
        <v>469</v>
      </c>
    </row>
    <row r="35" spans="2:15" ht="17.100000000000001" customHeight="1">
      <c r="B35" s="96">
        <v>1</v>
      </c>
      <c r="C35" s="97" t="s">
        <v>166</v>
      </c>
      <c r="D35" s="92" t="s">
        <v>91</v>
      </c>
      <c r="E35" s="104">
        <v>289</v>
      </c>
      <c r="F35" s="109"/>
      <c r="G35" s="96">
        <v>2</v>
      </c>
      <c r="H35" s="97" t="s">
        <v>167</v>
      </c>
      <c r="I35" s="92" t="s">
        <v>100</v>
      </c>
      <c r="J35" s="104">
        <v>76</v>
      </c>
      <c r="K35" s="1"/>
      <c r="L35" s="96">
        <v>5</v>
      </c>
      <c r="M35" s="97" t="s">
        <v>168</v>
      </c>
      <c r="N35" s="92" t="s">
        <v>108</v>
      </c>
      <c r="O35" s="92">
        <v>25</v>
      </c>
    </row>
    <row r="36" spans="2:15" ht="17.100000000000001" customHeight="1">
      <c r="B36" s="96">
        <v>2</v>
      </c>
      <c r="C36" s="97" t="s">
        <v>169</v>
      </c>
      <c r="D36" s="92" t="s">
        <v>91</v>
      </c>
      <c r="E36" s="104">
        <v>582</v>
      </c>
      <c r="F36" s="109"/>
      <c r="G36" s="96">
        <v>3</v>
      </c>
      <c r="H36" s="97" t="s">
        <v>170</v>
      </c>
      <c r="I36" s="92" t="s">
        <v>100</v>
      </c>
      <c r="J36" s="104">
        <v>85</v>
      </c>
      <c r="K36" s="1"/>
      <c r="L36" s="96">
        <v>6</v>
      </c>
      <c r="M36" s="97" t="s">
        <v>171</v>
      </c>
      <c r="N36" s="92" t="s">
        <v>100</v>
      </c>
      <c r="O36" s="92">
        <v>53</v>
      </c>
    </row>
    <row r="37" spans="2:15" ht="17.100000000000001" customHeight="1">
      <c r="B37" s="96">
        <v>3</v>
      </c>
      <c r="C37" s="97" t="s">
        <v>172</v>
      </c>
      <c r="D37" s="92" t="s">
        <v>100</v>
      </c>
      <c r="E37" s="104">
        <v>136</v>
      </c>
      <c r="F37" s="109"/>
      <c r="G37" s="96">
        <v>4</v>
      </c>
      <c r="H37" s="97" t="s">
        <v>173</v>
      </c>
      <c r="I37" s="92" t="s">
        <v>100</v>
      </c>
      <c r="J37" s="104">
        <v>52</v>
      </c>
      <c r="K37" s="1"/>
      <c r="L37" s="96">
        <v>7</v>
      </c>
      <c r="M37" s="97" t="s">
        <v>174</v>
      </c>
      <c r="N37" s="92" t="s">
        <v>100</v>
      </c>
      <c r="O37" s="92">
        <v>86</v>
      </c>
    </row>
    <row r="38" spans="2:15" ht="17.100000000000001" customHeight="1">
      <c r="B38" s="96">
        <v>4</v>
      </c>
      <c r="C38" s="97" t="s">
        <v>175</v>
      </c>
      <c r="D38" s="92" t="s">
        <v>91</v>
      </c>
      <c r="E38" s="104">
        <v>466</v>
      </c>
      <c r="F38" s="109"/>
      <c r="G38" s="96">
        <v>5</v>
      </c>
      <c r="H38" s="97" t="s">
        <v>176</v>
      </c>
      <c r="I38" s="92" t="s">
        <v>91</v>
      </c>
      <c r="J38" s="104">
        <v>409</v>
      </c>
      <c r="K38" s="1"/>
      <c r="L38" s="96">
        <v>8</v>
      </c>
      <c r="M38" s="97" t="s">
        <v>177</v>
      </c>
      <c r="N38" s="92" t="s">
        <v>100</v>
      </c>
      <c r="O38" s="92">
        <v>70</v>
      </c>
    </row>
    <row r="39" spans="2:15" ht="17.100000000000001" customHeight="1">
      <c r="B39" s="96">
        <v>5</v>
      </c>
      <c r="C39" s="97" t="s">
        <v>178</v>
      </c>
      <c r="D39" s="92" t="s">
        <v>100</v>
      </c>
      <c r="E39" s="104">
        <v>107</v>
      </c>
      <c r="F39" s="109"/>
      <c r="G39" s="96">
        <v>6</v>
      </c>
      <c r="H39" s="97" t="s">
        <v>179</v>
      </c>
      <c r="I39" s="92" t="s">
        <v>91</v>
      </c>
      <c r="J39" s="104">
        <v>55</v>
      </c>
      <c r="K39" s="1"/>
      <c r="L39" s="96">
        <v>9</v>
      </c>
      <c r="M39" s="97" t="s">
        <v>180</v>
      </c>
      <c r="N39" s="92" t="s">
        <v>100</v>
      </c>
      <c r="O39" s="92">
        <v>142</v>
      </c>
    </row>
    <row r="40" spans="2:15" ht="17.100000000000001" customHeight="1">
      <c r="B40" s="96"/>
      <c r="C40" s="97"/>
      <c r="D40" s="92"/>
      <c r="E40" s="104"/>
      <c r="F40" s="109"/>
      <c r="G40" s="96"/>
      <c r="H40" s="97"/>
      <c r="I40" s="92"/>
      <c r="J40" s="104"/>
      <c r="K40" s="1"/>
      <c r="L40" s="130">
        <v>10</v>
      </c>
      <c r="M40" s="114" t="s">
        <v>180</v>
      </c>
      <c r="N40" s="131" t="s">
        <v>108</v>
      </c>
      <c r="O40" s="92">
        <v>391</v>
      </c>
    </row>
    <row r="41" spans="2:15" ht="17.100000000000001" customHeight="1" thickBot="1">
      <c r="B41" s="123" t="s">
        <v>92</v>
      </c>
      <c r="C41" s="124" t="s">
        <v>10</v>
      </c>
      <c r="D41" s="125" t="s">
        <v>94</v>
      </c>
      <c r="E41" s="127">
        <f>SUM(E42+E43+E44+J6+J7)</f>
        <v>505</v>
      </c>
      <c r="F41" s="109"/>
      <c r="G41" s="93" t="s">
        <v>162</v>
      </c>
      <c r="H41" s="94" t="s">
        <v>12</v>
      </c>
      <c r="I41" s="110" t="s">
        <v>94</v>
      </c>
      <c r="J41" s="127">
        <f>SUM(J42:J44)</f>
        <v>962</v>
      </c>
      <c r="K41" s="1"/>
      <c r="L41" s="132"/>
      <c r="M41" s="133"/>
      <c r="N41" s="134"/>
      <c r="O41" s="135"/>
    </row>
    <row r="42" spans="2:15" ht="17.100000000000001" customHeight="1" thickTop="1" thickBot="1">
      <c r="B42" s="96">
        <v>1</v>
      </c>
      <c r="C42" s="97" t="s">
        <v>181</v>
      </c>
      <c r="D42" s="92" t="s">
        <v>100</v>
      </c>
      <c r="E42" s="104">
        <v>69</v>
      </c>
      <c r="F42" s="109"/>
      <c r="G42" s="96">
        <v>1</v>
      </c>
      <c r="H42" s="97" t="s">
        <v>182</v>
      </c>
      <c r="I42" s="92" t="s">
        <v>91</v>
      </c>
      <c r="J42" s="104">
        <v>293</v>
      </c>
      <c r="K42" s="1"/>
      <c r="L42" s="301" t="s">
        <v>183</v>
      </c>
      <c r="M42" s="302"/>
      <c r="N42" s="305" t="s">
        <v>184</v>
      </c>
      <c r="O42" s="307">
        <f>SUM(E8+E19+E27+E34+E41+J14+J23+J33+J41+O6+O19+O30)</f>
        <v>17077</v>
      </c>
    </row>
    <row r="43" spans="2:15" ht="17.100000000000001" customHeight="1" thickTop="1" thickBot="1">
      <c r="B43" s="96">
        <v>2</v>
      </c>
      <c r="C43" s="97" t="s">
        <v>185</v>
      </c>
      <c r="D43" s="92" t="s">
        <v>91</v>
      </c>
      <c r="E43" s="104">
        <v>57</v>
      </c>
      <c r="F43" s="109"/>
      <c r="G43" s="96">
        <v>2</v>
      </c>
      <c r="H43" s="97" t="s">
        <v>186</v>
      </c>
      <c r="I43" s="92" t="s">
        <v>91</v>
      </c>
      <c r="J43" s="104">
        <v>137</v>
      </c>
      <c r="K43" s="1"/>
      <c r="L43" s="303"/>
      <c r="M43" s="304"/>
      <c r="N43" s="306"/>
      <c r="O43" s="308"/>
    </row>
    <row r="44" spans="2:15" ht="17.100000000000001" customHeight="1" thickBot="1">
      <c r="B44" s="100">
        <v>3</v>
      </c>
      <c r="C44" s="101" t="s">
        <v>187</v>
      </c>
      <c r="D44" s="102" t="s">
        <v>100</v>
      </c>
      <c r="E44" s="103">
        <v>37</v>
      </c>
      <c r="F44" s="109"/>
      <c r="G44" s="136">
        <v>3</v>
      </c>
      <c r="H44" s="137" t="s">
        <v>188</v>
      </c>
      <c r="I44" s="138" t="s">
        <v>91</v>
      </c>
      <c r="J44" s="103">
        <v>532</v>
      </c>
      <c r="K44" s="1"/>
      <c r="L44" s="139"/>
      <c r="M44" s="139"/>
      <c r="N44" s="139"/>
      <c r="O44" s="139"/>
    </row>
    <row r="45" spans="2:15" ht="15" customHeight="1">
      <c r="B45" s="109"/>
      <c r="C45" s="140"/>
      <c r="D45" s="141"/>
      <c r="E45" s="142"/>
      <c r="F45" s="143"/>
      <c r="G45" s="140"/>
      <c r="H45" s="143"/>
      <c r="I45" s="144"/>
      <c r="J45" s="1"/>
      <c r="K45" s="1"/>
      <c r="L45" s="1"/>
      <c r="M45" s="1"/>
      <c r="N45" s="1"/>
      <c r="O45" s="1"/>
    </row>
    <row r="46" spans="2:15" ht="15" customHeight="1">
      <c r="B46" s="109"/>
      <c r="C46" s="140" t="s">
        <v>189</v>
      </c>
      <c r="D46" s="141"/>
      <c r="E46" s="142"/>
      <c r="F46" s="143"/>
      <c r="G46" s="140"/>
      <c r="H46" s="143"/>
      <c r="I46" s="3"/>
      <c r="J46" s="3"/>
      <c r="K46" s="1"/>
    </row>
    <row r="47" spans="2:15" ht="15" customHeight="1"/>
    <row r="48" spans="2:15" ht="15" customHeight="1"/>
    <row r="49" spans="2:15" ht="15" customHeight="1">
      <c r="L49" s="145"/>
      <c r="M49" s="146"/>
      <c r="N49" s="147"/>
      <c r="O49" s="147"/>
    </row>
    <row r="50" spans="2:15" ht="15" customHeight="1">
      <c r="B50" s="148"/>
      <c r="C50" s="148"/>
      <c r="D50" s="148"/>
      <c r="E50" s="148"/>
      <c r="F50" s="148"/>
      <c r="G50" s="148"/>
      <c r="H50" s="148"/>
      <c r="I50" s="148"/>
      <c r="J50" s="148"/>
      <c r="K50" s="148"/>
      <c r="L50" s="145"/>
      <c r="M50" s="146"/>
      <c r="N50" s="147"/>
      <c r="O50" s="147"/>
    </row>
    <row r="51" spans="2:15" ht="15" customHeight="1">
      <c r="B51" s="148"/>
      <c r="C51" s="148"/>
      <c r="D51" s="148"/>
      <c r="E51" s="148"/>
      <c r="F51" s="148"/>
      <c r="G51" s="148"/>
      <c r="H51" s="148"/>
      <c r="I51" s="148"/>
      <c r="J51" s="148"/>
      <c r="K51" s="148"/>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6:D7"/>
    <mergeCell ref="E6:E7"/>
    <mergeCell ref="L42:M43"/>
    <mergeCell ref="N42:N43"/>
    <mergeCell ref="O42:O43"/>
    <mergeCell ref="G10:G11"/>
    <mergeCell ref="H10:H11"/>
    <mergeCell ref="I10:I11"/>
    <mergeCell ref="J10:J11"/>
    <mergeCell ref="G12:I13"/>
    <mergeCell ref="J12:J13"/>
    <mergeCell ref="B1:O1"/>
    <mergeCell ref="B2:O2"/>
    <mergeCell ref="B4:B5"/>
    <mergeCell ref="C4:C5"/>
    <mergeCell ref="D4:D5"/>
    <mergeCell ref="E4:E5"/>
    <mergeCell ref="G4:G5"/>
    <mergeCell ref="H4:H5"/>
    <mergeCell ref="I4:I5"/>
    <mergeCell ref="J4:J5"/>
    <mergeCell ref="L4:L5"/>
    <mergeCell ref="M4:M5"/>
    <mergeCell ref="N4:N5"/>
    <mergeCell ref="O4:O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zoomScaleNormal="100" workbookViewId="0">
      <selection activeCell="H43" sqref="H43"/>
    </sheetView>
  </sheetViews>
  <sheetFormatPr defaultRowHeight="14.25"/>
  <cols>
    <col min="1" max="1" width="3.85546875" style="149" customWidth="1"/>
    <col min="2" max="3" width="9.140625" style="149" customWidth="1"/>
    <col min="4" max="4" width="4.85546875" style="149" customWidth="1"/>
    <col min="5" max="6" width="9.140625" style="149" customWidth="1"/>
    <col min="7" max="7" width="7.140625" style="149" customWidth="1"/>
    <col min="8" max="8" width="30.140625" style="149" customWidth="1"/>
    <col min="9" max="9" width="7.5703125" style="149" customWidth="1"/>
    <col min="10" max="10" width="9.85546875" style="149" customWidth="1"/>
    <col min="11" max="11" width="8.7109375" style="149" customWidth="1"/>
    <col min="12" max="12" width="11.5703125" style="149" customWidth="1"/>
    <col min="13" max="28" width="9.140625" style="149" customWidth="1"/>
    <col min="29" max="16384" width="9.140625" style="163"/>
  </cols>
  <sheetData>
    <row r="1" spans="1:32" s="151" customFormat="1" ht="12.75">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50"/>
    </row>
    <row r="2" spans="1:32" s="151" customFormat="1" ht="12.75">
      <c r="A2" s="149"/>
      <c r="B2" s="149" t="s">
        <v>190</v>
      </c>
      <c r="C2" s="149" t="s">
        <v>191</v>
      </c>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32" s="151" customFormat="1" ht="12.75">
      <c r="A3" s="149"/>
      <c r="B3" s="149" t="s">
        <v>193</v>
      </c>
      <c r="C3" s="149">
        <v>18509</v>
      </c>
      <c r="D3" s="149"/>
      <c r="F3" s="149"/>
      <c r="G3" s="149"/>
      <c r="H3" s="149"/>
      <c r="I3" s="149"/>
      <c r="J3" s="149"/>
      <c r="K3" s="149"/>
      <c r="L3" s="149"/>
      <c r="M3" s="149"/>
      <c r="N3" s="149"/>
      <c r="O3" s="149"/>
      <c r="P3" s="149"/>
      <c r="Q3" s="149"/>
      <c r="R3" s="149"/>
      <c r="S3" s="149"/>
      <c r="T3" s="149"/>
      <c r="U3" s="149"/>
      <c r="V3" s="149"/>
      <c r="W3" s="149"/>
      <c r="X3" s="149"/>
      <c r="Y3" s="149"/>
      <c r="Z3" s="149"/>
      <c r="AA3" s="149"/>
      <c r="AB3" s="149"/>
    </row>
    <row r="4" spans="1:32" s="151" customFormat="1" ht="12.75">
      <c r="A4" s="149"/>
      <c r="B4" s="149" t="s">
        <v>195</v>
      </c>
      <c r="C4" s="149">
        <v>17914</v>
      </c>
      <c r="D4" s="149"/>
      <c r="H4" s="149" t="s">
        <v>194</v>
      </c>
      <c r="I4" s="151">
        <v>31</v>
      </c>
      <c r="J4" s="151">
        <f t="shared" ref="J4:J9" si="0">K4+K10</f>
        <v>16</v>
      </c>
      <c r="K4" s="149">
        <v>16</v>
      </c>
      <c r="L4" s="149"/>
      <c r="M4" s="149"/>
      <c r="N4" s="149"/>
      <c r="O4" s="149"/>
      <c r="P4" s="149"/>
      <c r="Q4" s="149"/>
      <c r="R4" s="149"/>
      <c r="S4" s="149"/>
      <c r="T4" s="149"/>
      <c r="U4" s="149"/>
      <c r="V4" s="149"/>
      <c r="W4" s="149"/>
      <c r="X4" s="149"/>
      <c r="Y4" s="149"/>
      <c r="Z4" s="149"/>
      <c r="AA4" s="149"/>
      <c r="AB4" s="149"/>
    </row>
    <row r="5" spans="1:32" s="151" customFormat="1" ht="12.75">
      <c r="A5" s="149"/>
      <c r="B5" s="149" t="s">
        <v>198</v>
      </c>
      <c r="C5" s="149">
        <v>17308</v>
      </c>
      <c r="D5" s="149"/>
      <c r="E5" s="149"/>
      <c r="F5" s="149" t="s">
        <v>196</v>
      </c>
      <c r="H5" s="149" t="s">
        <v>197</v>
      </c>
      <c r="I5" s="151">
        <v>0</v>
      </c>
      <c r="J5" s="151">
        <f t="shared" si="0"/>
        <v>0</v>
      </c>
      <c r="K5" s="149">
        <v>0</v>
      </c>
      <c r="L5" s="149"/>
      <c r="M5" s="149"/>
      <c r="N5" s="149"/>
      <c r="O5" s="149"/>
      <c r="P5" s="149"/>
      <c r="Q5" s="149"/>
      <c r="R5" s="149"/>
      <c r="S5" s="149"/>
      <c r="T5" s="149"/>
      <c r="U5" s="149"/>
      <c r="V5" s="149"/>
      <c r="W5" s="149"/>
      <c r="X5" s="149"/>
      <c r="Y5" s="149"/>
      <c r="Z5" s="149"/>
      <c r="AA5" s="149"/>
      <c r="AB5" s="149"/>
    </row>
    <row r="6" spans="1:32" s="151" customFormat="1" ht="12.75">
      <c r="A6" s="149"/>
      <c r="B6" s="149" t="s">
        <v>200</v>
      </c>
      <c r="C6" s="149">
        <v>16610</v>
      </c>
      <c r="D6" s="149"/>
      <c r="E6" s="149" t="s">
        <v>201</v>
      </c>
      <c r="F6" s="149">
        <v>4627</v>
      </c>
      <c r="H6" s="151" t="s">
        <v>199</v>
      </c>
      <c r="I6" s="151">
        <v>0</v>
      </c>
      <c r="J6" s="151">
        <f t="shared" si="0"/>
        <v>0</v>
      </c>
      <c r="K6" s="151">
        <v>0</v>
      </c>
      <c r="L6" s="149"/>
      <c r="M6" s="149"/>
      <c r="N6" s="149"/>
      <c r="O6" s="149"/>
      <c r="P6" s="149"/>
      <c r="Q6" s="149"/>
      <c r="R6" s="149"/>
      <c r="S6" s="149"/>
      <c r="T6" s="149"/>
      <c r="U6" s="149"/>
      <c r="V6" s="149"/>
      <c r="W6" s="149"/>
      <c r="X6" s="149"/>
      <c r="Y6" s="149"/>
      <c r="Z6" s="149"/>
      <c r="AA6" s="149"/>
      <c r="AB6" s="149"/>
    </row>
    <row r="7" spans="1:32" s="151" customFormat="1" ht="12.75">
      <c r="A7" s="149"/>
      <c r="B7" s="149" t="s">
        <v>203</v>
      </c>
      <c r="C7" s="149">
        <v>15789</v>
      </c>
      <c r="D7" s="149"/>
      <c r="E7" s="149" t="s">
        <v>204</v>
      </c>
      <c r="F7" s="149">
        <v>4140</v>
      </c>
      <c r="H7" s="152" t="s">
        <v>202</v>
      </c>
      <c r="I7" s="151">
        <v>3</v>
      </c>
      <c r="J7" s="151">
        <f t="shared" si="0"/>
        <v>2</v>
      </c>
      <c r="K7" s="149">
        <v>2</v>
      </c>
      <c r="L7" s="149"/>
      <c r="M7" s="149"/>
      <c r="N7" s="149"/>
      <c r="O7" s="149"/>
      <c r="P7" s="149"/>
      <c r="Q7" s="149"/>
      <c r="R7" s="149"/>
      <c r="S7" s="149"/>
      <c r="T7" s="149"/>
      <c r="U7" s="149"/>
      <c r="V7" s="149"/>
      <c r="W7" s="149"/>
      <c r="X7" s="149"/>
      <c r="Y7" s="149"/>
      <c r="Z7" s="149"/>
      <c r="AA7" s="149"/>
      <c r="AB7" s="149"/>
    </row>
    <row r="8" spans="1:32" s="151" customFormat="1" ht="12.75">
      <c r="A8" s="149"/>
      <c r="B8" s="149" t="s">
        <v>206</v>
      </c>
      <c r="C8" s="149">
        <v>15459</v>
      </c>
      <c r="D8" s="149"/>
      <c r="E8" s="149" t="s">
        <v>207</v>
      </c>
      <c r="F8" s="149">
        <v>4311</v>
      </c>
      <c r="H8" s="151" t="s">
        <v>205</v>
      </c>
      <c r="I8" s="151">
        <v>10</v>
      </c>
      <c r="J8" s="151">
        <f t="shared" si="0"/>
        <v>5</v>
      </c>
      <c r="K8" s="149">
        <v>5</v>
      </c>
      <c r="L8" s="149"/>
      <c r="M8" s="149"/>
      <c r="N8" s="149"/>
      <c r="O8" s="149"/>
      <c r="P8" s="149"/>
      <c r="Q8" s="149"/>
      <c r="R8" s="149"/>
      <c r="S8" s="149"/>
      <c r="T8" s="149"/>
      <c r="U8" s="149"/>
      <c r="V8" s="149"/>
      <c r="W8" s="149"/>
      <c r="X8" s="149"/>
      <c r="Y8" s="149"/>
      <c r="Z8" s="149"/>
      <c r="AA8" s="149"/>
      <c r="AB8" s="149"/>
    </row>
    <row r="9" spans="1:32" s="151" customFormat="1" ht="12.75">
      <c r="A9" s="149"/>
      <c r="B9" s="149" t="s">
        <v>209</v>
      </c>
      <c r="C9" s="149">
        <v>15324</v>
      </c>
      <c r="D9" s="149"/>
      <c r="E9" s="149" t="s">
        <v>210</v>
      </c>
      <c r="F9" s="149">
        <v>4710</v>
      </c>
      <c r="H9" s="151" t="s">
        <v>208</v>
      </c>
      <c r="I9" s="151">
        <v>0</v>
      </c>
      <c r="J9" s="151">
        <f t="shared" si="0"/>
        <v>0</v>
      </c>
      <c r="K9" s="149">
        <v>0</v>
      </c>
      <c r="M9" s="149"/>
      <c r="N9" s="149"/>
      <c r="O9" s="149"/>
      <c r="P9" s="149"/>
      <c r="Q9" s="149"/>
      <c r="R9" s="149"/>
      <c r="S9" s="149"/>
      <c r="T9" s="149"/>
      <c r="U9" s="149"/>
      <c r="V9" s="149"/>
      <c r="W9" s="149"/>
      <c r="X9" s="149"/>
      <c r="Y9" s="149"/>
      <c r="Z9" s="149"/>
      <c r="AA9" s="149"/>
      <c r="AB9" s="149"/>
    </row>
    <row r="10" spans="1:32" s="151" customFormat="1" ht="12.75">
      <c r="A10" s="149"/>
      <c r="B10" s="149" t="s">
        <v>211</v>
      </c>
      <c r="C10" s="149">
        <v>15208</v>
      </c>
      <c r="D10" s="149"/>
      <c r="E10" s="149" t="s">
        <v>192</v>
      </c>
      <c r="F10" s="149">
        <v>4225</v>
      </c>
      <c r="K10" s="149">
        <v>0</v>
      </c>
      <c r="M10" s="149"/>
      <c r="N10" s="149"/>
      <c r="O10" s="149"/>
      <c r="P10" s="149"/>
      <c r="Q10" s="149"/>
      <c r="R10" s="149"/>
      <c r="S10" s="149"/>
      <c r="T10" s="149"/>
      <c r="U10" s="149"/>
      <c r="V10" s="149"/>
      <c r="W10" s="149"/>
      <c r="X10" s="149"/>
      <c r="Y10" s="149"/>
      <c r="Z10" s="149"/>
      <c r="AA10" s="149"/>
      <c r="AB10" s="149"/>
    </row>
    <row r="11" spans="1:32" s="151" customFormat="1" ht="12.75">
      <c r="A11" s="149"/>
      <c r="B11" s="149" t="s">
        <v>212</v>
      </c>
      <c r="C11" s="149">
        <v>15087</v>
      </c>
      <c r="D11" s="149"/>
      <c r="E11" s="149" t="s">
        <v>193</v>
      </c>
      <c r="F11" s="149">
        <v>3692</v>
      </c>
      <c r="K11" s="149">
        <v>0</v>
      </c>
      <c r="M11" s="149"/>
      <c r="N11" s="149"/>
      <c r="O11" s="149"/>
      <c r="P11" s="149"/>
      <c r="Q11" s="149"/>
      <c r="R11" s="149"/>
      <c r="S11" s="149"/>
      <c r="T11" s="149"/>
      <c r="U11" s="149"/>
      <c r="V11" s="149"/>
      <c r="W11" s="149"/>
      <c r="X11" s="149"/>
      <c r="Y11" s="149"/>
      <c r="Z11" s="149"/>
      <c r="AA11" s="149"/>
      <c r="AB11" s="149"/>
    </row>
    <row r="12" spans="1:32" s="151" customFormat="1" ht="12.75">
      <c r="A12" s="149"/>
      <c r="B12" s="149" t="s">
        <v>213</v>
      </c>
      <c r="C12" s="149">
        <v>15304</v>
      </c>
      <c r="D12" s="149"/>
      <c r="E12" s="149"/>
      <c r="F12" s="149"/>
      <c r="K12" s="151">
        <v>0</v>
      </c>
      <c r="M12" s="149"/>
      <c r="N12" s="149"/>
      <c r="O12" s="149"/>
      <c r="P12" s="149"/>
      <c r="Q12" s="149"/>
      <c r="R12" s="149"/>
      <c r="S12" s="149"/>
      <c r="T12" s="149"/>
      <c r="U12" s="149"/>
      <c r="V12" s="149"/>
      <c r="W12" s="149"/>
      <c r="X12" s="149"/>
      <c r="Y12" s="149"/>
      <c r="Z12" s="149"/>
      <c r="AA12" s="149"/>
      <c r="AB12" s="149"/>
    </row>
    <row r="13" spans="1:32" s="151" customFormat="1" ht="12.75">
      <c r="A13" s="149"/>
      <c r="B13" s="149" t="s">
        <v>214</v>
      </c>
      <c r="C13" s="149">
        <v>15725</v>
      </c>
      <c r="D13" s="149"/>
      <c r="E13" s="149" t="s">
        <v>211</v>
      </c>
      <c r="F13" s="149">
        <v>3415</v>
      </c>
      <c r="K13" s="149">
        <v>0</v>
      </c>
      <c r="M13" s="149"/>
      <c r="N13" s="149"/>
      <c r="O13" s="149"/>
      <c r="P13" s="149"/>
      <c r="Q13" s="149"/>
      <c r="R13" s="149"/>
      <c r="S13" s="149"/>
      <c r="T13" s="149"/>
      <c r="U13" s="149"/>
      <c r="V13" s="149"/>
      <c r="W13" s="149"/>
      <c r="X13" s="149"/>
      <c r="Y13" s="149"/>
      <c r="Z13" s="149"/>
      <c r="AA13" s="149"/>
      <c r="AB13" s="149"/>
    </row>
    <row r="14" spans="1:32" s="151" customFormat="1" ht="12.75">
      <c r="A14" s="149"/>
      <c r="B14" s="149" t="s">
        <v>215</v>
      </c>
      <c r="C14" s="149">
        <v>17080</v>
      </c>
      <c r="D14" s="149"/>
      <c r="E14" s="149" t="s">
        <v>212</v>
      </c>
      <c r="F14" s="149">
        <v>2768</v>
      </c>
      <c r="K14" s="149">
        <v>0</v>
      </c>
      <c r="M14" s="149"/>
      <c r="N14" s="149"/>
      <c r="O14" s="149"/>
      <c r="P14" s="149"/>
      <c r="Q14" s="149"/>
      <c r="R14" s="149"/>
      <c r="S14" s="149"/>
      <c r="T14" s="149"/>
      <c r="U14" s="149"/>
      <c r="V14" s="149"/>
      <c r="W14" s="149"/>
      <c r="X14" s="149"/>
      <c r="Y14" s="149"/>
      <c r="Z14" s="149"/>
      <c r="AA14" s="149"/>
      <c r="AB14" s="149"/>
    </row>
    <row r="15" spans="1:32" s="151" customFormat="1" ht="12.75">
      <c r="A15" s="149"/>
      <c r="B15" s="149" t="s">
        <v>233</v>
      </c>
      <c r="C15" s="149">
        <v>17077</v>
      </c>
      <c r="D15" s="149"/>
      <c r="E15" s="149" t="s">
        <v>213</v>
      </c>
      <c r="F15" s="149">
        <v>2622</v>
      </c>
      <c r="J15" s="149"/>
      <c r="K15" s="149">
        <v>0</v>
      </c>
      <c r="M15" s="149"/>
      <c r="N15" s="149"/>
      <c r="O15" s="149"/>
      <c r="P15" s="149"/>
      <c r="Q15" s="149"/>
      <c r="R15" s="149"/>
      <c r="S15" s="149"/>
      <c r="T15" s="149"/>
      <c r="U15" s="149"/>
      <c r="V15" s="149"/>
      <c r="W15" s="149"/>
      <c r="X15" s="149"/>
      <c r="Y15" s="149"/>
      <c r="Z15" s="149"/>
      <c r="AA15" s="149"/>
      <c r="AB15" s="149"/>
    </row>
    <row r="16" spans="1:32" s="151" customFormat="1" ht="12.75">
      <c r="A16" s="149"/>
      <c r="B16" s="149"/>
      <c r="E16" s="149" t="s">
        <v>214</v>
      </c>
      <c r="F16" s="149">
        <v>1821</v>
      </c>
      <c r="H16" s="149"/>
      <c r="I16" s="149"/>
      <c r="J16" s="149"/>
      <c r="M16" s="149"/>
      <c r="N16" s="149"/>
      <c r="O16" s="149"/>
      <c r="P16" s="149"/>
      <c r="Q16" s="149"/>
      <c r="R16" s="149"/>
      <c r="S16" s="149"/>
      <c r="T16" s="149"/>
      <c r="U16" s="149"/>
      <c r="V16" s="149"/>
      <c r="W16" s="149"/>
      <c r="X16" s="149"/>
      <c r="Y16" s="149"/>
      <c r="Z16" s="149"/>
      <c r="AA16" s="149"/>
      <c r="AB16" s="149"/>
      <c r="AF16" s="153"/>
    </row>
    <row r="17" spans="1:32" s="151" customFormat="1" ht="12.75">
      <c r="A17" s="149"/>
      <c r="B17" s="149"/>
      <c r="C17" s="149"/>
      <c r="D17" s="149"/>
      <c r="E17" s="149" t="s">
        <v>215</v>
      </c>
      <c r="F17" s="149">
        <v>2956</v>
      </c>
      <c r="H17" s="149"/>
      <c r="I17" s="149"/>
      <c r="J17" s="149"/>
      <c r="M17" s="149"/>
      <c r="N17" s="149"/>
      <c r="O17" s="149"/>
      <c r="P17" s="149"/>
      <c r="Q17" s="149"/>
      <c r="R17" s="149"/>
      <c r="S17" s="149"/>
      <c r="T17" s="149"/>
      <c r="U17" s="149"/>
      <c r="V17" s="149"/>
      <c r="W17" s="149"/>
      <c r="X17" s="149"/>
      <c r="Y17" s="149"/>
      <c r="Z17" s="149"/>
      <c r="AA17" s="149"/>
      <c r="AB17" s="149"/>
      <c r="AF17" s="153"/>
    </row>
    <row r="18" spans="1:32" s="151" customFormat="1" ht="12.75">
      <c r="A18" s="149"/>
      <c r="B18" s="149"/>
      <c r="C18" s="149"/>
      <c r="D18" s="149"/>
      <c r="E18" s="149" t="s">
        <v>233</v>
      </c>
      <c r="F18" s="149">
        <v>2892</v>
      </c>
      <c r="H18" s="149"/>
      <c r="I18" s="154"/>
      <c r="J18" s="149"/>
      <c r="M18" s="149"/>
      <c r="N18" s="149"/>
      <c r="O18" s="149"/>
      <c r="P18" s="149"/>
      <c r="Q18" s="149"/>
      <c r="R18" s="149"/>
      <c r="S18" s="149"/>
      <c r="T18" s="149"/>
      <c r="U18" s="149"/>
      <c r="V18" s="149"/>
      <c r="W18" s="149"/>
      <c r="X18" s="149"/>
      <c r="Y18" s="149"/>
      <c r="Z18" s="149"/>
      <c r="AA18" s="149"/>
      <c r="AB18" s="149"/>
      <c r="AF18" s="153"/>
    </row>
    <row r="19" spans="1:32" s="151" customFormat="1" ht="12.75">
      <c r="A19" s="149"/>
      <c r="B19" s="149"/>
      <c r="C19" s="149"/>
      <c r="D19" s="149"/>
      <c r="G19" s="149"/>
      <c r="H19" s="149"/>
      <c r="I19" s="149"/>
      <c r="J19" s="149"/>
      <c r="K19" s="155">
        <f>K22+K23+K24+K25+K26+K27+K28+K29+K30+K31+K32+K33+K34</f>
        <v>0.99996521155137685</v>
      </c>
      <c r="M19" s="149"/>
      <c r="N19" s="149"/>
      <c r="O19" s="149"/>
      <c r="P19" s="149"/>
      <c r="Q19" s="149"/>
      <c r="R19" s="149"/>
      <c r="S19" s="149"/>
      <c r="T19" s="149"/>
      <c r="U19" s="149"/>
      <c r="V19" s="149"/>
      <c r="W19" s="149"/>
      <c r="X19" s="149"/>
      <c r="Y19" s="149"/>
      <c r="Z19" s="149"/>
      <c r="AA19" s="149"/>
      <c r="AB19" s="149"/>
      <c r="AF19" s="153"/>
    </row>
    <row r="20" spans="1:32" s="151" customFormat="1" ht="12.75">
      <c r="A20" s="149"/>
      <c r="B20" s="149"/>
      <c r="C20" s="149"/>
      <c r="D20" s="149"/>
      <c r="G20" s="149"/>
      <c r="H20" s="149"/>
      <c r="I20" s="149"/>
      <c r="J20" s="149"/>
      <c r="K20" s="149"/>
      <c r="L20" s="149"/>
      <c r="M20" s="149"/>
      <c r="N20" s="149"/>
      <c r="O20" s="149"/>
      <c r="P20" s="149"/>
      <c r="Q20" s="149"/>
      <c r="R20" s="149"/>
      <c r="S20" s="149"/>
      <c r="T20" s="149"/>
      <c r="U20" s="149"/>
      <c r="V20" s="149"/>
      <c r="W20" s="149"/>
      <c r="X20" s="149"/>
      <c r="Y20" s="149"/>
      <c r="Z20" s="149"/>
      <c r="AA20" s="149"/>
      <c r="AB20" s="149"/>
      <c r="AF20" s="153"/>
    </row>
    <row r="21" spans="1:32" s="151" customFormat="1" ht="12.75">
      <c r="A21" s="149"/>
      <c r="B21" s="149"/>
      <c r="C21" s="149"/>
      <c r="D21" s="149"/>
      <c r="G21" s="149"/>
      <c r="H21" s="149"/>
      <c r="I21" s="149"/>
      <c r="J21" s="149"/>
      <c r="K21" s="149"/>
      <c r="L21" s="149"/>
      <c r="M21" s="149"/>
      <c r="N21" s="149"/>
      <c r="O21" s="149"/>
      <c r="P21" s="149"/>
      <c r="Q21" s="149"/>
      <c r="R21" s="149"/>
      <c r="S21" s="149"/>
      <c r="T21" s="149"/>
      <c r="U21" s="149"/>
      <c r="V21" s="149"/>
      <c r="W21" s="149"/>
      <c r="X21" s="149"/>
      <c r="Y21" s="149"/>
      <c r="Z21" s="149"/>
      <c r="AA21" s="149"/>
      <c r="AB21" s="149"/>
      <c r="AF21" s="153"/>
    </row>
    <row r="22" spans="1:32" s="151" customFormat="1" ht="12.75">
      <c r="A22" s="149"/>
      <c r="B22" s="149">
        <v>1088</v>
      </c>
      <c r="C22" s="149"/>
      <c r="D22" s="149"/>
      <c r="E22" s="149"/>
      <c r="F22" s="149"/>
      <c r="G22" s="149"/>
      <c r="H22" s="149"/>
      <c r="I22" s="149"/>
      <c r="J22" s="156" t="s">
        <v>216</v>
      </c>
      <c r="K22" s="153">
        <f t="shared" ref="K22:K34" si="1">B22/B$36</f>
        <v>0.36534586971121558</v>
      </c>
      <c r="L22" s="157">
        <f t="shared" ref="L22:L34" si="2">B22/B$36</f>
        <v>0.36534586971121558</v>
      </c>
      <c r="M22" s="149"/>
      <c r="N22" s="149"/>
      <c r="O22" s="149"/>
      <c r="P22" s="149"/>
      <c r="Q22" s="149"/>
      <c r="R22" s="149"/>
      <c r="S22" s="149"/>
      <c r="T22" s="149"/>
      <c r="U22" s="149"/>
      <c r="V22" s="149"/>
      <c r="W22" s="149"/>
      <c r="X22" s="149"/>
      <c r="Y22" s="149"/>
      <c r="Z22" s="149"/>
      <c r="AA22" s="149"/>
      <c r="AB22" s="149"/>
      <c r="AF22" s="153"/>
    </row>
    <row r="23" spans="1:32" s="151" customFormat="1" ht="12.75">
      <c r="A23" s="149"/>
      <c r="B23" s="149">
        <v>81</v>
      </c>
      <c r="C23" s="149"/>
      <c r="D23" s="149"/>
      <c r="E23" s="149"/>
      <c r="F23" s="149"/>
      <c r="G23" s="149"/>
      <c r="H23" s="149"/>
      <c r="I23" s="149"/>
      <c r="J23" s="156" t="s">
        <v>217</v>
      </c>
      <c r="K23" s="153">
        <f t="shared" si="1"/>
        <v>2.7199462726662189E-2</v>
      </c>
      <c r="L23" s="158">
        <f t="shared" si="2"/>
        <v>2.7199462726662189E-2</v>
      </c>
      <c r="M23" s="149"/>
      <c r="N23" s="149"/>
      <c r="O23" s="149"/>
      <c r="P23" s="149"/>
      <c r="Q23" s="149"/>
      <c r="R23" s="149"/>
      <c r="S23" s="149"/>
      <c r="T23" s="149"/>
      <c r="U23" s="149"/>
      <c r="V23" s="149"/>
      <c r="W23" s="149"/>
      <c r="X23" s="149"/>
      <c r="Y23" s="149"/>
      <c r="Z23" s="149"/>
      <c r="AA23" s="149"/>
      <c r="AB23" s="149"/>
      <c r="AF23" s="153"/>
    </row>
    <row r="24" spans="1:32" s="151" customFormat="1" ht="12.75">
      <c r="A24" s="149"/>
      <c r="B24" s="149">
        <v>32</v>
      </c>
      <c r="C24" s="149"/>
      <c r="D24" s="149"/>
      <c r="E24" s="149"/>
      <c r="F24" s="149"/>
      <c r="G24" s="149"/>
      <c r="H24" s="149"/>
      <c r="I24" s="149"/>
      <c r="J24" s="156" t="s">
        <v>218</v>
      </c>
      <c r="K24" s="319">
        <v>1.0699999999999999E-2</v>
      </c>
      <c r="L24" s="158">
        <f t="shared" si="2"/>
        <v>1.0745466756212223E-2</v>
      </c>
      <c r="M24" s="149"/>
      <c r="N24" s="149"/>
      <c r="O24" s="149"/>
      <c r="P24" s="149"/>
      <c r="Q24" s="149"/>
      <c r="R24" s="149"/>
      <c r="S24" s="149"/>
      <c r="T24" s="149"/>
      <c r="U24" s="149"/>
      <c r="V24" s="149"/>
      <c r="W24" s="149"/>
      <c r="X24" s="149"/>
      <c r="Y24" s="149"/>
      <c r="Z24" s="149"/>
      <c r="AA24" s="149"/>
      <c r="AB24" s="149"/>
      <c r="AF24" s="153"/>
    </row>
    <row r="25" spans="1:32" s="151" customFormat="1" ht="12.75" customHeight="1">
      <c r="A25" s="149"/>
      <c r="B25" s="149">
        <v>107</v>
      </c>
      <c r="C25" s="149"/>
      <c r="D25" s="149"/>
      <c r="E25" s="149"/>
      <c r="F25" s="149"/>
      <c r="G25" s="149"/>
      <c r="H25" s="149"/>
      <c r="J25" s="159" t="s">
        <v>219</v>
      </c>
      <c r="K25" s="153">
        <f t="shared" si="1"/>
        <v>3.5930154466084621E-2</v>
      </c>
      <c r="L25" s="158">
        <f t="shared" si="2"/>
        <v>3.5930154466084621E-2</v>
      </c>
      <c r="M25" s="149"/>
      <c r="N25" s="149"/>
      <c r="O25" s="149"/>
      <c r="P25" s="149"/>
      <c r="Q25" s="149"/>
      <c r="R25" s="149"/>
      <c r="S25" s="149"/>
      <c r="T25" s="149"/>
      <c r="U25" s="149"/>
      <c r="V25" s="149"/>
      <c r="W25" s="149"/>
      <c r="X25" s="149"/>
      <c r="Y25" s="149"/>
      <c r="Z25" s="149"/>
      <c r="AA25" s="149"/>
      <c r="AB25" s="149"/>
      <c r="AF25" s="153"/>
    </row>
    <row r="26" spans="1:32" s="151" customFormat="1" ht="12.75" customHeight="1">
      <c r="A26" s="149"/>
      <c r="B26" s="149">
        <v>86</v>
      </c>
      <c r="C26" s="149"/>
      <c r="D26" s="149"/>
      <c r="E26" s="149"/>
      <c r="F26" s="149"/>
      <c r="G26" s="149"/>
      <c r="H26" s="149"/>
      <c r="I26" s="149"/>
      <c r="J26" s="156" t="s">
        <v>220</v>
      </c>
      <c r="K26" s="153">
        <f t="shared" si="1"/>
        <v>2.8878441907320349E-2</v>
      </c>
      <c r="L26" s="157">
        <f t="shared" si="2"/>
        <v>2.8878441907320349E-2</v>
      </c>
      <c r="M26" s="149"/>
      <c r="N26" s="149"/>
      <c r="O26" s="149"/>
      <c r="P26" s="149"/>
      <c r="Q26" s="149"/>
      <c r="R26" s="149"/>
      <c r="S26" s="149"/>
      <c r="T26" s="149"/>
      <c r="U26" s="149"/>
      <c r="V26" s="149"/>
      <c r="W26" s="149"/>
      <c r="X26" s="149"/>
      <c r="Y26" s="149"/>
      <c r="Z26" s="149"/>
      <c r="AA26" s="149"/>
      <c r="AB26" s="149"/>
      <c r="AF26" s="153"/>
    </row>
    <row r="27" spans="1:32" s="151" customFormat="1" ht="12.75">
      <c r="A27" s="149"/>
      <c r="B27" s="149">
        <v>44</v>
      </c>
      <c r="C27" s="149"/>
      <c r="D27" s="149"/>
      <c r="E27" s="149"/>
      <c r="F27" s="149"/>
      <c r="G27" s="149"/>
      <c r="H27" s="149"/>
      <c r="I27" s="149"/>
      <c r="J27" s="159" t="s">
        <v>221</v>
      </c>
      <c r="K27" s="153">
        <f t="shared" si="1"/>
        <v>1.4775016789791807E-2</v>
      </c>
      <c r="L27" s="157">
        <f t="shared" si="2"/>
        <v>1.4775016789791807E-2</v>
      </c>
      <c r="M27" s="149"/>
      <c r="N27" s="149"/>
      <c r="O27" s="149"/>
      <c r="P27" s="149"/>
      <c r="Q27" s="149"/>
      <c r="R27" s="149"/>
      <c r="S27" s="149"/>
      <c r="T27" s="149"/>
      <c r="U27" s="149"/>
      <c r="V27" s="149"/>
      <c r="W27" s="149"/>
      <c r="X27" s="149"/>
      <c r="Y27" s="149"/>
      <c r="Z27" s="149"/>
      <c r="AA27" s="149"/>
      <c r="AB27" s="149"/>
      <c r="AF27" s="153"/>
    </row>
    <row r="28" spans="1:32" s="151" customFormat="1" ht="12.75">
      <c r="A28" s="149"/>
      <c r="B28" s="149">
        <v>299</v>
      </c>
      <c r="C28" s="149"/>
      <c r="D28" s="149"/>
      <c r="E28" s="149"/>
      <c r="F28" s="149"/>
      <c r="G28" s="149"/>
      <c r="H28" s="149"/>
      <c r="I28" s="149"/>
      <c r="J28" s="159" t="s">
        <v>222</v>
      </c>
      <c r="K28" s="319">
        <v>0.1004</v>
      </c>
      <c r="L28" s="158">
        <f t="shared" si="2"/>
        <v>0.10040295500335795</v>
      </c>
      <c r="M28" s="149"/>
      <c r="N28" s="149"/>
      <c r="O28" s="149"/>
      <c r="P28" s="149"/>
      <c r="Q28" s="149"/>
      <c r="R28" s="149"/>
      <c r="S28" s="149"/>
      <c r="T28" s="149"/>
      <c r="U28" s="149"/>
      <c r="V28" s="149"/>
      <c r="W28" s="149"/>
      <c r="X28" s="149"/>
      <c r="Y28" s="149"/>
      <c r="Z28" s="149"/>
      <c r="AA28" s="149"/>
      <c r="AB28" s="149"/>
      <c r="AF28" s="153"/>
    </row>
    <row r="29" spans="1:32" s="151" customFormat="1" ht="12.75">
      <c r="A29" s="149"/>
      <c r="B29" s="149">
        <v>79</v>
      </c>
      <c r="C29" s="149"/>
      <c r="D29" s="149"/>
      <c r="E29" s="149"/>
      <c r="F29" s="149"/>
      <c r="G29" s="149"/>
      <c r="H29" s="149"/>
      <c r="I29" s="149"/>
      <c r="J29" s="159" t="s">
        <v>223</v>
      </c>
      <c r="K29" s="153">
        <f t="shared" si="1"/>
        <v>2.6527871054398924E-2</v>
      </c>
      <c r="L29" s="158">
        <f t="shared" si="2"/>
        <v>2.6527871054398924E-2</v>
      </c>
      <c r="M29" s="149"/>
      <c r="N29" s="149"/>
      <c r="O29" s="149"/>
      <c r="P29" s="149"/>
      <c r="Q29" s="149"/>
      <c r="R29" s="149"/>
      <c r="S29" s="149"/>
      <c r="T29" s="149"/>
      <c r="U29" s="149"/>
      <c r="V29" s="149"/>
      <c r="W29" s="149"/>
      <c r="X29" s="149"/>
      <c r="Y29" s="149"/>
      <c r="Z29" s="149"/>
      <c r="AA29" s="149"/>
      <c r="AB29" s="149"/>
      <c r="AF29" s="160"/>
    </row>
    <row r="30" spans="1:32" s="151" customFormat="1" ht="12.75">
      <c r="A30" s="149"/>
      <c r="B30" s="149">
        <v>58</v>
      </c>
      <c r="C30" s="149"/>
      <c r="D30" s="149"/>
      <c r="E30" s="149"/>
      <c r="F30" s="149"/>
      <c r="G30" s="149"/>
      <c r="H30" s="149"/>
      <c r="I30" s="149"/>
      <c r="J30" s="159" t="s">
        <v>224</v>
      </c>
      <c r="K30" s="153">
        <f t="shared" si="1"/>
        <v>1.9476158495634655E-2</v>
      </c>
      <c r="L30" s="158">
        <f t="shared" si="2"/>
        <v>1.9476158495634655E-2</v>
      </c>
      <c r="M30" s="149"/>
      <c r="N30" s="149"/>
      <c r="O30" s="149"/>
      <c r="P30" s="149"/>
      <c r="Q30" s="149"/>
      <c r="R30" s="149"/>
      <c r="S30" s="149"/>
      <c r="T30" s="149"/>
      <c r="U30" s="149"/>
      <c r="V30" s="149"/>
      <c r="W30" s="149"/>
      <c r="X30" s="149"/>
      <c r="Y30" s="149"/>
      <c r="Z30" s="149"/>
      <c r="AA30" s="149"/>
      <c r="AB30" s="149"/>
    </row>
    <row r="31" spans="1:32" s="151" customFormat="1" ht="12.75">
      <c r="A31" s="149"/>
      <c r="B31" s="149">
        <v>557</v>
      </c>
      <c r="C31" s="149"/>
      <c r="D31" s="149"/>
      <c r="E31" s="149"/>
      <c r="F31" s="149"/>
      <c r="G31" s="149"/>
      <c r="H31" s="149"/>
      <c r="I31" s="149"/>
      <c r="J31" s="159" t="s">
        <v>225</v>
      </c>
      <c r="K31" s="153">
        <f t="shared" si="1"/>
        <v>0.187038280725319</v>
      </c>
      <c r="L31" s="158">
        <f t="shared" si="2"/>
        <v>0.187038280725319</v>
      </c>
      <c r="M31" s="149"/>
      <c r="N31" s="149"/>
      <c r="O31" s="149"/>
      <c r="P31" s="149"/>
      <c r="Q31" s="149"/>
      <c r="R31" s="149"/>
      <c r="S31" s="149"/>
      <c r="T31" s="149"/>
      <c r="U31" s="149"/>
      <c r="V31" s="149"/>
      <c r="W31" s="149"/>
      <c r="X31" s="149"/>
      <c r="Y31" s="149"/>
      <c r="Z31" s="149"/>
      <c r="AA31" s="149"/>
      <c r="AB31" s="149"/>
    </row>
    <row r="32" spans="1:32" s="151" customFormat="1" ht="12.75">
      <c r="A32" s="149"/>
      <c r="B32" s="149">
        <v>230</v>
      </c>
      <c r="C32" s="149"/>
      <c r="D32" s="149"/>
      <c r="E32" s="149"/>
      <c r="F32" s="149"/>
      <c r="G32" s="149"/>
      <c r="H32" s="149"/>
      <c r="I32" s="149"/>
      <c r="J32" s="159" t="s">
        <v>226</v>
      </c>
      <c r="K32" s="153">
        <f t="shared" si="1"/>
        <v>7.7233042310275349E-2</v>
      </c>
      <c r="L32" s="158">
        <f t="shared" si="2"/>
        <v>7.7233042310275349E-2</v>
      </c>
      <c r="M32" s="149"/>
      <c r="N32" s="149"/>
      <c r="O32" s="149"/>
      <c r="P32" s="149"/>
      <c r="Q32" s="149"/>
      <c r="R32" s="149"/>
      <c r="S32" s="149"/>
      <c r="T32" s="149"/>
      <c r="U32" s="149"/>
      <c r="V32" s="149"/>
      <c r="W32" s="149"/>
      <c r="X32" s="149"/>
      <c r="Y32" s="149"/>
      <c r="Z32" s="149"/>
      <c r="AA32" s="149"/>
      <c r="AB32" s="149"/>
    </row>
    <row r="33" spans="1:28" s="151" customFormat="1" ht="12.75">
      <c r="A33" s="149"/>
      <c r="B33" s="149">
        <v>8</v>
      </c>
      <c r="C33" s="149"/>
      <c r="D33" s="149"/>
      <c r="E33" s="149"/>
      <c r="F33" s="149"/>
      <c r="G33" s="149"/>
      <c r="H33" s="149"/>
      <c r="I33" s="149"/>
      <c r="J33" s="159" t="s">
        <v>227</v>
      </c>
      <c r="K33" s="319">
        <v>2.7000000000000001E-3</v>
      </c>
      <c r="L33" s="157">
        <f t="shared" si="2"/>
        <v>2.6863666890530559E-3</v>
      </c>
      <c r="M33" s="149"/>
      <c r="N33" s="149"/>
      <c r="O33" s="149"/>
      <c r="P33" s="149"/>
      <c r="Q33" s="149"/>
      <c r="R33" s="149"/>
      <c r="S33" s="149"/>
      <c r="T33" s="149"/>
      <c r="U33" s="149"/>
      <c r="V33" s="149"/>
      <c r="W33" s="149"/>
      <c r="X33" s="149"/>
      <c r="Y33" s="149"/>
      <c r="Z33" s="149"/>
      <c r="AA33" s="149"/>
      <c r="AB33" s="149"/>
    </row>
    <row r="34" spans="1:28" s="151" customFormat="1" ht="12.75">
      <c r="A34" s="149"/>
      <c r="B34" s="149">
        <v>309</v>
      </c>
      <c r="C34" s="149"/>
      <c r="D34" s="149"/>
      <c r="E34" s="149"/>
      <c r="F34" s="149"/>
      <c r="G34" s="149"/>
      <c r="H34" s="149"/>
      <c r="I34" s="149"/>
      <c r="J34" s="159" t="s">
        <v>228</v>
      </c>
      <c r="K34" s="153">
        <f t="shared" si="1"/>
        <v>0.10376091336467427</v>
      </c>
      <c r="L34" s="157">
        <f t="shared" si="2"/>
        <v>0.10376091336467427</v>
      </c>
      <c r="M34" s="149"/>
      <c r="N34" s="149"/>
      <c r="O34" s="149"/>
      <c r="P34" s="149"/>
      <c r="Q34" s="149"/>
      <c r="R34" s="149"/>
      <c r="S34" s="149"/>
      <c r="T34" s="149"/>
      <c r="U34" s="149"/>
      <c r="V34" s="149"/>
      <c r="W34" s="149"/>
      <c r="X34" s="149"/>
      <c r="Y34" s="149"/>
      <c r="Z34" s="149"/>
      <c r="AA34" s="149"/>
      <c r="AB34" s="149"/>
    </row>
    <row r="35" spans="1:28" s="151" customFormat="1" ht="12.75">
      <c r="A35" s="149"/>
      <c r="C35" s="149"/>
      <c r="D35" s="149"/>
      <c r="E35" s="149"/>
      <c r="F35" s="149"/>
      <c r="G35" s="149"/>
      <c r="H35" s="149"/>
      <c r="I35" s="149"/>
      <c r="J35" s="159"/>
      <c r="K35" s="155"/>
      <c r="M35" s="149"/>
      <c r="N35" s="149"/>
      <c r="O35" s="149"/>
      <c r="P35" s="149"/>
      <c r="Q35" s="149"/>
      <c r="R35" s="149"/>
      <c r="S35" s="149"/>
      <c r="T35" s="149"/>
      <c r="U35" s="149"/>
      <c r="V35" s="149"/>
      <c r="W35" s="149"/>
      <c r="X35" s="149"/>
      <c r="Y35" s="149"/>
      <c r="Z35" s="149"/>
      <c r="AA35" s="149"/>
      <c r="AB35" s="149"/>
    </row>
    <row r="36" spans="1:28" s="151" customFormat="1" ht="12.75">
      <c r="A36" s="149"/>
      <c r="B36" s="149">
        <v>2978</v>
      </c>
      <c r="C36" s="149"/>
      <c r="D36" s="149"/>
      <c r="E36" s="149"/>
      <c r="F36" s="149"/>
      <c r="G36" s="149"/>
      <c r="H36" s="149"/>
      <c r="I36" s="149"/>
      <c r="J36" s="159"/>
      <c r="K36" s="153">
        <v>1</v>
      </c>
      <c r="L36" s="158">
        <f>B36/B$36</f>
        <v>1</v>
      </c>
      <c r="M36" s="149"/>
      <c r="N36" s="149"/>
      <c r="O36" s="149"/>
      <c r="P36" s="149"/>
      <c r="Q36" s="149"/>
      <c r="R36" s="149"/>
      <c r="S36" s="149"/>
      <c r="T36" s="149"/>
      <c r="U36" s="149"/>
      <c r="V36" s="149"/>
      <c r="W36" s="149"/>
      <c r="X36" s="149"/>
      <c r="Y36" s="149"/>
      <c r="Z36" s="149"/>
      <c r="AA36" s="149"/>
      <c r="AB36" s="149"/>
    </row>
    <row r="37" spans="1:28" s="151" customFormat="1" ht="12.75">
      <c r="A37" s="149"/>
      <c r="C37" s="149"/>
      <c r="D37" s="149"/>
      <c r="E37" s="149"/>
      <c r="F37" s="149"/>
      <c r="G37" s="149"/>
      <c r="H37" s="149"/>
      <c r="I37" s="149"/>
      <c r="J37" s="149"/>
      <c r="K37" s="161"/>
      <c r="L37" s="161"/>
      <c r="M37" s="149"/>
      <c r="N37" s="149"/>
      <c r="O37" s="149"/>
      <c r="P37" s="149"/>
      <c r="Q37" s="149"/>
      <c r="R37" s="149"/>
      <c r="S37" s="149"/>
      <c r="T37" s="149"/>
      <c r="U37" s="149"/>
      <c r="V37" s="149"/>
      <c r="W37" s="149"/>
      <c r="X37" s="149"/>
      <c r="Y37" s="149"/>
      <c r="Z37" s="149"/>
      <c r="AA37" s="149"/>
      <c r="AB37" s="149"/>
    </row>
    <row r="38" spans="1:28" s="151" customFormat="1" ht="12.75">
      <c r="A38" s="149"/>
      <c r="B38" s="149">
        <v>2978</v>
      </c>
      <c r="C38" s="149"/>
      <c r="D38" s="149"/>
      <c r="E38" s="149"/>
      <c r="F38" s="149"/>
      <c r="G38" s="149"/>
      <c r="H38" s="149"/>
      <c r="I38" s="149"/>
      <c r="J38" s="149"/>
      <c r="K38" s="149"/>
      <c r="L38" s="149"/>
      <c r="M38" s="153"/>
      <c r="N38" s="149"/>
      <c r="O38" s="149"/>
      <c r="P38" s="149"/>
      <c r="Q38" s="149"/>
      <c r="R38" s="149"/>
      <c r="S38" s="149"/>
      <c r="T38" s="149"/>
      <c r="U38" s="149"/>
      <c r="V38" s="149"/>
      <c r="W38" s="149"/>
      <c r="X38" s="149"/>
      <c r="Y38" s="149"/>
      <c r="Z38" s="149"/>
      <c r="AA38" s="149"/>
      <c r="AB38" s="149"/>
    </row>
    <row r="39" spans="1:28" s="151" customFormat="1" ht="12.75">
      <c r="A39" s="149"/>
      <c r="B39" s="149"/>
      <c r="C39" s="149"/>
      <c r="D39" s="149"/>
      <c r="E39" s="149"/>
      <c r="F39" s="149"/>
      <c r="G39" s="149"/>
      <c r="H39" s="149"/>
      <c r="I39" s="149"/>
      <c r="J39" s="149"/>
      <c r="K39" s="149"/>
      <c r="L39" s="149"/>
      <c r="M39" s="153"/>
      <c r="N39" s="149"/>
      <c r="O39" s="149"/>
      <c r="P39" s="149"/>
      <c r="Q39" s="149"/>
      <c r="R39" s="149"/>
      <c r="S39" s="149"/>
      <c r="T39" s="149"/>
      <c r="U39" s="149"/>
      <c r="V39" s="149"/>
      <c r="W39" s="149"/>
      <c r="X39" s="149"/>
      <c r="Y39" s="149"/>
      <c r="Z39" s="149"/>
      <c r="AA39" s="149"/>
      <c r="AB39" s="149"/>
    </row>
    <row r="40" spans="1:28" s="151" customFormat="1" ht="12.75" customHeight="1">
      <c r="A40" s="149"/>
      <c r="B40" s="149"/>
      <c r="C40" s="149"/>
      <c r="D40" s="149"/>
      <c r="E40" s="149"/>
      <c r="F40" s="149"/>
      <c r="G40" s="149"/>
      <c r="H40" s="149"/>
      <c r="I40" s="149"/>
      <c r="J40" s="149"/>
      <c r="K40" s="149"/>
      <c r="L40" s="149"/>
      <c r="M40" s="153"/>
      <c r="N40" s="317" t="s">
        <v>229</v>
      </c>
      <c r="O40" s="318"/>
      <c r="P40" s="318"/>
      <c r="Q40" s="318"/>
      <c r="R40" s="318"/>
      <c r="S40" s="318"/>
      <c r="T40" s="318"/>
      <c r="U40" s="318"/>
      <c r="V40" s="318"/>
      <c r="W40" s="318"/>
      <c r="X40" s="318"/>
      <c r="Y40" s="318"/>
      <c r="Z40" s="318"/>
      <c r="AA40" s="318"/>
      <c r="AB40" s="318"/>
    </row>
    <row r="41" spans="1:28" s="151" customFormat="1" ht="12.75" customHeight="1">
      <c r="M41" s="153"/>
      <c r="N41" s="318"/>
      <c r="O41" s="318"/>
      <c r="P41" s="318"/>
      <c r="Q41" s="318"/>
      <c r="R41" s="318"/>
      <c r="S41" s="318"/>
      <c r="T41" s="318"/>
      <c r="U41" s="318"/>
      <c r="V41" s="318"/>
      <c r="W41" s="318"/>
      <c r="X41" s="318"/>
      <c r="Y41" s="318"/>
      <c r="Z41" s="318"/>
      <c r="AA41" s="318"/>
      <c r="AB41" s="318"/>
    </row>
    <row r="42" spans="1:28" s="151" customFormat="1" ht="12.75">
      <c r="M42" s="153"/>
      <c r="N42" s="149"/>
      <c r="O42" s="149"/>
      <c r="P42" s="149"/>
      <c r="Q42" s="149"/>
      <c r="R42" s="149"/>
      <c r="S42" s="149"/>
      <c r="T42" s="149"/>
      <c r="U42" s="149"/>
      <c r="V42" s="149"/>
      <c r="W42" s="149"/>
      <c r="X42" s="149"/>
      <c r="Y42" s="149"/>
      <c r="Z42" s="149"/>
      <c r="AA42" s="149"/>
      <c r="AB42" s="149"/>
    </row>
    <row r="43" spans="1:28" s="151" customFormat="1" ht="12.75">
      <c r="M43" s="153"/>
      <c r="N43" s="149"/>
      <c r="O43" s="149"/>
      <c r="P43" s="149"/>
      <c r="Q43" s="149"/>
      <c r="R43" s="149"/>
      <c r="S43" s="149"/>
      <c r="T43" s="149"/>
      <c r="U43" s="149"/>
      <c r="V43" s="149"/>
      <c r="W43" s="149"/>
      <c r="X43" s="149"/>
      <c r="Y43" s="149"/>
      <c r="Z43" s="149"/>
      <c r="AA43" s="149"/>
      <c r="AB43" s="149"/>
    </row>
    <row r="44" spans="1:28" s="151" customFormat="1" ht="12.75">
      <c r="M44" s="153"/>
      <c r="N44" s="149"/>
      <c r="O44" s="149"/>
      <c r="P44" s="149"/>
      <c r="Q44" s="149"/>
      <c r="R44" s="149"/>
      <c r="S44" s="149"/>
      <c r="T44" s="149"/>
      <c r="U44" s="149"/>
      <c r="V44" s="149"/>
      <c r="W44" s="149"/>
      <c r="X44" s="149"/>
      <c r="Y44" s="149"/>
      <c r="Z44" s="149"/>
      <c r="AA44" s="149"/>
      <c r="AB44" s="149"/>
    </row>
    <row r="45" spans="1:28" s="151" customFormat="1" ht="12.75">
      <c r="M45" s="153"/>
      <c r="N45" s="149"/>
      <c r="O45" s="149"/>
      <c r="P45" s="149"/>
      <c r="Q45" s="149"/>
      <c r="R45" s="149"/>
      <c r="S45" s="149"/>
      <c r="T45" s="149"/>
      <c r="U45" s="149"/>
      <c r="V45" s="149"/>
      <c r="W45" s="149"/>
      <c r="X45" s="149"/>
      <c r="Y45" s="149"/>
      <c r="Z45" s="149"/>
      <c r="AA45" s="149"/>
      <c r="AB45" s="149"/>
    </row>
    <row r="46" spans="1:28" s="151" customFormat="1" ht="12.75">
      <c r="M46" s="153"/>
      <c r="N46" s="149"/>
      <c r="O46" s="149"/>
      <c r="P46" s="149"/>
      <c r="Q46" s="149"/>
      <c r="R46" s="149"/>
      <c r="S46" s="149"/>
      <c r="T46" s="149"/>
      <c r="U46" s="149"/>
      <c r="V46" s="149"/>
      <c r="W46" s="149"/>
      <c r="X46" s="149"/>
      <c r="Y46" s="149"/>
      <c r="Z46" s="149"/>
      <c r="AA46" s="149"/>
      <c r="AB46" s="149"/>
    </row>
    <row r="47" spans="1:28" s="151" customFormat="1" ht="12.75">
      <c r="M47" s="153"/>
      <c r="N47" s="149"/>
      <c r="O47" s="149"/>
      <c r="P47" s="149"/>
      <c r="Q47" s="149"/>
      <c r="R47" s="149"/>
      <c r="S47" s="149"/>
      <c r="T47" s="149"/>
      <c r="U47" s="149"/>
      <c r="V47" s="149"/>
      <c r="W47" s="149"/>
      <c r="X47" s="149"/>
      <c r="Y47" s="149"/>
      <c r="Z47" s="149"/>
      <c r="AA47" s="149"/>
      <c r="AB47" s="149"/>
    </row>
    <row r="48" spans="1:28" s="151" customFormat="1" ht="12.75">
      <c r="M48" s="153"/>
      <c r="N48" s="149"/>
      <c r="O48" s="149"/>
      <c r="P48" s="149"/>
      <c r="Q48" s="149"/>
      <c r="R48" s="149"/>
      <c r="S48" s="149"/>
      <c r="T48" s="149"/>
      <c r="U48" s="149"/>
      <c r="V48" s="149"/>
      <c r="W48" s="149"/>
      <c r="X48" s="149"/>
      <c r="Y48" s="149"/>
      <c r="Z48" s="149"/>
      <c r="AA48" s="149"/>
      <c r="AB48" s="149"/>
    </row>
    <row r="49" spans="1:28" s="151" customFormat="1" ht="12.75">
      <c r="M49" s="153"/>
      <c r="N49" s="149"/>
      <c r="O49" s="149"/>
      <c r="P49" s="149"/>
      <c r="Q49" s="149"/>
      <c r="R49" s="149"/>
      <c r="S49" s="149"/>
      <c r="T49" s="149"/>
      <c r="U49" s="149"/>
      <c r="V49" s="149"/>
      <c r="W49" s="149"/>
      <c r="X49" s="149"/>
      <c r="Y49" s="149"/>
      <c r="Z49" s="149"/>
      <c r="AA49" s="149"/>
      <c r="AB49" s="149"/>
    </row>
    <row r="50" spans="1:28" s="151" customFormat="1" ht="12.75">
      <c r="M50" s="153"/>
      <c r="N50" s="149"/>
      <c r="O50" s="149"/>
      <c r="P50" s="149"/>
      <c r="Q50" s="149"/>
      <c r="R50" s="149"/>
      <c r="S50" s="149"/>
      <c r="T50" s="149"/>
      <c r="U50" s="149"/>
      <c r="V50" s="149"/>
      <c r="W50" s="149"/>
      <c r="X50" s="149"/>
      <c r="Y50" s="149"/>
      <c r="Z50" s="149"/>
      <c r="AA50" s="149"/>
      <c r="AB50" s="149"/>
    </row>
    <row r="51" spans="1:28" s="151" customFormat="1" ht="12.75">
      <c r="M51" s="153"/>
      <c r="N51" s="149"/>
      <c r="O51" s="149"/>
      <c r="P51" s="149"/>
      <c r="Q51" s="149"/>
      <c r="R51" s="149"/>
      <c r="S51" s="149"/>
      <c r="T51" s="149"/>
      <c r="U51" s="149"/>
      <c r="V51" s="149"/>
      <c r="W51" s="149"/>
      <c r="X51" s="149"/>
      <c r="Y51" s="149"/>
      <c r="Z51" s="149"/>
      <c r="AA51" s="149"/>
      <c r="AB51" s="149"/>
    </row>
    <row r="52" spans="1:28" s="151" customFormat="1" ht="12.75">
      <c r="M52" s="153"/>
      <c r="N52" s="149"/>
      <c r="O52" s="149"/>
      <c r="P52" s="149"/>
      <c r="Q52" s="149"/>
      <c r="R52" s="149"/>
      <c r="S52" s="149"/>
      <c r="T52" s="149"/>
      <c r="U52" s="149"/>
      <c r="V52" s="149"/>
      <c r="W52" s="149"/>
      <c r="X52" s="149"/>
      <c r="Y52" s="149"/>
      <c r="Z52" s="149"/>
      <c r="AA52" s="149"/>
      <c r="AB52" s="149"/>
    </row>
    <row r="53" spans="1:28" s="151" customFormat="1" ht="12.75">
      <c r="M53" s="161"/>
      <c r="N53" s="149"/>
      <c r="O53" s="149"/>
      <c r="P53" s="149"/>
      <c r="Q53" s="149"/>
      <c r="R53" s="149"/>
      <c r="S53" s="149"/>
      <c r="T53" s="149"/>
      <c r="U53" s="149"/>
      <c r="V53" s="149"/>
      <c r="W53" s="149"/>
      <c r="X53" s="149"/>
      <c r="Y53" s="149"/>
      <c r="Z53" s="149"/>
      <c r="AA53" s="149"/>
      <c r="AB53" s="149"/>
    </row>
    <row r="54" spans="1:28" s="151" customFormat="1" ht="12.75">
      <c r="M54" s="149"/>
      <c r="N54" s="149"/>
      <c r="O54" s="149"/>
      <c r="P54" s="149"/>
      <c r="Q54" s="149"/>
      <c r="R54" s="149"/>
      <c r="S54" s="149"/>
      <c r="T54" s="149"/>
      <c r="U54" s="149"/>
      <c r="V54" s="149"/>
      <c r="W54" s="149"/>
      <c r="X54" s="149"/>
      <c r="Y54" s="149"/>
      <c r="Z54" s="149"/>
      <c r="AA54" s="149"/>
      <c r="AB54" s="149"/>
    </row>
    <row r="55" spans="1:28" s="151" customFormat="1" ht="12.75">
      <c r="M55" s="149"/>
      <c r="N55" s="149"/>
      <c r="O55" s="149"/>
      <c r="P55" s="158"/>
      <c r="Q55" s="149"/>
      <c r="R55" s="149"/>
      <c r="S55" s="149"/>
      <c r="T55" s="149"/>
      <c r="U55" s="149"/>
      <c r="V55" s="149"/>
      <c r="W55" s="149"/>
      <c r="X55" s="149"/>
      <c r="Y55" s="149"/>
      <c r="Z55" s="149"/>
      <c r="AA55" s="149"/>
      <c r="AB55" s="149"/>
    </row>
    <row r="56" spans="1:28" s="151" customFormat="1" ht="12.75">
      <c r="M56" s="149"/>
      <c r="N56" s="149"/>
      <c r="O56" s="149"/>
      <c r="P56" s="162"/>
      <c r="Q56" s="149"/>
      <c r="R56" s="149"/>
      <c r="S56" s="149"/>
      <c r="T56" s="149"/>
      <c r="U56" s="149"/>
      <c r="V56" s="149"/>
      <c r="W56" s="149"/>
      <c r="X56" s="149"/>
      <c r="Y56" s="149"/>
      <c r="Z56" s="149"/>
      <c r="AA56" s="149"/>
      <c r="AB56" s="149"/>
    </row>
    <row r="57" spans="1:28" s="151" customFormat="1" ht="12.75">
      <c r="A57" s="149"/>
      <c r="B57" s="149"/>
      <c r="C57" s="149"/>
      <c r="D57" s="149"/>
      <c r="E57" s="149"/>
      <c r="F57" s="149"/>
      <c r="G57" s="149"/>
      <c r="H57" s="149"/>
      <c r="I57" s="149"/>
      <c r="J57" s="149"/>
      <c r="K57" s="149"/>
      <c r="L57" s="149"/>
      <c r="M57" s="149"/>
      <c r="N57" s="149"/>
      <c r="O57" s="149"/>
      <c r="P57" s="158"/>
      <c r="Q57" s="149"/>
      <c r="R57" s="149"/>
      <c r="S57" s="149"/>
      <c r="T57" s="149"/>
      <c r="U57" s="149"/>
      <c r="V57" s="149"/>
      <c r="W57" s="149"/>
      <c r="X57" s="149"/>
      <c r="Y57" s="149"/>
      <c r="Z57" s="149"/>
      <c r="AA57" s="149"/>
      <c r="AB57" s="149"/>
    </row>
    <row r="58" spans="1:28" s="151" customFormat="1" ht="12.75">
      <c r="A58" s="149"/>
      <c r="B58" s="149"/>
      <c r="C58" s="149"/>
      <c r="D58" s="149"/>
      <c r="E58" s="149"/>
      <c r="F58" s="149"/>
      <c r="G58" s="149"/>
      <c r="H58" s="149"/>
      <c r="I58" s="149"/>
      <c r="J58" s="149"/>
      <c r="K58" s="149"/>
      <c r="L58" s="149"/>
      <c r="M58" s="149"/>
      <c r="N58" s="149"/>
      <c r="O58" s="149"/>
      <c r="P58" s="158"/>
      <c r="Q58" s="149"/>
      <c r="R58" s="149"/>
      <c r="S58" s="149"/>
      <c r="T58" s="149"/>
      <c r="U58" s="149"/>
      <c r="V58" s="149"/>
      <c r="W58" s="149"/>
      <c r="X58" s="149"/>
      <c r="Y58" s="149"/>
      <c r="Z58" s="149"/>
      <c r="AA58" s="149"/>
      <c r="AB58" s="149"/>
    </row>
    <row r="59" spans="1:28" s="151" customFormat="1" ht="12.75">
      <c r="A59" s="149"/>
      <c r="B59" s="149"/>
      <c r="C59" s="149"/>
      <c r="D59" s="149"/>
      <c r="E59" s="149"/>
      <c r="F59" s="149"/>
      <c r="G59" s="149"/>
      <c r="H59" s="149"/>
      <c r="I59" s="149"/>
      <c r="J59" s="149"/>
      <c r="K59" s="149"/>
      <c r="L59" s="149"/>
      <c r="M59" s="149"/>
      <c r="N59" s="149"/>
      <c r="O59" s="149"/>
      <c r="P59" s="162"/>
      <c r="Q59" s="149"/>
      <c r="R59" s="149"/>
      <c r="S59" s="149"/>
      <c r="T59" s="149"/>
      <c r="U59" s="149"/>
      <c r="V59" s="149"/>
      <c r="W59" s="149"/>
      <c r="X59" s="149"/>
      <c r="Y59" s="149"/>
      <c r="Z59" s="149"/>
      <c r="AA59" s="149"/>
      <c r="AB59" s="149"/>
    </row>
    <row r="60" spans="1:28" s="151" customFormat="1" ht="12.75">
      <c r="A60" s="149"/>
      <c r="B60" s="149"/>
      <c r="C60" s="149"/>
      <c r="D60" s="149"/>
      <c r="E60" s="149"/>
      <c r="F60" s="149"/>
      <c r="G60" s="149"/>
      <c r="H60" s="149"/>
      <c r="I60" s="149"/>
      <c r="J60" s="149"/>
      <c r="K60" s="149"/>
      <c r="L60" s="149"/>
      <c r="M60" s="149"/>
      <c r="N60" s="149"/>
      <c r="O60" s="149"/>
      <c r="P60" s="157"/>
      <c r="Q60" s="149"/>
      <c r="R60" s="149"/>
      <c r="S60" s="149"/>
      <c r="T60" s="149"/>
      <c r="U60" s="149"/>
      <c r="V60" s="149"/>
      <c r="W60" s="149"/>
      <c r="X60" s="149"/>
      <c r="Y60" s="149"/>
      <c r="Z60" s="149"/>
      <c r="AA60" s="149"/>
      <c r="AB60" s="149"/>
    </row>
    <row r="61" spans="1:28" s="151" customFormat="1" ht="12.75">
      <c r="A61" s="149"/>
      <c r="B61" s="149"/>
      <c r="C61" s="149"/>
      <c r="D61" s="149"/>
      <c r="E61" s="149"/>
      <c r="F61" s="149"/>
      <c r="G61" s="149"/>
      <c r="H61" s="149"/>
      <c r="I61" s="149"/>
      <c r="J61" s="149"/>
      <c r="K61" s="149"/>
      <c r="L61" s="149"/>
      <c r="M61" s="149"/>
      <c r="N61" s="149"/>
      <c r="O61" s="149"/>
      <c r="P61" s="158"/>
      <c r="Q61" s="149"/>
      <c r="R61" s="149"/>
      <c r="S61" s="149"/>
      <c r="T61" s="149"/>
      <c r="U61" s="149"/>
      <c r="V61" s="149"/>
      <c r="W61" s="149"/>
      <c r="X61" s="149"/>
      <c r="Y61" s="149"/>
      <c r="Z61" s="149"/>
      <c r="AA61" s="149"/>
      <c r="AB61" s="149"/>
    </row>
    <row r="62" spans="1:28">
      <c r="P62" s="158"/>
    </row>
    <row r="63" spans="1:28">
      <c r="P63" s="158"/>
    </row>
    <row r="64" spans="1:28">
      <c r="P64" s="158"/>
    </row>
    <row r="65" spans="16:16">
      <c r="P65" s="158"/>
    </row>
    <row r="66" spans="16:16">
      <c r="P66" s="162"/>
    </row>
    <row r="67" spans="16:16">
      <c r="P67" s="158"/>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II 23</vt:lpstr>
      <vt:lpstr>Gminy II.23</vt:lpstr>
      <vt:lpstr>Wykresy II 23</vt:lpstr>
      <vt:lpstr>'Gminy II.23'!Obszar_wydruku</vt:lpstr>
      <vt:lpstr>'Stan i struktura II 23'!Obszar_wydruku</vt:lpstr>
      <vt:lpstr>'Wykresy II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Mirosław Nowinka</cp:lastModifiedBy>
  <cp:lastPrinted>2023-03-08T13:29:42Z</cp:lastPrinted>
  <dcterms:created xsi:type="dcterms:W3CDTF">2023-02-10T05:37:23Z</dcterms:created>
  <dcterms:modified xsi:type="dcterms:W3CDTF">2023-03-08T13:40:19Z</dcterms:modified>
</cp:coreProperties>
</file>