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ORMACJE\Informacja miesięczna\2021r\"/>
    </mc:Choice>
  </mc:AlternateContent>
  <bookViews>
    <workbookView xWindow="0" yWindow="0" windowWidth="25200" windowHeight="11985"/>
  </bookViews>
  <sheets>
    <sheet name="Stan i struktura XI 21" sheetId="1" r:id="rId1"/>
    <sheet name="Gminy XI.21" sheetId="3" r:id="rId2"/>
    <sheet name="Wykresy XI 21" sheetId="2" r:id="rId3"/>
  </sheets>
  <externalReferences>
    <externalReference r:id="rId4"/>
  </externalReferences>
  <definedNames>
    <definedName name="_xlnm.Print_Area" localSheetId="1">'Gminy XI.21'!$B$1:$O$46</definedName>
    <definedName name="_xlnm.Print_Area" localSheetId="0">'Stan i struktura XI 21'!$B$2:$S$68</definedName>
    <definedName name="_xlnm.Print_Area" localSheetId="2">'Wykresy XI 21'!$N$1:$AB$41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3" l="1"/>
  <c r="E41" i="3"/>
  <c r="E6" i="3" s="1"/>
  <c r="E34" i="3"/>
  <c r="J33" i="3"/>
  <c r="O30" i="3"/>
  <c r="E27" i="3"/>
  <c r="J23" i="3"/>
  <c r="O19" i="3"/>
  <c r="E19" i="3"/>
  <c r="J14" i="3"/>
  <c r="J12" i="3" s="1"/>
  <c r="E8" i="3"/>
  <c r="O42" i="3" s="1"/>
  <c r="O6" i="3"/>
  <c r="B38" i="2" l="1"/>
  <c r="L36" i="2"/>
  <c r="L34" i="2"/>
  <c r="K34" i="2"/>
  <c r="L33" i="2"/>
  <c r="K33" i="2"/>
  <c r="L32" i="2"/>
  <c r="K32" i="2"/>
  <c r="L31" i="2"/>
  <c r="K31" i="2"/>
  <c r="L30" i="2"/>
  <c r="K30" i="2"/>
  <c r="L29" i="2"/>
  <c r="K29" i="2"/>
  <c r="L28" i="2"/>
  <c r="K28" i="2"/>
  <c r="L27" i="2"/>
  <c r="K27" i="2"/>
  <c r="L26" i="2"/>
  <c r="K26" i="2"/>
  <c r="L25" i="2"/>
  <c r="K25" i="2"/>
  <c r="L24" i="2"/>
  <c r="K24" i="2"/>
  <c r="L23" i="2"/>
  <c r="K23" i="2"/>
  <c r="K19" i="2" s="1"/>
  <c r="L22" i="2"/>
  <c r="J9" i="2"/>
  <c r="J8" i="2"/>
  <c r="J7" i="2"/>
  <c r="J6" i="2"/>
  <c r="J5" i="2"/>
  <c r="J4" i="2"/>
  <c r="S76" i="1" l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S66" i="1" s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U65" i="1" s="1"/>
  <c r="E65" i="1"/>
  <c r="V65" i="1" s="1"/>
  <c r="S64" i="1"/>
  <c r="S65" i="1" s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U63" i="1" s="1"/>
  <c r="E63" i="1"/>
  <c r="V63" i="1" s="1"/>
  <c r="S62" i="1"/>
  <c r="S63" i="1" s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U61" i="1" s="1"/>
  <c r="E61" i="1"/>
  <c r="V61" i="1" s="1"/>
  <c r="S60" i="1"/>
  <c r="S61" i="1" s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U59" i="1" s="1"/>
  <c r="E59" i="1"/>
  <c r="V59" i="1" s="1"/>
  <c r="S58" i="1"/>
  <c r="S59" i="1" s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U57" i="1" s="1"/>
  <c r="E57" i="1"/>
  <c r="V57" i="1" s="1"/>
  <c r="S56" i="1"/>
  <c r="S57" i="1" s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U55" i="1" s="1"/>
  <c r="E55" i="1"/>
  <c r="V55" i="1" s="1"/>
  <c r="S54" i="1"/>
  <c r="S55" i="1" s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U53" i="1" s="1"/>
  <c r="E53" i="1"/>
  <c r="V53" i="1" s="1"/>
  <c r="S52" i="1"/>
  <c r="S53" i="1" s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U51" i="1" s="1"/>
  <c r="E51" i="1"/>
  <c r="V51" i="1" s="1"/>
  <c r="S50" i="1"/>
  <c r="S51" i="1" s="1"/>
  <c r="R49" i="1"/>
  <c r="R67" i="1" s="1"/>
  <c r="Q49" i="1"/>
  <c r="Q67" i="1" s="1"/>
  <c r="P49" i="1"/>
  <c r="P67" i="1" s="1"/>
  <c r="O49" i="1"/>
  <c r="O67" i="1" s="1"/>
  <c r="N49" i="1"/>
  <c r="N67" i="1" s="1"/>
  <c r="M49" i="1"/>
  <c r="M67" i="1" s="1"/>
  <c r="L49" i="1"/>
  <c r="L67" i="1" s="1"/>
  <c r="K49" i="1"/>
  <c r="K67" i="1" s="1"/>
  <c r="J49" i="1"/>
  <c r="J67" i="1" s="1"/>
  <c r="I49" i="1"/>
  <c r="I67" i="1" s="1"/>
  <c r="H49" i="1"/>
  <c r="H67" i="1" s="1"/>
  <c r="G49" i="1"/>
  <c r="G67" i="1" s="1"/>
  <c r="F49" i="1"/>
  <c r="U49" i="1" s="1"/>
  <c r="E49" i="1"/>
  <c r="E67" i="1" s="1"/>
  <c r="S48" i="1"/>
  <c r="S49" i="1" s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U46" i="1" s="1"/>
  <c r="E46" i="1"/>
  <c r="V46" i="1" s="1"/>
  <c r="S45" i="1"/>
  <c r="S44" i="1"/>
  <c r="S46" i="1" s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S38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S36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S34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S32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S30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S27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S25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S23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S21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S19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S17" i="1"/>
  <c r="S15" i="1"/>
  <c r="S14" i="1"/>
  <c r="S13" i="1"/>
  <c r="S12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S10" i="1"/>
  <c r="Q9" i="1"/>
  <c r="O9" i="1"/>
  <c r="M9" i="1"/>
  <c r="K9" i="1"/>
  <c r="I9" i="1"/>
  <c r="G9" i="1"/>
  <c r="E9" i="1"/>
  <c r="S7" i="1"/>
  <c r="R7" i="1"/>
  <c r="R9" i="1" s="1"/>
  <c r="Q7" i="1"/>
  <c r="Q8" i="1" s="1"/>
  <c r="P7" i="1"/>
  <c r="P9" i="1" s="1"/>
  <c r="O7" i="1"/>
  <c r="O8" i="1" s="1"/>
  <c r="N7" i="1"/>
  <c r="N9" i="1" s="1"/>
  <c r="M7" i="1"/>
  <c r="M8" i="1" s="1"/>
  <c r="L7" i="1"/>
  <c r="L8" i="1" s="1"/>
  <c r="K7" i="1"/>
  <c r="K8" i="1" s="1"/>
  <c r="J7" i="1"/>
  <c r="J8" i="1" s="1"/>
  <c r="I7" i="1"/>
  <c r="I8" i="1" s="1"/>
  <c r="H7" i="1"/>
  <c r="V7" i="1" s="1"/>
  <c r="G7" i="1"/>
  <c r="G8" i="1" s="1"/>
  <c r="F7" i="1"/>
  <c r="F9" i="1" s="1"/>
  <c r="E7" i="1"/>
  <c r="E8" i="1" s="1"/>
  <c r="S6" i="1"/>
  <c r="S39" i="1" s="1"/>
  <c r="H8" i="1" l="1"/>
  <c r="P8" i="1"/>
  <c r="F8" i="1"/>
  <c r="N8" i="1"/>
  <c r="R8" i="1"/>
  <c r="S9" i="1"/>
  <c r="S24" i="1"/>
  <c r="S28" i="1"/>
  <c r="S33" i="1"/>
  <c r="S8" i="1"/>
  <c r="H9" i="1"/>
  <c r="L9" i="1"/>
  <c r="V49" i="1"/>
  <c r="F67" i="1"/>
  <c r="S67" i="1" s="1"/>
  <c r="J9" i="1"/>
  <c r="S18" i="1"/>
  <c r="S20" i="1"/>
  <c r="S22" i="1"/>
  <c r="S26" i="1"/>
  <c r="S31" i="1"/>
  <c r="S35" i="1"/>
  <c r="S37" i="1"/>
</calcChain>
</file>

<file path=xl/sharedStrings.xml><?xml version="1.0" encoding="utf-8"?>
<sst xmlns="http://schemas.openxmlformats.org/spreadsheetml/2006/main" count="407" uniqueCount="236">
  <si>
    <t xml:space="preserve">INFORMACJA O STANIE I STRUKTURZE BEZROBOCIA W WOJ. LUBUSKIM W LISTOPADZIE 2021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</si>
  <si>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</si>
  <si>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</si>
  <si>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</si>
  <si>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</si>
  <si>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GORZÓW WIELKOPOLSKI</t>
    </r>
    <r>
      <rPr>
        <b/>
        <sz val="8"/>
        <rFont val="Verdana"/>
        <family val="2"/>
        <charset val="238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</si>
  <si>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</si>
  <si>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</si>
  <si>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</si>
  <si>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</si>
  <si>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</si>
  <si>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</si>
  <si>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</si>
  <si>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</si>
  <si>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</si>
  <si>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</si>
  <si>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</si>
  <si>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</si>
  <si>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</si>
  <si>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</si>
  <si>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</si>
  <si>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październik 2021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</si>
  <si>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</si>
  <si>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</si>
  <si>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</si>
  <si>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</si>
  <si>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</si>
  <si>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</si>
  <si>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</si>
  <si>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</si>
  <si>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</si>
  <si>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</si>
  <si>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</si>
  <si>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</si>
  <si>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</si>
  <si>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</si>
  <si>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</si>
  <si>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</si>
  <si>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</si>
  <si>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</si>
  <si>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</si>
  <si>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</si>
  <si>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</si>
  <si>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</si>
  <si>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6.</t>
  </si>
  <si>
    <t>Bez doświadczenia zawodowego [liczba]</t>
  </si>
  <si>
    <t>III. Wybrane kategorie bezrobotnych będących w szczególnej sytuacji na rynku pracy</t>
  </si>
  <si>
    <t>Młodzież do 30 roku życia [liczba]</t>
  </si>
  <si>
    <t>Powyżej 50 roku życia [liczba]</t>
  </si>
  <si>
    <t>Długotrwale bezrobotni [liczba]</t>
  </si>
  <si>
    <t>Posiadający co najmniej jedno dziecko do 6 roku życia [liczba]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</si>
  <si>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</si>
  <si>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</si>
  <si>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</si>
  <si>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(ziemski)</t>
    </r>
  </si>
  <si>
    <t>ZIELONA  GÓRA (grodzki)</t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</si>
  <si>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</si>
  <si>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</si>
  <si>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</si>
  <si>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</si>
  <si>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</si>
  <si>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</si>
  <si>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</si>
  <si>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</si>
  <si>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</si>
  <si>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</si>
  <si>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</si>
  <si>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</si>
  <si>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</si>
  <si>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</si>
  <si>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</si>
  <si>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</si>
  <si>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</si>
  <si>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</si>
  <si>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</si>
  <si>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</si>
  <si>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</si>
  <si>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prace społecznie użyteczne</t>
  </si>
  <si>
    <t>Liczba osób, które rozpoczęły prace społecznie użyteczne - narastająco od początku roku</t>
  </si>
  <si>
    <t>9.</t>
  </si>
  <si>
    <t>Liczba osób, które rozpoczęły udział w pozostałych aktywnych formach przeciwdziałania bezrobociu</t>
  </si>
  <si>
    <t>Liczba osób, które rozpoczęły udział w pozostałych aktywnych formach przeciwdziałania bezrobociu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</si>
  <si>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</si>
  <si>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</si>
  <si>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</si>
  <si>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listopad 2021 r. jest podawany przez GUS z miesięcznym opóżnieniem</t>
  </si>
  <si>
    <t>lata</t>
  </si>
  <si>
    <t>liczba bezrobotnych</t>
  </si>
  <si>
    <t>XI 2020r.</t>
  </si>
  <si>
    <t>XII 2020r.</t>
  </si>
  <si>
    <t>Podjęcia pracy poza miejscem zamieszkania w ramach bonu na zasiedlenie</t>
  </si>
  <si>
    <t>I 2021r.</t>
  </si>
  <si>
    <t>oferty pracy</t>
  </si>
  <si>
    <t>Podjęcia pracy w ramach bonu zatrudnieniowego</t>
  </si>
  <si>
    <t>II 2021r.</t>
  </si>
  <si>
    <t>VI 2020r.</t>
  </si>
  <si>
    <t>Podjęcie pracy w ramach refundacji składek na ubezpieczenie społeczne</t>
  </si>
  <si>
    <t>III 2021r.</t>
  </si>
  <si>
    <t>VII 2020r.</t>
  </si>
  <si>
    <t>Podjęcia pracy w ramach dofinansowania wynagrodzenia za zatrudnienie skierowanego 
bezrobotnego powyżej 50 r. życia</t>
  </si>
  <si>
    <t>IV 2021r.</t>
  </si>
  <si>
    <t>VIII 2020r.</t>
  </si>
  <si>
    <t>Rozpoczęcie szkolenia w ramach bonu szkoleniowego</t>
  </si>
  <si>
    <t>V 2021r.</t>
  </si>
  <si>
    <t>IX 2020r.</t>
  </si>
  <si>
    <t>Rozpoczęcie stażu w ramach bonu stażowego</t>
  </si>
  <si>
    <t>VI 2021r.</t>
  </si>
  <si>
    <t>X 2020r.</t>
  </si>
  <si>
    <t>VII 2021r.</t>
  </si>
  <si>
    <t>VIII 2021r.</t>
  </si>
  <si>
    <t>IX 2021r.</t>
  </si>
  <si>
    <t>X 2021r.</t>
  </si>
  <si>
    <t>XI 2021r.</t>
  </si>
  <si>
    <t>I</t>
  </si>
  <si>
    <t>Praca niesubsydiowana</t>
  </si>
  <si>
    <t>Podjęcie działalności gospodarczej 
i inna praca</t>
  </si>
  <si>
    <t>Podjęcie pracy w ramach refund. kosztów zatrud. bezrobotnego</t>
  </si>
  <si>
    <t>Prace 
interwencyjne</t>
  </si>
  <si>
    <t>Roboty 
publiczne</t>
  </si>
  <si>
    <t>Szkolenia</t>
  </si>
  <si>
    <t>Staże</t>
  </si>
  <si>
    <t>Praca 
społecznie 
użyteczna</t>
  </si>
  <si>
    <t>Odmowa bez uzasadnionej przyczyny przyjęcia propozycji odpowiedniej pracy lub innej formy pomocy, w tym w ramach PAI</t>
  </si>
  <si>
    <t>Niepotwierdzenie gotowości do pracy</t>
  </si>
  <si>
    <t>Dobrowolna 
rezygnacja ze statusu bezrobotnego</t>
  </si>
  <si>
    <t>Nabycie praw emerytalnych lub rentowych</t>
  </si>
  <si>
    <t>Inne</t>
  </si>
  <si>
    <r>
      <t xml:space="preserve">   </t>
    </r>
    <r>
      <rPr>
        <sz val="10"/>
        <color rgb="FF00B050"/>
        <rFont val="Arial"/>
        <family val="2"/>
        <charset val="238"/>
      </rPr>
      <t xml:space="preserve"> </t>
    </r>
    <r>
      <rPr>
        <b/>
        <sz val="10"/>
        <color rgb="FF00B050"/>
        <rFont val="Arial"/>
        <family val="2"/>
        <charset val="238"/>
      </rPr>
      <t xml:space="preserve"> Wydział Rynku Pracy - tel: (68) 456 76 92</t>
    </r>
  </si>
  <si>
    <t>Liczba  bezrobotnych w układzie powiatowych urzędów pracy i gmin woj. lubuskiego zarejestrowanych</t>
  </si>
  <si>
    <t>na koniec listopada 2021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</si>
  <si>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</si>
  <si>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</si>
  <si>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</si>
  <si>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</si>
  <si>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</si>
  <si>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</si>
  <si>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</si>
  <si>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</si>
  <si>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</si>
  <si>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</si>
  <si>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</si>
  <si>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</si>
  <si>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</si>
  <si>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</si>
  <si>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</si>
  <si>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</si>
  <si>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</si>
  <si>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</si>
  <si>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</si>
  <si>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</si>
  <si>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</si>
  <si>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</si>
  <si>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</si>
  <si>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</si>
  <si>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</si>
  <si>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</si>
  <si>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</si>
  <si>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</si>
  <si>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</si>
  <si>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</si>
  <si>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</si>
  <si>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</si>
  <si>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</si>
  <si>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</si>
  <si>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</si>
  <si>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</si>
  <si>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Gorzów Wlkp.</t>
  </si>
  <si>
    <t>M</t>
  </si>
  <si>
    <t>Dąbie</t>
  </si>
  <si>
    <t>Zielona Góra</t>
  </si>
  <si>
    <t>Gubin</t>
  </si>
  <si>
    <t>II.</t>
  </si>
  <si>
    <t>VI.</t>
  </si>
  <si>
    <t>Bledzew</t>
  </si>
  <si>
    <t>Krosno Odrz.</t>
  </si>
  <si>
    <t>Brzeźnica</t>
  </si>
  <si>
    <t>Międzyrzecz</t>
  </si>
  <si>
    <t>Maszewo</t>
  </si>
  <si>
    <t>Gozdnica</t>
  </si>
  <si>
    <t>Przytoczna</t>
  </si>
  <si>
    <t xml:space="preserve">    </t>
  </si>
  <si>
    <t>Iłowa</t>
  </si>
  <si>
    <t>Pszczew</t>
  </si>
  <si>
    <t>NOWA SÓL</t>
  </si>
  <si>
    <t>Małomice</t>
  </si>
  <si>
    <t>Skwierzyna</t>
  </si>
  <si>
    <t>Bytom Odrzański</t>
  </si>
  <si>
    <t>Niegosławice</t>
  </si>
  <si>
    <t>Trzciel</t>
  </si>
  <si>
    <t>Kolsko</t>
  </si>
  <si>
    <t>Szprotawa</t>
  </si>
  <si>
    <t>Kożuchów</t>
  </si>
  <si>
    <t>Wymiarki</t>
  </si>
  <si>
    <t>III.</t>
  </si>
  <si>
    <t>Nowa Sól</t>
  </si>
  <si>
    <t>Żagań</t>
  </si>
  <si>
    <t>Cybinka</t>
  </si>
  <si>
    <t>Górzyca</t>
  </si>
  <si>
    <t>Nowe Miasteczko</t>
  </si>
  <si>
    <t>Ośno Lubuskie</t>
  </si>
  <si>
    <t>Otyń</t>
  </si>
  <si>
    <t>VII.</t>
  </si>
  <si>
    <t>Rzepin</t>
  </si>
  <si>
    <t>Siedlisko</t>
  </si>
  <si>
    <t>Brody</t>
  </si>
  <si>
    <t>Słubice</t>
  </si>
  <si>
    <t>Jasień</t>
  </si>
  <si>
    <t>Lipinki Łużyckie</t>
  </si>
  <si>
    <t>IV.</t>
  </si>
  <si>
    <t>STRZELCE KRAJ.</t>
  </si>
  <si>
    <t>Lubrza</t>
  </si>
  <si>
    <t>Lubsko</t>
  </si>
  <si>
    <t>Dobiegniew</t>
  </si>
  <si>
    <t>Łagów</t>
  </si>
  <si>
    <t>Łęknica</t>
  </si>
  <si>
    <t>Drezdenko</t>
  </si>
  <si>
    <t>Skąpe</t>
  </si>
  <si>
    <t>Przewóz</t>
  </si>
  <si>
    <t>Stare Kurowo</t>
  </si>
  <si>
    <t>Szczaniec</t>
  </si>
  <si>
    <t>Trzebiel</t>
  </si>
  <si>
    <t>Strzelce Krajeńskie</t>
  </si>
  <si>
    <t>Świebodzin</t>
  </si>
  <si>
    <t>Tuplice</t>
  </si>
  <si>
    <t>Zwierzyn</t>
  </si>
  <si>
    <t>Zbąszynek</t>
  </si>
  <si>
    <t>Żary</t>
  </si>
  <si>
    <t>Krzeszyce</t>
  </si>
  <si>
    <t>Sława</t>
  </si>
  <si>
    <t>OGÓŁEM</t>
  </si>
  <si>
    <t>woj.</t>
  </si>
  <si>
    <t>Lubniewice</t>
  </si>
  <si>
    <t>Szlichtyngowa</t>
  </si>
  <si>
    <t>Słońsk</t>
  </si>
  <si>
    <t>Wschowa</t>
  </si>
  <si>
    <t>g. - gmina wiejska, gm. - gmina wiejsko-miejska, m. - miasto, M - miasto na prawach powiatu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</si>
</sst>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0.0"/>
    <numFmt numFmtId="165" formatCode="_-* #,##0.000000\ _z_ł_-;\-* #,##0.000000\ _z_ł_-;_-* &quot;-&quot;??\ _z_ł_-;_-@_-"/>
    <numFmt numFmtId="166" formatCode="0_)"/>
  </numFmts>
  <fonts count="46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20"/>
      <name val="Verdana"/>
      <family val="2"/>
      <charset val="238"/>
    </font>
    <font>
      <b/>
      <sz val="13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14"/>
      <name val="Verdana"/>
      <family val="2"/>
      <charset val="238"/>
    </font>
    <font>
      <b/>
      <sz val="18"/>
      <name val="Verdana"/>
      <family val="2"/>
      <charset val="238"/>
    </font>
    <font>
      <sz val="18"/>
      <name val="Verdana"/>
      <family val="2"/>
      <charset val="238"/>
    </font>
    <font>
      <b/>
      <sz val="13"/>
      <color indexed="10"/>
      <name val="Verdana"/>
      <family val="2"/>
      <charset val="238"/>
    </font>
    <font>
      <b/>
      <i/>
      <sz val="16"/>
      <color indexed="10"/>
      <name val="Verdana"/>
      <family val="2"/>
      <charset val="238"/>
    </font>
    <font>
      <b/>
      <sz val="16"/>
      <name val="Verdana"/>
      <family val="2"/>
      <charset val="238"/>
    </font>
    <font>
      <sz val="15"/>
      <name val="Verdana"/>
      <family val="2"/>
      <charset val="238"/>
    </font>
    <font>
      <sz val="14"/>
      <name val="Verdana"/>
      <family val="2"/>
      <charset val="238"/>
    </font>
    <font>
      <sz val="16"/>
      <name val="Verdana"/>
      <family val="2"/>
      <charset val="238"/>
    </font>
    <font>
      <b/>
      <sz val="15"/>
      <color indexed="10"/>
      <name val="Verdana"/>
      <family val="2"/>
      <charset val="238"/>
    </font>
    <font>
      <sz val="16"/>
      <color indexed="10"/>
      <name val="Verdana"/>
      <family val="2"/>
      <charset val="238"/>
    </font>
    <font>
      <sz val="15"/>
      <color indexed="12"/>
      <name val="Verdana"/>
      <family val="2"/>
      <charset val="238"/>
    </font>
    <font>
      <sz val="16"/>
      <color indexed="12"/>
      <name val="Verdana"/>
      <family val="2"/>
      <charset val="238"/>
    </font>
    <font>
      <b/>
      <sz val="16"/>
      <color indexed="12"/>
      <name val="Verdana"/>
      <family val="2"/>
      <charset val="238"/>
    </font>
    <font>
      <sz val="14"/>
      <color indexed="12"/>
      <name val="Verdana"/>
      <family val="2"/>
      <charset val="238"/>
    </font>
    <font>
      <b/>
      <sz val="15"/>
      <name val="Verdana"/>
      <family val="2"/>
      <charset val="238"/>
    </font>
    <font>
      <i/>
      <sz val="16"/>
      <color indexed="12"/>
      <name val="Verdana"/>
      <family val="2"/>
      <charset val="238"/>
    </font>
    <font>
      <sz val="10"/>
      <color indexed="12"/>
      <name val="Verdana"/>
      <family val="2"/>
      <charset val="238"/>
    </font>
    <font>
      <i/>
      <sz val="16"/>
      <name val="Verdana"/>
      <family val="2"/>
      <charset val="238"/>
    </font>
    <font>
      <b/>
      <i/>
      <sz val="16"/>
      <name val="Verdana"/>
      <family val="2"/>
      <charset val="238"/>
    </font>
    <font>
      <b/>
      <sz val="17"/>
      <name val="Verdana"/>
      <family val="2"/>
      <charset val="238"/>
    </font>
    <font>
      <b/>
      <i/>
      <sz val="17"/>
      <name val="Verdana"/>
      <family val="2"/>
      <charset val="238"/>
    </font>
    <font>
      <b/>
      <i/>
      <sz val="11"/>
      <color indexed="12"/>
      <name val="Verdana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9"/>
      <name val="Czcionka tekstu podstawowego"/>
      <family val="2"/>
      <charset val="238"/>
    </font>
    <font>
      <i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0"/>
      <color rgb="FF00B050"/>
      <name val="Arial"/>
      <family val="2"/>
      <charset val="238"/>
    </font>
    <font>
      <sz val="9"/>
      <name val="Verdana"/>
      <family val="2"/>
      <charset val="238"/>
    </font>
    <font>
      <b/>
      <i/>
      <sz val="14"/>
      <name val="Verdana"/>
      <family val="2"/>
      <charset val="238"/>
    </font>
    <font>
      <b/>
      <sz val="10"/>
      <name val="Verdana"/>
      <family val="2"/>
      <charset val="238"/>
    </font>
    <font>
      <sz val="12"/>
      <name val="Arial CE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2" fillId="0" borderId="0"/>
    <xf numFmtId="43" fontId="1" fillId="0" borderId="0" applyFont="0" applyFill="0" applyBorder="0" applyAlignment="0" applyProtection="0"/>
  </cellStyleXfs>
  <cellXfs count="3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/>
    <xf numFmtId="0" fontId="6" fillId="0" borderId="4" xfId="0" applyFont="1" applyBorder="1" applyAlignment="1">
      <alignment horizontal="right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164" fontId="13" fillId="0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 vertical="center" wrapText="1"/>
    </xf>
    <xf numFmtId="1" fontId="14" fillId="4" borderId="17" xfId="0" applyNumberFormat="1" applyFont="1" applyFill="1" applyBorder="1" applyAlignment="1">
      <alignment horizontal="center" vertical="center"/>
    </xf>
    <xf numFmtId="1" fontId="14" fillId="4" borderId="14" xfId="0" applyNumberFormat="1" applyFont="1" applyFill="1" applyBorder="1" applyAlignment="1">
      <alignment horizontal="center" vertical="center"/>
    </xf>
    <xf numFmtId="1" fontId="14" fillId="4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/>
    <xf numFmtId="0" fontId="14" fillId="5" borderId="19" xfId="0" applyFont="1" applyFill="1" applyBorder="1" applyAlignment="1">
      <alignment horizontal="center" vertical="center" wrapText="1"/>
    </xf>
    <xf numFmtId="1" fontId="14" fillId="5" borderId="19" xfId="0" applyNumberFormat="1" applyFont="1" applyFill="1" applyBorder="1" applyAlignment="1">
      <alignment horizontal="center" vertical="center" wrapText="1"/>
    </xf>
    <xf numFmtId="1" fontId="14" fillId="5" borderId="20" xfId="0" applyNumberFormat="1" applyFont="1" applyFill="1" applyBorder="1" applyAlignment="1">
      <alignment horizontal="center" vertical="center" wrapText="1"/>
    </xf>
    <xf numFmtId="1" fontId="14" fillId="5" borderId="7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4" fillId="0" borderId="0" xfId="0" applyFont="1" applyFill="1"/>
    <xf numFmtId="0" fontId="3" fillId="0" borderId="13" xfId="0" applyFont="1" applyBorder="1"/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25" xfId="0" applyFont="1" applyBorder="1"/>
    <xf numFmtId="164" fontId="19" fillId="0" borderId="22" xfId="0" applyNumberFormat="1" applyFont="1" applyFill="1" applyBorder="1" applyAlignment="1">
      <alignment horizontal="center" vertical="center" wrapText="1"/>
    </xf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26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 vertical="center" wrapText="1"/>
    </xf>
    <xf numFmtId="1" fontId="21" fillId="0" borderId="22" xfId="0" applyNumberFormat="1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164" fontId="17" fillId="0" borderId="22" xfId="0" applyNumberFormat="1" applyFont="1" applyFill="1" applyBorder="1" applyAlignment="1">
      <alignment horizontal="center" vertical="center" wrapText="1"/>
    </xf>
    <xf numFmtId="164" fontId="17" fillId="0" borderId="21" xfId="0" applyNumberFormat="1" applyFont="1" applyFill="1" applyBorder="1" applyAlignment="1">
      <alignment horizontal="center" vertical="center" wrapText="1"/>
    </xf>
    <xf numFmtId="164" fontId="17" fillId="0" borderId="7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164" fontId="25" fillId="0" borderId="22" xfId="0" applyNumberFormat="1" applyFont="1" applyFill="1" applyBorder="1" applyAlignment="1">
      <alignment horizontal="center" vertical="center" wrapText="1"/>
    </xf>
    <xf numFmtId="164" fontId="25" fillId="0" borderId="21" xfId="0" applyNumberFormat="1" applyFont="1" applyFill="1" applyBorder="1" applyAlignment="1">
      <alignment horizontal="center" vertical="center" wrapText="1"/>
    </xf>
    <xf numFmtId="164" fontId="25" fillId="0" borderId="7" xfId="0" applyNumberFormat="1" applyFont="1" applyFill="1" applyBorder="1" applyAlignment="1">
      <alignment horizontal="center" vertical="center" wrapText="1"/>
    </xf>
    <xf numFmtId="1" fontId="14" fillId="0" borderId="7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26" fillId="0" borderId="0" xfId="0" applyFont="1"/>
    <xf numFmtId="164" fontId="25" fillId="0" borderId="32" xfId="0" applyNumberFormat="1" applyFont="1" applyFill="1" applyBorder="1" applyAlignment="1">
      <alignment horizontal="center" vertical="center" wrapText="1"/>
    </xf>
    <xf numFmtId="164" fontId="25" fillId="0" borderId="31" xfId="0" applyNumberFormat="1" applyFont="1" applyFill="1" applyBorder="1" applyAlignment="1">
      <alignment horizontal="center" vertical="center" wrapText="1"/>
    </xf>
    <xf numFmtId="164" fontId="25" fillId="0" borderId="39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40" xfId="0" applyFont="1" applyBorder="1" applyAlignment="1"/>
    <xf numFmtId="0" fontId="6" fillId="0" borderId="3" xfId="0" applyFont="1" applyBorder="1" applyAlignment="1">
      <alignment horizontal="right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33" fillId="0" borderId="0" xfId="1" applyFont="1"/>
    <xf numFmtId="0" fontId="34" fillId="0" borderId="0" xfId="1" applyFont="1"/>
    <xf numFmtId="0" fontId="35" fillId="0" borderId="0" xfId="1" applyFont="1"/>
    <xf numFmtId="0" fontId="36" fillId="0" borderId="0" xfId="1" applyFont="1"/>
    <xf numFmtId="0" fontId="37" fillId="0" borderId="0" xfId="1" applyFont="1"/>
    <xf numFmtId="0" fontId="33" fillId="0" borderId="0" xfId="1" applyFont="1" applyAlignment="1"/>
    <xf numFmtId="10" fontId="33" fillId="0" borderId="0" xfId="1" applyNumberFormat="1" applyFont="1" applyBorder="1" applyAlignment="1">
      <alignment horizontal="right"/>
    </xf>
    <xf numFmtId="0" fontId="38" fillId="0" borderId="0" xfId="1" applyFont="1"/>
    <xf numFmtId="10" fontId="35" fillId="0" borderId="0" xfId="1" applyNumberFormat="1" applyFont="1"/>
    <xf numFmtId="0" fontId="33" fillId="0" borderId="0" xfId="1" applyFont="1" applyBorder="1" applyAlignment="1">
      <alignment horizontal="right"/>
    </xf>
    <xf numFmtId="10" fontId="39" fillId="0" borderId="0" xfId="1" applyNumberFormat="1" applyFont="1" applyBorder="1" applyAlignment="1">
      <alignment horizontal="right"/>
    </xf>
    <xf numFmtId="165" fontId="36" fillId="0" borderId="0" xfId="2" applyNumberFormat="1" applyFont="1" applyBorder="1" applyAlignment="1">
      <alignment horizontal="right"/>
    </xf>
    <xf numFmtId="165" fontId="33" fillId="0" borderId="0" xfId="2" applyNumberFormat="1" applyFont="1" applyBorder="1" applyAlignment="1">
      <alignment horizontal="right"/>
    </xf>
    <xf numFmtId="0" fontId="33" fillId="0" borderId="0" xfId="1" applyFont="1" applyFill="1" applyBorder="1" applyAlignment="1">
      <alignment horizontal="right"/>
    </xf>
    <xf numFmtId="10" fontId="40" fillId="0" borderId="0" xfId="1" applyNumberFormat="1" applyFont="1" applyBorder="1" applyAlignment="1">
      <alignment horizontal="right"/>
    </xf>
    <xf numFmtId="10" fontId="33" fillId="0" borderId="0" xfId="1" applyNumberFormat="1" applyFont="1"/>
    <xf numFmtId="0" fontId="33" fillId="6" borderId="0" xfId="1" applyFont="1" applyFill="1" applyAlignment="1">
      <alignment vertical="center"/>
    </xf>
    <xf numFmtId="0" fontId="32" fillId="6" borderId="0" xfId="1" applyFill="1" applyAlignment="1"/>
    <xf numFmtId="0" fontId="32" fillId="0" borderId="0" xfId="1" applyAlignment="1"/>
    <xf numFmtId="165" fontId="39" fillId="0" borderId="0" xfId="2" applyNumberFormat="1" applyFont="1" applyBorder="1" applyAlignment="1">
      <alignment horizontal="right"/>
    </xf>
    <xf numFmtId="0" fontId="32" fillId="0" borderId="0" xfId="1"/>
    <xf numFmtId="0" fontId="15" fillId="0" borderId="21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4" fillId="4" borderId="14" xfId="0" applyFont="1" applyFill="1" applyBorder="1" applyAlignment="1">
      <alignment vertical="center" wrapText="1"/>
    </xf>
    <xf numFmtId="0" fontId="14" fillId="4" borderId="15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0" fontId="24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5" fillId="0" borderId="28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20" fillId="0" borderId="21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0" fontId="15" fillId="0" borderId="21" xfId="0" applyFont="1" applyBorder="1" applyAlignment="1">
      <alignment horizontal="left" vertical="center" wrapText="1" indent="1"/>
    </xf>
    <xf numFmtId="0" fontId="15" fillId="0" borderId="22" xfId="0" applyFont="1" applyBorder="1" applyAlignment="1">
      <alignment horizontal="left" vertical="center" wrapText="1" indent="1"/>
    </xf>
    <xf numFmtId="0" fontId="15" fillId="0" borderId="21" xfId="0" applyFont="1" applyFill="1" applyBorder="1" applyAlignment="1">
      <alignment horizontal="left" vertical="center" wrapText="1" indent="1"/>
    </xf>
    <xf numFmtId="0" fontId="15" fillId="0" borderId="22" xfId="0" applyFont="1" applyFill="1" applyBorder="1" applyAlignment="1">
      <alignment horizontal="left" vertical="center" wrapText="1" indent="1"/>
    </xf>
    <xf numFmtId="0" fontId="15" fillId="0" borderId="30" xfId="0" applyFont="1" applyFill="1" applyBorder="1" applyAlignment="1">
      <alignment horizontal="left" vertical="center" wrapText="1" indent="1"/>
    </xf>
    <xf numFmtId="0" fontId="15" fillId="0" borderId="31" xfId="0" applyFont="1" applyFill="1" applyBorder="1" applyAlignment="1">
      <alignment horizontal="left" vertical="center" wrapText="1" indent="1"/>
    </xf>
    <xf numFmtId="0" fontId="11" fillId="3" borderId="34" xfId="0" applyFont="1" applyFill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vertical="center" wrapText="1"/>
    </xf>
    <xf numFmtId="0" fontId="15" fillId="0" borderId="37" xfId="0" applyFont="1" applyBorder="1" applyAlignment="1">
      <alignment vertical="center" wrapText="1"/>
    </xf>
    <xf numFmtId="0" fontId="24" fillId="0" borderId="26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24" fillId="0" borderId="25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6" fillId="0" borderId="36" xfId="0" applyFont="1" applyBorder="1" applyAlignment="1">
      <alignment vertical="center" wrapText="1"/>
    </xf>
    <xf numFmtId="0" fontId="16" fillId="0" borderId="37" xfId="0" applyFont="1" applyBorder="1" applyAlignment="1">
      <alignment vertical="center" wrapText="1"/>
    </xf>
    <xf numFmtId="0" fontId="24" fillId="0" borderId="29" xfId="0" applyFont="1" applyBorder="1" applyAlignment="1">
      <alignment horizontal="center" vertical="center"/>
    </xf>
    <xf numFmtId="0" fontId="15" fillId="0" borderId="28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0" fillId="0" borderId="33" xfId="0" applyFont="1" applyBorder="1" applyAlignment="1">
      <alignment vertical="center" wrapText="1"/>
    </xf>
    <xf numFmtId="0" fontId="20" fillId="0" borderId="31" xfId="0" applyFont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left" vertical="center" wrapText="1" indent="2"/>
    </xf>
    <xf numFmtId="0" fontId="16" fillId="0" borderId="22" xfId="0" applyFont="1" applyFill="1" applyBorder="1" applyAlignment="1">
      <alignment horizontal="left" vertical="center" wrapText="1" indent="2"/>
    </xf>
    <xf numFmtId="0" fontId="9" fillId="0" borderId="33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10" fillId="3" borderId="34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4" fillId="0" borderId="43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6" xfId="0" applyFont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33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9" fillId="0" borderId="0" xfId="0" applyFont="1"/>
    <xf numFmtId="0" fontId="2" fillId="0" borderId="3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2" fillId="0" borderId="50" xfId="0" applyFont="1" applyBorder="1" applyAlignment="1">
      <alignment horizontal="center" vertical="center" wrapText="1"/>
    </xf>
    <xf numFmtId="0" fontId="42" fillId="0" borderId="5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4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42" fillId="0" borderId="55" xfId="0" applyFont="1" applyBorder="1" applyAlignment="1">
      <alignment horizontal="center" vertical="center" wrapText="1"/>
    </xf>
    <xf numFmtId="0" fontId="42" fillId="0" borderId="56" xfId="0" applyFont="1" applyBorder="1" applyAlignment="1">
      <alignment horizontal="center" vertical="center" wrapText="1"/>
    </xf>
    <xf numFmtId="0" fontId="2" fillId="0" borderId="55" xfId="0" applyFont="1" applyBorder="1" applyAlignment="1">
      <alignment wrapText="1"/>
    </xf>
    <xf numFmtId="0" fontId="2" fillId="0" borderId="57" xfId="0" applyFont="1" applyBorder="1" applyAlignment="1">
      <alignment horizontal="center" vertical="center" wrapText="1"/>
    </xf>
    <xf numFmtId="0" fontId="42" fillId="0" borderId="58" xfId="0" applyFont="1" applyBorder="1" applyAlignment="1">
      <alignment horizontal="center" vertical="center" wrapText="1"/>
    </xf>
    <xf numFmtId="0" fontId="43" fillId="0" borderId="59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166" fontId="28" fillId="0" borderId="61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44" xfId="0" applyFont="1" applyBorder="1" applyAlignment="1" applyProtection="1">
      <alignment horizontal="left"/>
    </xf>
    <xf numFmtId="166" fontId="4" fillId="0" borderId="44" xfId="0" applyNumberFormat="1" applyFont="1" applyBorder="1" applyProtection="1"/>
    <xf numFmtId="166" fontId="4" fillId="0" borderId="27" xfId="0" applyNumberFormat="1" applyFont="1" applyBorder="1" applyProtection="1"/>
    <xf numFmtId="0" fontId="3" fillId="7" borderId="25" xfId="0" applyFont="1" applyFill="1" applyBorder="1" applyAlignment="1">
      <alignment horizontal="center"/>
    </xf>
    <xf numFmtId="0" fontId="3" fillId="7" borderId="44" xfId="0" applyFont="1" applyFill="1" applyBorder="1" applyAlignment="1" applyProtection="1">
      <alignment horizontal="left"/>
    </xf>
    <xf numFmtId="166" fontId="3" fillId="7" borderId="62" xfId="0" applyNumberFormat="1" applyFont="1" applyFill="1" applyBorder="1" applyAlignment="1" applyProtection="1">
      <alignment horizontal="right"/>
    </xf>
    <xf numFmtId="0" fontId="16" fillId="0" borderId="63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/>
    </xf>
    <xf numFmtId="0" fontId="4" fillId="0" borderId="27" xfId="0" applyFont="1" applyBorder="1" applyAlignment="1" applyProtection="1">
      <alignment horizontal="left"/>
    </xf>
    <xf numFmtId="166" fontId="4" fillId="0" borderId="27" xfId="0" applyNumberFormat="1" applyFont="1" applyBorder="1" applyAlignment="1"/>
    <xf numFmtId="0" fontId="3" fillId="7" borderId="44" xfId="0" applyFont="1" applyFill="1" applyBorder="1" applyAlignment="1" applyProtection="1">
      <alignment horizontal="center"/>
    </xf>
    <xf numFmtId="0" fontId="4" fillId="0" borderId="42" xfId="0" applyFont="1" applyBorder="1" applyAlignment="1">
      <alignment horizontal="center"/>
    </xf>
    <xf numFmtId="0" fontId="4" fillId="0" borderId="32" xfId="0" applyFont="1" applyBorder="1" applyAlignment="1" applyProtection="1">
      <alignment horizontal="left"/>
    </xf>
    <xf numFmtId="166" fontId="4" fillId="0" borderId="32" xfId="0" applyNumberFormat="1" applyFont="1" applyBorder="1" applyProtection="1"/>
    <xf numFmtId="166" fontId="4" fillId="0" borderId="66" xfId="0" applyNumberFormat="1" applyFont="1" applyBorder="1" applyProtection="1"/>
    <xf numFmtId="166" fontId="4" fillId="0" borderId="67" xfId="0" applyNumberFormat="1" applyFont="1" applyBorder="1" applyProtection="1"/>
    <xf numFmtId="0" fontId="4" fillId="0" borderId="34" xfId="0" applyFont="1" applyBorder="1" applyAlignment="1">
      <alignment horizontal="center"/>
    </xf>
    <xf numFmtId="0" fontId="4" fillId="0" borderId="34" xfId="0" applyFont="1" applyBorder="1" applyAlignment="1" applyProtection="1">
      <alignment horizontal="left"/>
    </xf>
    <xf numFmtId="166" fontId="4" fillId="0" borderId="34" xfId="0" applyNumberFormat="1" applyFont="1" applyBorder="1" applyProtection="1"/>
    <xf numFmtId="0" fontId="2" fillId="0" borderId="13" xfId="0" applyFont="1" applyBorder="1" applyAlignment="1">
      <alignment horizontal="center" vertical="center" wrapText="1"/>
    </xf>
    <xf numFmtId="0" fontId="2" fillId="0" borderId="68" xfId="0" applyFont="1" applyBorder="1" applyAlignment="1">
      <alignment wrapText="1"/>
    </xf>
    <xf numFmtId="0" fontId="42" fillId="0" borderId="68" xfId="0" applyFont="1" applyBorder="1" applyAlignment="1">
      <alignment horizontal="center" vertical="center" wrapText="1"/>
    </xf>
    <xf numFmtId="0" fontId="42" fillId="0" borderId="69" xfId="0" applyFont="1" applyBorder="1" applyAlignment="1">
      <alignment horizontal="center" vertical="center" wrapText="1"/>
    </xf>
    <xf numFmtId="0" fontId="43" fillId="0" borderId="70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166" fontId="28" fillId="0" borderId="72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27" fillId="0" borderId="6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6" fontId="3" fillId="7" borderId="44" xfId="0" applyNumberFormat="1" applyFont="1" applyFill="1" applyBorder="1" applyProtection="1"/>
    <xf numFmtId="166" fontId="3" fillId="7" borderId="62" xfId="0" applyNumberFormat="1" applyFont="1" applyFill="1" applyBorder="1" applyProtection="1"/>
    <xf numFmtId="0" fontId="4" fillId="0" borderId="26" xfId="0" applyFont="1" applyBorder="1" applyAlignment="1">
      <alignment horizontal="center"/>
    </xf>
    <xf numFmtId="0" fontId="4" fillId="0" borderId="48" xfId="0" applyFont="1" applyBorder="1" applyAlignment="1" applyProtection="1">
      <alignment horizontal="left"/>
    </xf>
    <xf numFmtId="166" fontId="4" fillId="0" borderId="48" xfId="0" applyNumberFormat="1" applyFont="1" applyBorder="1" applyProtection="1"/>
    <xf numFmtId="166" fontId="4" fillId="0" borderId="73" xfId="0" applyNumberFormat="1" applyFont="1" applyBorder="1" applyProtection="1"/>
    <xf numFmtId="0" fontId="4" fillId="8" borderId="74" xfId="0" applyFont="1" applyFill="1" applyBorder="1" applyAlignment="1">
      <alignment horizontal="center"/>
    </xf>
    <xf numFmtId="0" fontId="4" fillId="8" borderId="7" xfId="0" applyFont="1" applyFill="1" applyBorder="1" applyAlignment="1" applyProtection="1">
      <alignment horizontal="left"/>
    </xf>
    <xf numFmtId="166" fontId="4" fillId="8" borderId="7" xfId="0" applyNumberFormat="1" applyFont="1" applyFill="1" applyBorder="1" applyProtection="1"/>
    <xf numFmtId="166" fontId="4" fillId="8" borderId="67" xfId="0" applyNumberFormat="1" applyFont="1" applyFill="1" applyBorder="1" applyProtection="1"/>
    <xf numFmtId="0" fontId="4" fillId="9" borderId="27" xfId="0" applyNumberFormat="1" applyFont="1" applyFill="1" applyBorder="1" applyAlignment="1">
      <alignment horizontal="right" vertical="center"/>
    </xf>
    <xf numFmtId="166" fontId="4" fillId="0" borderId="62" xfId="0" applyNumberFormat="1" applyFont="1" applyBorder="1" applyProtection="1"/>
    <xf numFmtId="0" fontId="44" fillId="0" borderId="0" xfId="0" applyFont="1" applyBorder="1" applyAlignment="1">
      <alignment horizontal="center"/>
    </xf>
    <xf numFmtId="0" fontId="3" fillId="7" borderId="45" xfId="0" applyFont="1" applyFill="1" applyBorder="1" applyAlignment="1">
      <alignment horizontal="center"/>
    </xf>
    <xf numFmtId="0" fontId="3" fillId="7" borderId="27" xfId="0" applyFont="1" applyFill="1" applyBorder="1" applyAlignment="1" applyProtection="1">
      <alignment horizontal="left"/>
    </xf>
    <xf numFmtId="166" fontId="3" fillId="7" borderId="27" xfId="0" applyNumberFormat="1" applyFont="1" applyFill="1" applyBorder="1" applyProtection="1"/>
    <xf numFmtId="166" fontId="3" fillId="7" borderId="73" xfId="0" applyNumberFormat="1" applyFont="1" applyFill="1" applyBorder="1" applyProtection="1"/>
    <xf numFmtId="166" fontId="3" fillId="7" borderId="67" xfId="0" applyNumberFormat="1" applyFont="1" applyFill="1" applyBorder="1" applyProtection="1"/>
    <xf numFmtId="166" fontId="4" fillId="0" borderId="28" xfId="0" applyNumberFormat="1" applyFont="1" applyBorder="1" applyProtection="1"/>
    <xf numFmtId="166" fontId="4" fillId="0" borderId="75" xfId="0" applyNumberFormat="1" applyFont="1" applyBorder="1" applyAlignment="1" applyProtection="1">
      <alignment horizontal="center"/>
    </xf>
    <xf numFmtId="166" fontId="4" fillId="0" borderId="76" xfId="0" applyNumberFormat="1" applyFont="1" applyBorder="1" applyProtection="1"/>
    <xf numFmtId="0" fontId="4" fillId="0" borderId="7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166" fontId="4" fillId="0" borderId="57" xfId="0" applyNumberFormat="1" applyFont="1" applyBorder="1" applyProtection="1"/>
    <xf numFmtId="166" fontId="4" fillId="0" borderId="58" xfId="0" applyNumberFormat="1" applyFont="1" applyBorder="1" applyProtection="1"/>
    <xf numFmtId="0" fontId="14" fillId="4" borderId="78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166" fontId="4" fillId="4" borderId="60" xfId="0" applyNumberFormat="1" applyFont="1" applyFill="1" applyBorder="1" applyAlignment="1" applyProtection="1">
      <alignment horizontal="center" vertical="center" wrapText="1"/>
    </xf>
    <xf numFmtId="166" fontId="30" fillId="4" borderId="61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79" xfId="0" applyFont="1" applyFill="1" applyBorder="1" applyAlignment="1">
      <alignment horizontal="center" vertical="center" wrapText="1"/>
    </xf>
    <xf numFmtId="0" fontId="14" fillId="4" borderId="80" xfId="0" applyFont="1" applyFill="1" applyBorder="1" applyAlignment="1">
      <alignment horizontal="center" vertical="center" wrapText="1"/>
    </xf>
    <xf numFmtId="0" fontId="2" fillId="4" borderId="81" xfId="0" applyFont="1" applyFill="1" applyBorder="1" applyAlignment="1">
      <alignment horizontal="center" vertical="center" wrapText="1"/>
    </xf>
    <xf numFmtId="0" fontId="30" fillId="4" borderId="82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>
      <alignment horizontal="center"/>
    </xf>
    <xf numFmtId="0" fontId="4" fillId="0" borderId="83" xfId="0" applyFont="1" applyBorder="1" applyAlignment="1" applyProtection="1">
      <alignment horizontal="left"/>
    </xf>
    <xf numFmtId="166" fontId="4" fillId="0" borderId="83" xfId="0" applyNumberFormat="1" applyFont="1" applyBorder="1" applyProtection="1"/>
    <xf numFmtId="0" fontId="2" fillId="0" borderId="34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</xf>
    <xf numFmtId="166" fontId="4" fillId="0" borderId="0" xfId="0" applyNumberFormat="1" applyFont="1" applyBorder="1" applyProtection="1"/>
    <xf numFmtId="166" fontId="3" fillId="0" borderId="0" xfId="0" applyNumberFormat="1" applyFont="1" applyBorder="1" applyProtection="1"/>
    <xf numFmtId="0" fontId="4" fillId="0" borderId="0" xfId="0" applyFont="1" applyBorder="1" applyAlignment="1">
      <alignment horizontal="center"/>
    </xf>
    <xf numFmtId="166" fontId="2" fillId="0" borderId="0" xfId="0" applyNumberFormat="1" applyFont="1" applyBorder="1" applyProtection="1"/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 applyProtection="1">
      <alignment horizontal="left"/>
    </xf>
    <xf numFmtId="166" fontId="45" fillId="0" borderId="0" xfId="0" applyNumberFormat="1" applyFont="1" applyBorder="1" applyProtection="1"/>
    <xf numFmtId="0" fontId="0" fillId="0" borderId="0" xfId="0" applyBorder="1"/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Liczba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zarejestrowanych bezrobotnych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województwie lubuskim od XI 2020r. do XI 2021r.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974409448818898E-2"/>
          <c:y val="0.18981481481481483"/>
          <c:w val="0.87047003499562559"/>
          <c:h val="0.586798264800233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2.8797696184305254E-3"/>
                  <c:y val="1.3616729281388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3859649122807018E-4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802809280042091E-17"/>
                  <c:y val="9.2588947214931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391892428133308E-3"/>
                  <c:y val="-3.54039078448527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9047295114028672E-4"/>
                  <c:y val="1.7156776971506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9228527859508801E-4"/>
                  <c:y val="1.68847031375979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4058378402073538E-2"/>
                  <c:y val="1.388779527559055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4968903939200687E-3"/>
                  <c:y val="1.38877952755903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7892755576742886E-3"/>
                  <c:y val="-1.4814960629921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9240708168264957E-3"/>
                  <c:y val="-1.22007874015748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0643455580578525E-3"/>
                  <c:y val="-6.94520997375335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791028991939682E-3"/>
                  <c:y val="-3.86712598425196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376599323831911E-3"/>
                  <c:y val="8.79625984251960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XI 21'!$B$3:$B$15</c:f>
              <c:strCache>
                <c:ptCount val="13"/>
                <c:pt idx="0">
                  <c:v>XI 2020r.</c:v>
                </c:pt>
                <c:pt idx="1">
                  <c:v>XII 2020r.</c:v>
                </c:pt>
                <c:pt idx="2">
                  <c:v>I 2021r.</c:v>
                </c:pt>
                <c:pt idx="3">
                  <c:v>II 2021r.</c:v>
                </c:pt>
                <c:pt idx="4">
                  <c:v>III 2021r.</c:v>
                </c:pt>
                <c:pt idx="5">
                  <c:v>IV 2021r.</c:v>
                </c:pt>
                <c:pt idx="6">
                  <c:v>V 2021r.</c:v>
                </c:pt>
                <c:pt idx="7">
                  <c:v>VI 2021r.</c:v>
                </c:pt>
                <c:pt idx="8">
                  <c:v>VII 2021r.</c:v>
                </c:pt>
                <c:pt idx="9">
                  <c:v>VIII 2021r.</c:v>
                </c:pt>
                <c:pt idx="10">
                  <c:v>IX 2021r.</c:v>
                </c:pt>
                <c:pt idx="11">
                  <c:v>X 2021r.</c:v>
                </c:pt>
                <c:pt idx="12">
                  <c:v>XI 2021r.</c:v>
                </c:pt>
              </c:strCache>
            </c:strRef>
          </c:cat>
          <c:val>
            <c:numRef>
              <c:f>'Wykresy XI 21'!$C$3:$C$15</c:f>
              <c:numCache>
                <c:formatCode>General</c:formatCode>
                <c:ptCount val="13"/>
                <c:pt idx="0">
                  <c:v>23285</c:v>
                </c:pt>
                <c:pt idx="1">
                  <c:v>23674</c:v>
                </c:pt>
                <c:pt idx="2">
                  <c:v>24852</c:v>
                </c:pt>
                <c:pt idx="3">
                  <c:v>24769</c:v>
                </c:pt>
                <c:pt idx="4">
                  <c:v>23870</c:v>
                </c:pt>
                <c:pt idx="5">
                  <c:v>23087</c:v>
                </c:pt>
                <c:pt idx="6">
                  <c:v>22194</c:v>
                </c:pt>
                <c:pt idx="7">
                  <c:v>21626</c:v>
                </c:pt>
                <c:pt idx="8">
                  <c:v>21012</c:v>
                </c:pt>
                <c:pt idx="9">
                  <c:v>20381</c:v>
                </c:pt>
                <c:pt idx="10">
                  <c:v>19226</c:v>
                </c:pt>
                <c:pt idx="11">
                  <c:v>18515</c:v>
                </c:pt>
                <c:pt idx="12">
                  <c:v>18037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310411328"/>
        <c:axId val="310411720"/>
      </c:barChart>
      <c:catAx>
        <c:axId val="31041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10411720"/>
        <c:crossesAt val="17000"/>
        <c:auto val="1"/>
        <c:lblAlgn val="ctr"/>
        <c:lblOffset val="100"/>
        <c:noMultiLvlLbl val="0"/>
      </c:catAx>
      <c:valAx>
        <c:axId val="310411720"/>
        <c:scaling>
          <c:orientation val="minMax"/>
          <c:max val="25000"/>
          <c:min val="17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10411328"/>
        <c:crosses val="autoZero"/>
        <c:crossBetween val="between"/>
        <c:majorUnit val="1000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Liczba bezrobotnych skierowanych na wybrane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nowe formy aktywizacji (wprowadzone od 27.V.2014 r.)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800" baseline="0">
                <a:latin typeface="Arial" pitchFamily="34" charset="0"/>
                <a:cs typeface="Arial" pitchFamily="34" charset="0"/>
              </a:rPr>
              <a:t>[narastająco od początku roku]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54191952120634601"/>
          <c:y val="0.19918864829396329"/>
          <c:w val="0.41662336793888027"/>
          <c:h val="0.756462624834434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'Wykresy XI 21'!$J$3</c:f>
              <c:strCache>
                <c:ptCount val="1"/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'Wykresy XI 21'!$H$4:$H$9</c:f>
              <c:strCache>
                <c:ptCount val="6"/>
                <c:pt idx="0">
                  <c:v>Podjęcia pracy poza miejscem zamieszkania w ramach bonu na zasiedlenie</c:v>
                </c:pt>
                <c:pt idx="1">
                  <c:v>Podjęcia pracy w ramach bonu zatrudnieniowego</c:v>
                </c:pt>
                <c:pt idx="2">
                  <c:v>Podjęcie pracy w ramach refundacji składek na ubezpieczenie społeczne</c:v>
                </c:pt>
                <c:pt idx="3">
                  <c:v>Podjęcia pracy w ramach dofinansowania wynagrodzenia za zatrudnienie skierowanego 
bezrobotnego powyżej 50 r. życia</c:v>
                </c:pt>
                <c:pt idx="4">
                  <c:v>Rozpoczęcie szkolenia w ramach bonu szkoleniowego</c:v>
                </c:pt>
                <c:pt idx="5">
                  <c:v>Rozpoczęcie stażu w ramach bonu stażowego</c:v>
                </c:pt>
              </c:strCache>
            </c:strRef>
          </c:cat>
          <c:val>
            <c:numRef>
              <c:f>'Wykresy XI 21'!$I$4:$I$9</c:f>
              <c:numCache>
                <c:formatCode>General</c:formatCode>
                <c:ptCount val="6"/>
                <c:pt idx="0">
                  <c:v>176</c:v>
                </c:pt>
                <c:pt idx="1">
                  <c:v>1</c:v>
                </c:pt>
                <c:pt idx="2">
                  <c:v>0</c:v>
                </c:pt>
                <c:pt idx="3">
                  <c:v>43</c:v>
                </c:pt>
                <c:pt idx="4">
                  <c:v>58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10416816"/>
        <c:axId val="310414072"/>
      </c:barChart>
      <c:catAx>
        <c:axId val="3104168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anchor="ctr" anchorCtr="0"/>
          <a:lstStyle/>
          <a:p>
            <a:pPr>
              <a:defRPr sz="700" baseline="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10414072"/>
        <c:crosses val="autoZero"/>
        <c:auto val="1"/>
        <c:lblAlgn val="ctr"/>
        <c:lblOffset val="100"/>
        <c:noMultiLvlLbl val="0"/>
      </c:catAx>
      <c:valAx>
        <c:axId val="310414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0416816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Wolne miejsca pracy i miejsca aktywizacji zawodowej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zgłoszone do PUP w województwie lubuskim w okresach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od VI 2020r. do XI 2020r. oraz od VI 2021r. do XI 2021r.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13298337707784E-2"/>
          <c:y val="0.21990740740740741"/>
          <c:w val="0.88283114610673663"/>
          <c:h val="0.5808872849227180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5.8601351620635274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841705524336599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8351568198395333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834856326256398E-3"/>
                  <c:y val="-7.47863247863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4537152487175492E-2"/>
                  <c:y val="-1.3957515760690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6767895878524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9680997033722195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8.803411504147665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5.8351568198394266E-3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936062764388724E-3"/>
                  <c:y val="-1.0683760683760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'Wykresy XI 21'!$E$6:$E$18</c:f>
              <c:strCache>
                <c:ptCount val="13"/>
                <c:pt idx="0">
                  <c:v>VI 2020r.</c:v>
                </c:pt>
                <c:pt idx="1">
                  <c:v>VII 2020r.</c:v>
                </c:pt>
                <c:pt idx="2">
                  <c:v>VIII 2020r.</c:v>
                </c:pt>
                <c:pt idx="3">
                  <c:v>IX 2020r.</c:v>
                </c:pt>
                <c:pt idx="4">
                  <c:v>X 2020r.</c:v>
                </c:pt>
                <c:pt idx="5">
                  <c:v>XI 2020r.</c:v>
                </c:pt>
                <c:pt idx="7">
                  <c:v>VI 2021r.</c:v>
                </c:pt>
                <c:pt idx="8">
                  <c:v>VII 2021r.</c:v>
                </c:pt>
                <c:pt idx="9">
                  <c:v>VIII 2021r.</c:v>
                </c:pt>
                <c:pt idx="10">
                  <c:v>IX 2021r.</c:v>
                </c:pt>
                <c:pt idx="11">
                  <c:v>X 2021r.</c:v>
                </c:pt>
                <c:pt idx="12">
                  <c:v>XI 2021r.</c:v>
                </c:pt>
              </c:strCache>
            </c:strRef>
          </c:cat>
          <c:val>
            <c:numRef>
              <c:f>'Wykresy XI 21'!$F$6:$F$18</c:f>
              <c:numCache>
                <c:formatCode>General</c:formatCode>
                <c:ptCount val="13"/>
                <c:pt idx="0">
                  <c:v>4007</c:v>
                </c:pt>
                <c:pt idx="1">
                  <c:v>4509</c:v>
                </c:pt>
                <c:pt idx="2">
                  <c:v>3775</c:v>
                </c:pt>
                <c:pt idx="3">
                  <c:v>3921</c:v>
                </c:pt>
                <c:pt idx="4">
                  <c:v>3694</c:v>
                </c:pt>
                <c:pt idx="5">
                  <c:v>2520</c:v>
                </c:pt>
                <c:pt idx="7">
                  <c:v>3670</c:v>
                </c:pt>
                <c:pt idx="8">
                  <c:v>4597</c:v>
                </c:pt>
                <c:pt idx="9">
                  <c:v>3973</c:v>
                </c:pt>
                <c:pt idx="10">
                  <c:v>4627</c:v>
                </c:pt>
                <c:pt idx="11">
                  <c:v>4140</c:v>
                </c:pt>
                <c:pt idx="12">
                  <c:v>4311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shape val="box"/>
        <c:axId val="310417208"/>
        <c:axId val="310415248"/>
        <c:axId val="0"/>
      </c:bar3DChart>
      <c:catAx>
        <c:axId val="310417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10415248"/>
        <c:crosses val="autoZero"/>
        <c:auto val="1"/>
        <c:lblAlgn val="ctr"/>
        <c:lblOffset val="100"/>
        <c:noMultiLvlLbl val="0"/>
      </c:catAx>
      <c:valAx>
        <c:axId val="31041524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10417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l-PL" sz="1000" b="1">
                <a:latin typeface="Arial" panose="020B0604020202020204" pitchFamily="34" charset="0"/>
                <a:cs typeface="Arial" panose="020B0604020202020204" pitchFamily="34" charset="0"/>
              </a:rPr>
              <a:t>Struktura</a:t>
            </a: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 odpływu z ewidencji bezrobotnych</a:t>
            </a:r>
          </a:p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w listopadzie 2021r.</a:t>
            </a:r>
            <a:endParaRPr lang="pl-PL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l-PL"/>
        </a:p>
      </c:txPr>
    </c:title>
    <c:autoTitleDeleted val="0"/>
    <c:view3D>
      <c:rotX val="40"/>
      <c:rotY val="33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2995872310832938"/>
          <c:y val="0.26853543307086614"/>
          <c:w val="0.56331673284429185"/>
          <c:h val="0.45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10"/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5.760751059963648E-2"/>
                  <c:y val="-2.642880577427821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5435875002804038E-2"/>
                  <c:y val="-0.1361089238845144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2FCDDEA8-7604-4961-B0C2-0916938FFFEF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baseline="0"/>
                      <a:t> </a:t>
                    </a:r>
                    <a:fld id="{EEC4D2EF-3E58-44E0-9259-9558030DFF06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074029207887471"/>
                      <c:h val="0.1614248687664042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16082419184781391"/>
                  <c:y val="-3.385301837270349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65D1C1BA-CC2D-41D8-8E82-D6638532581F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F5F76092-1E41-4212-B8D9-298846E67D0B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12080220741638"/>
                      <c:h val="0.189878608923884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0.15093781546537452"/>
                  <c:y val="0.1433915682414698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29ECE2-1CE1-4384-B723-235F1CDFD42C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C94D7B8C-E5B9-44E1-96C1-B04F1EC6F6A1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314826031361461"/>
                      <c:h val="0.12562499999999999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6.4768826973551387E-3"/>
                  <c:y val="0.128897309711286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EF88E4A4-BC5E-4215-88EC-3424294E5FB1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baseline="0"/>
                      <a:t> </a:t>
                    </a:r>
                    <a:fld id="{F1730150-6C05-472C-82F6-F613719480CB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559548646162819"/>
                      <c:h val="0.1236558398950131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-9.5084236265338629E-2"/>
                  <c:y val="0.1502250656167977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6012B3B-946B-4EDD-BBEC-605A9A3F07F1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141EAF79-7421-483D-B030-5B8183CA5F3A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913099295047701"/>
                      <c:h val="9.2335679081560054E-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0.10194382753437871"/>
                  <c:y val="0.13621292650918621"/>
                </c:manualLayout>
              </c:layout>
              <c:tx>
                <c:rich>
                  <a:bodyPr/>
                  <a:lstStyle/>
                  <a:p>
                    <a:fld id="{B857F5B6-7BF6-4305-ADF9-357D198D7D2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B0952920-3EB3-41A2-91AB-A94CA4679FB6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0.1324667429391839"/>
                  <c:y val="6.734350393700787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59440967314983"/>
                      <c:h val="0.17490321522309712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21349159880655943"/>
                  <c:y val="-2.083349737532808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8CA185-04A5-42B7-ADF9-EF2C7711B572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51B96166-186C-4EE9-8ED2-836587037D96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228122125759919"/>
                      <c:h val="0.34361712598425193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9"/>
              <c:layout>
                <c:manualLayout>
                  <c:x val="-0.12223310227247235"/>
                  <c:y val="-0.1115398622047244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49F7BD0-EC4C-4CB8-8BAD-92AAB9F5694E}" type="CATEGORYNAM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sz="700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00BB3F39-B9AE-4EEE-8733-89827E84CF06}" type="VALU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31609195402298"/>
                      <c:h val="0.1620861908390483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5.8146689997083695E-2"/>
                  <c:y val="-1.738812335958005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4BA2C239-4878-4B9B-82A1-349F33503682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baseline="0"/>
                      <a:t> </a:t>
                    </a:r>
                    <a:fld id="{F746AFF4-611D-44EE-BA4A-83B891CD7632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126163716714896"/>
                      <c:h val="0.15912926509186351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1"/>
              <c:layout>
                <c:manualLayout>
                  <c:x val="-3.3497319245350744E-2"/>
                  <c:y val="-9.447933070866144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A25F39A-FC82-4891-AB13-30320E603159}" type="CATEGORYNAM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F45670E-F5C7-4D3C-BD81-D9D1ABBDCAF0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865558471857683"/>
                      <c:h val="0.16262368766404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2"/>
              <c:layout>
                <c:manualLayout>
                  <c:x val="3.2565448549700518E-2"/>
                  <c:y val="-7.4106955380577461E-2"/>
                </c:manualLayout>
              </c:layout>
              <c:tx>
                <c:rich>
                  <a:bodyPr/>
                  <a:lstStyle/>
                  <a:p>
                    <a:fld id="{C08FF6F7-6562-4640-A190-DFCC9333E96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969DEE91-9DB3-4998-B9DF-A7D9EF5946AE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'Wykresy XI 21'!$J$22:$J$34</c:f>
              <c:strCache>
                <c:ptCount val="13"/>
                <c:pt idx="0">
                  <c:v>Praca niesubsydiowana</c:v>
                </c:pt>
                <c:pt idx="1">
                  <c:v>Podjęcie działalności gospodarczej 
i inna praca</c:v>
                </c:pt>
                <c:pt idx="2">
                  <c:v>Podjęcie pracy w ramach refund. kosztów zatrud. bezrobotnego</c:v>
                </c:pt>
                <c:pt idx="3">
                  <c:v>Prace 
interwencyjne</c:v>
                </c:pt>
                <c:pt idx="4">
                  <c:v>Roboty 
publiczne</c:v>
                </c:pt>
                <c:pt idx="5">
                  <c:v>Szkolenia</c:v>
                </c:pt>
                <c:pt idx="6">
                  <c:v>Staże</c:v>
                </c:pt>
                <c:pt idx="7">
                  <c:v>Praca 
społecznie 
użyteczna</c:v>
                </c:pt>
                <c:pt idx="8">
                  <c:v>Odmowa bez uzasadnionej przyczyny przyjęcia propozycji odpowiedniej pracy lub innej formy pomocy, w tym w ramach PAI</c:v>
                </c:pt>
                <c:pt idx="9">
                  <c:v>Niepotwierdzenie gotowości do pracy</c:v>
                </c:pt>
                <c:pt idx="10">
                  <c:v>Dobrowolna 
rezygnacja ze statusu bezrobotnego</c:v>
                </c:pt>
                <c:pt idx="11">
                  <c:v>Nabycie praw emerytalnych lub rentowych</c:v>
                </c:pt>
                <c:pt idx="12">
                  <c:v>Inne</c:v>
                </c:pt>
              </c:strCache>
            </c:strRef>
          </c:cat>
          <c:val>
            <c:numRef>
              <c:f>'Wykresy XI 21'!$K$22:$K$34</c:f>
              <c:numCache>
                <c:formatCode>0.00%</c:formatCode>
                <c:ptCount val="13"/>
                <c:pt idx="0">
                  <c:v>0.44990000000000002</c:v>
                </c:pt>
                <c:pt idx="1">
                  <c:v>4.9843260188087775E-2</c:v>
                </c:pt>
                <c:pt idx="2">
                  <c:v>1.7241379310344827E-2</c:v>
                </c:pt>
                <c:pt idx="3">
                  <c:v>2.1003134796238245E-2</c:v>
                </c:pt>
                <c:pt idx="4">
                  <c:v>5.0156739811912229E-3</c:v>
                </c:pt>
                <c:pt idx="5">
                  <c:v>1.4420062695924765E-2</c:v>
                </c:pt>
                <c:pt idx="6">
                  <c:v>4.4514106583072102E-2</c:v>
                </c:pt>
                <c:pt idx="7">
                  <c:v>9.0909090909090905E-3</c:v>
                </c:pt>
                <c:pt idx="8">
                  <c:v>2.7272727272727271E-2</c:v>
                </c:pt>
                <c:pt idx="9">
                  <c:v>0.18996865203761756</c:v>
                </c:pt>
                <c:pt idx="10">
                  <c:v>6.8025078369905956E-2</c:v>
                </c:pt>
                <c:pt idx="11">
                  <c:v>5.9561128526645765E-3</c:v>
                </c:pt>
                <c:pt idx="12">
                  <c:v>9.7805642633228843E-2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12</xdr:row>
      <xdr:rowOff>142875</xdr:rowOff>
    </xdr:from>
    <xdr:to>
      <xdr:col>2</xdr:col>
      <xdr:colOff>161925</xdr:colOff>
      <xdr:row>12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" y="48101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142875</xdr:colOff>
      <xdr:row>14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71500" y="5534025"/>
          <a:ext cx="1143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44</xdr:row>
      <xdr:rowOff>228600</xdr:rowOff>
    </xdr:from>
    <xdr:to>
      <xdr:col>2</xdr:col>
      <xdr:colOff>619125</xdr:colOff>
      <xdr:row>44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8700" y="171926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0</xdr:row>
      <xdr:rowOff>38100</xdr:rowOff>
    </xdr:from>
    <xdr:to>
      <xdr:col>20</xdr:col>
      <xdr:colOff>333375</xdr:colOff>
      <xdr:row>19</xdr:row>
      <xdr:rowOff>9525</xdr:rowOff>
    </xdr:to>
    <xdr:graphicFrame macro="">
      <xdr:nvGraphicFramePr>
        <xdr:cNvPr id="2" name="Wykres 1" descr="Wykres przedstawia zmieniającą się sezonowo liczbę bezrobotnych w województwie lubuskim i obejmuje okres od listopada 2020 roku do listopada 2021roku. Największą liczbę bezrobotnych  24852 osoby odnotowano w styczniu 2021 roku, najmniejszą zaś 18037 osób bezrobotnych w listopadzie 2021 roku." title="Liczba zarejestrowanych bezrobotnych w województwie lubuskim od listopada 2020 roku do listopada 2021 roku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400050</xdr:colOff>
      <xdr:row>0</xdr:row>
      <xdr:rowOff>38100</xdr:rowOff>
    </xdr:from>
    <xdr:to>
      <xdr:col>27</xdr:col>
      <xdr:colOff>571500</xdr:colOff>
      <xdr:row>19</xdr:row>
      <xdr:rowOff>9525</xdr:rowOff>
    </xdr:to>
    <xdr:graphicFrame macro="">
      <xdr:nvGraphicFramePr>
        <xdr:cNvPr id="3" name="Wykres 4" descr="Wykres prezentuje liczby osób bezrobotnych z województwa lubuskiego, narastająco od początku bieżącego roku, skierowanych na wybrane nowe formy aktywizacji. Największym zainteresowaniem, 176 osób, cieszą się podjęcia pracy poza miejscem zamieszkania w ramach bony na zasiedlenie. Ponadto uczestników odnotowano również w  rozpoczęciu szkolenia w ramach bonu szkoleniowego 58 osób, w podjęciach pracy w ramach dofinansowania wynagrodzenia za zatrudnienie skierowanego bezrobotnego powyżej 50 roku życia, 43 osoby, oraz w podjęciu pracy w ramach bonu zatrudnieniowego 1 osoba. W pozostałych dwóch formach  podjęcie pracy w ramach refundacji składek na ubezpieczenie społeczne oraz rozpoczęcie stażu w ramach bonu stażowego nie odnotowano żadnych osób." title="Liczba bezrobotnych skierowanych na wybrane nowe formy aktywizacji (wprowadzone od 27 maja 2014 roku)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47624</xdr:colOff>
      <xdr:row>19</xdr:row>
      <xdr:rowOff>114300</xdr:rowOff>
    </xdr:from>
    <xdr:to>
      <xdr:col>20</xdr:col>
      <xdr:colOff>323849</xdr:colOff>
      <xdr:row>38</xdr:row>
      <xdr:rowOff>95250</xdr:rowOff>
    </xdr:to>
    <xdr:graphicFrame macro="">
      <xdr:nvGraphicFramePr>
        <xdr:cNvPr id="4" name="Wykres 5" descr="Wykres prezentuje porównanie napływu wolnych miejsc pracy i miejsc aktywizacji do urzędów pracy województwa lubuskiego w okresach półrocznych w latach 2020 oraz 2021. w okresie od czerwca 2020 roku do listopada 2020 roku liczba napływu wachała się od 2520 ofert w listopadzie 2020 roku do 4509 ofert w lipcu 2020 roku. Natomiast w analogicznym okresie 2021 roku napływ ofert wachał się od 3670 w czerwcu 2021 roku do 4627 we wrześniu 2021 roku. W listopadzie 2021 roku odnotowano 4311 ofert." title="Wolne miejsca pracy i miejsca aktywizacji zawodowej zgłoszone do powiatowych urzędów pracy w województwie lubuskim w okresach czerwca 2020 roku do listopada 2020 roku oraz od czerwca 2021roku do listopada 2021 roku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400051</xdr:colOff>
      <xdr:row>19</xdr:row>
      <xdr:rowOff>114300</xdr:rowOff>
    </xdr:from>
    <xdr:to>
      <xdr:col>27</xdr:col>
      <xdr:colOff>590551</xdr:colOff>
      <xdr:row>38</xdr:row>
      <xdr:rowOff>85725</xdr:rowOff>
    </xdr:to>
    <xdr:graphicFrame macro="">
      <xdr:nvGraphicFramePr>
        <xdr:cNvPr id="5" name="Wykres 4" descr="Wykres przedstawia udział procentowy form wyrejestrowania z ewidencji osób bezrobotnych w ogólnej liczbie wyrejestrowań w listopadzie 2021 roku w województwie lubuskim. Największy odsetek osób bezrobotnych wyrejestrowano w ramach: podjęcia pracy niesubsydiowanej 44,99 procent, niepotwierdzenia gotowości do pracy 19,00 procent, innych form wyrejestrowania 9,78 procent,   dobrowolnej rezygnacj ze statusu bezrobotnego 6,91 procent, podjęcie działalności gospodarczej i inna praca 4,98 procent oraz rozpoczęcia stażu 4,45 procent. Następne formy wrejestrowania osób bezrobotnych to:odmowa bez uzasadnionej przyczyny przyjęcia propozycji pracy lub innej formy pomocy 2,73 procent, prace interwencyjne 2,10 procent, podjęcia pracy w ramach refundacji kosztów zatrudnienia bezrobotnego 1,72 procent, szkolenia 1,44 procent, praca społecznie użyteczna 0,91 procent, nabycie praw emerytalnych lub rentowych 0,60 procent oraz roboty publiczne 0,50 procent." title="Struktura odpływu z ewidencji bezrobotnych w listopadzie 2021 roku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STAN%20I%20STRUKTURA/2021r/Arkusz%20roboczy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 i struktura I 21"/>
      <sheetName val="Stan i struktura II 21"/>
      <sheetName val="Stan i struktura III 21"/>
      <sheetName val="Stan i struktura IV 21"/>
      <sheetName val="Stan i struktura V 21"/>
      <sheetName val="Stan i struktura VI 21"/>
      <sheetName val="Stan i struktura VII 21"/>
      <sheetName val="Stan i struktura VIII 21"/>
      <sheetName val="Stan i struktura IX 21"/>
      <sheetName val="Stan i struktura X 21"/>
      <sheetName val="Stan i struktura XI 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</sheetData>
      <sheetData sheetId="9">
        <row r="6">
          <cell r="E6">
            <v>1540</v>
          </cell>
          <cell r="F6">
            <v>1082</v>
          </cell>
          <cell r="G6">
            <v>1206</v>
          </cell>
          <cell r="H6">
            <v>1382</v>
          </cell>
          <cell r="I6">
            <v>1350</v>
          </cell>
          <cell r="J6">
            <v>451</v>
          </cell>
          <cell r="K6">
            <v>1483</v>
          </cell>
          <cell r="L6">
            <v>506</v>
          </cell>
          <cell r="M6">
            <v>1004</v>
          </cell>
          <cell r="N6">
            <v>1035</v>
          </cell>
          <cell r="O6">
            <v>2517</v>
          </cell>
          <cell r="P6">
            <v>2014</v>
          </cell>
          <cell r="Q6">
            <v>1242</v>
          </cell>
          <cell r="R6">
            <v>1703</v>
          </cell>
          <cell r="S6">
            <v>18515</v>
          </cell>
        </row>
        <row r="46">
          <cell r="E46">
            <v>8770</v>
          </cell>
          <cell r="F46">
            <v>1771</v>
          </cell>
          <cell r="G46">
            <v>2672</v>
          </cell>
          <cell r="H46">
            <v>2145</v>
          </cell>
          <cell r="I46">
            <v>1839</v>
          </cell>
          <cell r="J46">
            <v>1140</v>
          </cell>
          <cell r="K46">
            <v>1772</v>
          </cell>
          <cell r="L46">
            <v>945</v>
          </cell>
          <cell r="M46">
            <v>2856</v>
          </cell>
          <cell r="N46">
            <v>1711</v>
          </cell>
          <cell r="O46">
            <v>8884</v>
          </cell>
          <cell r="P46">
            <v>1602</v>
          </cell>
          <cell r="Q46">
            <v>1524</v>
          </cell>
          <cell r="R46">
            <v>2881</v>
          </cell>
          <cell r="S46">
            <v>40512</v>
          </cell>
        </row>
        <row r="49">
          <cell r="E49">
            <v>47</v>
          </cell>
          <cell r="F49">
            <v>59</v>
          </cell>
          <cell r="G49">
            <v>46</v>
          </cell>
          <cell r="H49">
            <v>63</v>
          </cell>
          <cell r="I49">
            <v>79</v>
          </cell>
          <cell r="J49">
            <v>5</v>
          </cell>
          <cell r="K49">
            <v>75</v>
          </cell>
          <cell r="L49">
            <v>47</v>
          </cell>
          <cell r="M49">
            <v>11</v>
          </cell>
          <cell r="N49">
            <v>41</v>
          </cell>
          <cell r="O49">
            <v>81</v>
          </cell>
          <cell r="P49">
            <v>32</v>
          </cell>
          <cell r="Q49">
            <v>206</v>
          </cell>
          <cell r="R49">
            <v>141</v>
          </cell>
          <cell r="S49">
            <v>933</v>
          </cell>
        </row>
        <row r="51">
          <cell r="E51">
            <v>12</v>
          </cell>
          <cell r="F51">
            <v>42</v>
          </cell>
          <cell r="G51">
            <v>18</v>
          </cell>
          <cell r="H51">
            <v>54</v>
          </cell>
          <cell r="I51">
            <v>61</v>
          </cell>
          <cell r="J51">
            <v>11</v>
          </cell>
          <cell r="K51">
            <v>30</v>
          </cell>
          <cell r="L51">
            <v>31</v>
          </cell>
          <cell r="M51">
            <v>11</v>
          </cell>
          <cell r="N51">
            <v>10</v>
          </cell>
          <cell r="O51">
            <v>10</v>
          </cell>
          <cell r="P51">
            <v>48</v>
          </cell>
          <cell r="Q51">
            <v>149</v>
          </cell>
          <cell r="R51">
            <v>12</v>
          </cell>
          <cell r="S51">
            <v>499</v>
          </cell>
        </row>
        <row r="53">
          <cell r="E53">
            <v>70</v>
          </cell>
          <cell r="F53">
            <v>41</v>
          </cell>
          <cell r="G53">
            <v>62</v>
          </cell>
          <cell r="H53">
            <v>68</v>
          </cell>
          <cell r="I53">
            <v>68</v>
          </cell>
          <cell r="J53">
            <v>26</v>
          </cell>
          <cell r="K53">
            <v>44</v>
          </cell>
          <cell r="L53">
            <v>20</v>
          </cell>
          <cell r="M53">
            <v>30</v>
          </cell>
          <cell r="N53">
            <v>41</v>
          </cell>
          <cell r="O53">
            <v>39</v>
          </cell>
          <cell r="P53">
            <v>23</v>
          </cell>
          <cell r="Q53">
            <v>44</v>
          </cell>
          <cell r="R53">
            <v>65</v>
          </cell>
          <cell r="S53">
            <v>641</v>
          </cell>
        </row>
        <row r="55">
          <cell r="E55">
            <v>52</v>
          </cell>
          <cell r="F55">
            <v>28</v>
          </cell>
          <cell r="G55">
            <v>29</v>
          </cell>
          <cell r="H55">
            <v>39</v>
          </cell>
          <cell r="I55">
            <v>38</v>
          </cell>
          <cell r="J55">
            <v>13</v>
          </cell>
          <cell r="K55">
            <v>21</v>
          </cell>
          <cell r="L55">
            <v>30</v>
          </cell>
          <cell r="M55">
            <v>9</v>
          </cell>
          <cell r="N55">
            <v>30</v>
          </cell>
          <cell r="O55">
            <v>33</v>
          </cell>
          <cell r="P55">
            <v>18</v>
          </cell>
          <cell r="Q55">
            <v>47</v>
          </cell>
          <cell r="R55">
            <v>28</v>
          </cell>
          <cell r="S55">
            <v>415</v>
          </cell>
        </row>
        <row r="57">
          <cell r="E57">
            <v>49</v>
          </cell>
          <cell r="F57">
            <v>60</v>
          </cell>
          <cell r="G57">
            <v>10</v>
          </cell>
          <cell r="H57">
            <v>35</v>
          </cell>
          <cell r="I57">
            <v>30</v>
          </cell>
          <cell r="J57">
            <v>3</v>
          </cell>
          <cell r="K57">
            <v>60</v>
          </cell>
          <cell r="L57">
            <v>4</v>
          </cell>
          <cell r="M57">
            <v>36</v>
          </cell>
          <cell r="N57">
            <v>15</v>
          </cell>
          <cell r="O57">
            <v>28</v>
          </cell>
          <cell r="P57">
            <v>15</v>
          </cell>
          <cell r="Q57">
            <v>61</v>
          </cell>
          <cell r="R57">
            <v>17</v>
          </cell>
          <cell r="S57">
            <v>423</v>
          </cell>
        </row>
        <row r="59">
          <cell r="E59">
            <v>71</v>
          </cell>
          <cell r="F59">
            <v>34</v>
          </cell>
          <cell r="G59">
            <v>27</v>
          </cell>
          <cell r="H59">
            <v>19</v>
          </cell>
          <cell r="I59">
            <v>66</v>
          </cell>
          <cell r="J59">
            <v>3</v>
          </cell>
          <cell r="K59">
            <v>18</v>
          </cell>
          <cell r="L59">
            <v>6</v>
          </cell>
          <cell r="M59">
            <v>13</v>
          </cell>
          <cell r="N59">
            <v>40</v>
          </cell>
          <cell r="O59">
            <v>26</v>
          </cell>
          <cell r="P59">
            <v>8</v>
          </cell>
          <cell r="Q59">
            <v>8</v>
          </cell>
          <cell r="R59">
            <v>15</v>
          </cell>
          <cell r="S59">
            <v>354</v>
          </cell>
        </row>
        <row r="61">
          <cell r="E61">
            <v>158</v>
          </cell>
          <cell r="F61">
            <v>83</v>
          </cell>
          <cell r="G61">
            <v>234</v>
          </cell>
          <cell r="H61">
            <v>300</v>
          </cell>
          <cell r="I61">
            <v>206</v>
          </cell>
          <cell r="J61">
            <v>47</v>
          </cell>
          <cell r="K61">
            <v>414</v>
          </cell>
          <cell r="L61">
            <v>131</v>
          </cell>
          <cell r="M61">
            <v>190</v>
          </cell>
          <cell r="N61">
            <v>54</v>
          </cell>
          <cell r="O61">
            <v>258</v>
          </cell>
          <cell r="P61">
            <v>168</v>
          </cell>
          <cell r="Q61">
            <v>138</v>
          </cell>
          <cell r="R61">
            <v>280</v>
          </cell>
          <cell r="S61">
            <v>2661</v>
          </cell>
        </row>
        <row r="63">
          <cell r="E63">
            <v>0</v>
          </cell>
          <cell r="F63">
            <v>29</v>
          </cell>
          <cell r="G63">
            <v>28</v>
          </cell>
          <cell r="H63">
            <v>13</v>
          </cell>
          <cell r="I63">
            <v>40</v>
          </cell>
          <cell r="J63">
            <v>28</v>
          </cell>
          <cell r="K63">
            <v>67</v>
          </cell>
          <cell r="L63">
            <v>5</v>
          </cell>
          <cell r="M63">
            <v>23</v>
          </cell>
          <cell r="N63">
            <v>42</v>
          </cell>
          <cell r="O63">
            <v>49</v>
          </cell>
          <cell r="P63">
            <v>17</v>
          </cell>
          <cell r="Q63">
            <v>59</v>
          </cell>
          <cell r="R63">
            <v>392</v>
          </cell>
          <cell r="S63">
            <v>792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6"/>
  <sheetViews>
    <sheetView tabSelected="1" zoomScale="50" zoomScaleNormal="50" workbookViewId="0"/>
  </sheetViews>
  <sheetFormatPr defaultRowHeight="12.75"/>
  <cols>
    <col min="1" max="1" width="3.42578125" style="1" customWidth="1"/>
    <col min="2" max="2" width="4.7109375" style="1" customWidth="1"/>
    <col min="3" max="3" width="29.42578125" style="1" customWidth="1"/>
    <col min="4" max="4" width="59.28515625" style="1" customWidth="1"/>
    <col min="5" max="11" width="13.42578125" style="4" customWidth="1"/>
    <col min="12" max="12" width="12.5703125" style="4" customWidth="1"/>
    <col min="13" max="13" width="13.42578125" style="4" customWidth="1"/>
    <col min="14" max="14" width="12.5703125" style="4" customWidth="1"/>
    <col min="15" max="19" width="13.42578125" style="4" customWidth="1"/>
    <col min="20" max="20" width="10.7109375" style="1" bestFit="1" customWidth="1"/>
    <col min="21" max="16384" width="9.140625" style="1"/>
  </cols>
  <sheetData>
    <row r="1" spans="2:27" ht="15">
      <c r="D1" s="2"/>
      <c r="E1" s="3"/>
      <c r="R1" s="5"/>
    </row>
    <row r="2" spans="2:27" ht="51" customHeight="1" thickBot="1">
      <c r="B2" s="126" t="s">
        <v>0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8"/>
    </row>
    <row r="3" spans="2:27" ht="45" customHeight="1" thickTop="1" thickBot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27" ht="29.1" customHeight="1" thickBot="1">
      <c r="B4" s="129" t="s">
        <v>19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1"/>
    </row>
    <row r="5" spans="2:27" ht="29.1" customHeight="1" thickTop="1" thickBot="1">
      <c r="B5" s="14" t="s">
        <v>20</v>
      </c>
      <c r="C5" s="132" t="s">
        <v>21</v>
      </c>
      <c r="D5" s="133"/>
      <c r="E5" s="15">
        <v>2.8</v>
      </c>
      <c r="F5" s="15">
        <v>4.2</v>
      </c>
      <c r="G5" s="15">
        <v>6.9</v>
      </c>
      <c r="H5" s="15">
        <v>7.4</v>
      </c>
      <c r="I5" s="15">
        <v>5.0999999999999996</v>
      </c>
      <c r="J5" s="15">
        <v>2.6</v>
      </c>
      <c r="K5" s="15">
        <v>8.9</v>
      </c>
      <c r="L5" s="15">
        <v>4.5</v>
      </c>
      <c r="M5" s="15">
        <v>4</v>
      </c>
      <c r="N5" s="15">
        <v>7.8</v>
      </c>
      <c r="O5" s="15">
        <v>3.7</v>
      </c>
      <c r="P5" s="15">
        <v>8</v>
      </c>
      <c r="Q5" s="15">
        <v>6.3</v>
      </c>
      <c r="R5" s="16">
        <v>5.5</v>
      </c>
      <c r="S5" s="17">
        <v>5</v>
      </c>
      <c r="T5" s="1" t="s">
        <v>22</v>
      </c>
    </row>
    <row r="6" spans="2:27" s="4" customFormat="1" ht="28.5" customHeight="1" thickTop="1" thickBot="1">
      <c r="B6" s="18" t="s">
        <v>23</v>
      </c>
      <c r="C6" s="134" t="s">
        <v>24</v>
      </c>
      <c r="D6" s="135"/>
      <c r="E6" s="19">
        <v>1505</v>
      </c>
      <c r="F6" s="20">
        <v>1024</v>
      </c>
      <c r="G6" s="20">
        <v>1168</v>
      </c>
      <c r="H6" s="20">
        <v>1377</v>
      </c>
      <c r="I6" s="20">
        <v>1326</v>
      </c>
      <c r="J6" s="20">
        <v>408</v>
      </c>
      <c r="K6" s="20">
        <v>1456</v>
      </c>
      <c r="L6" s="20">
        <v>503</v>
      </c>
      <c r="M6" s="20">
        <v>872</v>
      </c>
      <c r="N6" s="20">
        <v>1039</v>
      </c>
      <c r="O6" s="20">
        <v>2451</v>
      </c>
      <c r="P6" s="20">
        <v>1990</v>
      </c>
      <c r="Q6" s="20">
        <v>1267</v>
      </c>
      <c r="R6" s="21">
        <v>1651</v>
      </c>
      <c r="S6" s="22">
        <f>SUM(E6:R6)</f>
        <v>18037</v>
      </c>
    </row>
    <row r="7" spans="2:27" s="4" customFormat="1" ht="29.1" customHeight="1" thickTop="1" thickBot="1">
      <c r="B7" s="23"/>
      <c r="C7" s="136" t="s">
        <v>25</v>
      </c>
      <c r="D7" s="136"/>
      <c r="E7" s="24">
        <f>'[1]Stan i struktura X 21'!E6</f>
        <v>1540</v>
      </c>
      <c r="F7" s="25">
        <f>'[1]Stan i struktura X 21'!F6</f>
        <v>1082</v>
      </c>
      <c r="G7" s="25">
        <f>'[1]Stan i struktura X 21'!G6</f>
        <v>1206</v>
      </c>
      <c r="H7" s="25">
        <f>'[1]Stan i struktura X 21'!H6</f>
        <v>1382</v>
      </c>
      <c r="I7" s="25">
        <f>'[1]Stan i struktura X 21'!I6</f>
        <v>1350</v>
      </c>
      <c r="J7" s="25">
        <f>'[1]Stan i struktura X 21'!J6</f>
        <v>451</v>
      </c>
      <c r="K7" s="25">
        <f>'[1]Stan i struktura X 21'!K6</f>
        <v>1483</v>
      </c>
      <c r="L7" s="25">
        <f>'[1]Stan i struktura X 21'!L6</f>
        <v>506</v>
      </c>
      <c r="M7" s="25">
        <f>'[1]Stan i struktura X 21'!M6</f>
        <v>1004</v>
      </c>
      <c r="N7" s="25">
        <f>'[1]Stan i struktura X 21'!N6</f>
        <v>1035</v>
      </c>
      <c r="O7" s="25">
        <f>'[1]Stan i struktura X 21'!O6</f>
        <v>2517</v>
      </c>
      <c r="P7" s="25">
        <f>'[1]Stan i struktura X 21'!P6</f>
        <v>2014</v>
      </c>
      <c r="Q7" s="25">
        <f>'[1]Stan i struktura X 21'!Q6</f>
        <v>1242</v>
      </c>
      <c r="R7" s="26">
        <f>'[1]Stan i struktura X 21'!R6</f>
        <v>1703</v>
      </c>
      <c r="S7" s="27">
        <f>'[1]Stan i struktura X 21'!S6</f>
        <v>18515</v>
      </c>
      <c r="T7" s="28"/>
      <c r="V7" s="29">
        <f>SUM(E7:R7)</f>
        <v>18515</v>
      </c>
    </row>
    <row r="8" spans="2:27" ht="29.1" customHeight="1" thickTop="1" thickBot="1">
      <c r="B8" s="30"/>
      <c r="C8" s="124" t="s">
        <v>26</v>
      </c>
      <c r="D8" s="125"/>
      <c r="E8" s="31">
        <f t="shared" ref="E8:S8" si="0">E6-E7</f>
        <v>-35</v>
      </c>
      <c r="F8" s="31">
        <f t="shared" si="0"/>
        <v>-58</v>
      </c>
      <c r="G8" s="31">
        <f t="shared" si="0"/>
        <v>-38</v>
      </c>
      <c r="H8" s="31">
        <f t="shared" si="0"/>
        <v>-5</v>
      </c>
      <c r="I8" s="31">
        <f t="shared" si="0"/>
        <v>-24</v>
      </c>
      <c r="J8" s="31">
        <f t="shared" si="0"/>
        <v>-43</v>
      </c>
      <c r="K8" s="31">
        <f t="shared" si="0"/>
        <v>-27</v>
      </c>
      <c r="L8" s="31">
        <f t="shared" si="0"/>
        <v>-3</v>
      </c>
      <c r="M8" s="31">
        <f t="shared" si="0"/>
        <v>-132</v>
      </c>
      <c r="N8" s="31">
        <f t="shared" si="0"/>
        <v>4</v>
      </c>
      <c r="O8" s="31">
        <f t="shared" si="0"/>
        <v>-66</v>
      </c>
      <c r="P8" s="31">
        <f t="shared" si="0"/>
        <v>-24</v>
      </c>
      <c r="Q8" s="31">
        <f t="shared" si="0"/>
        <v>25</v>
      </c>
      <c r="R8" s="32">
        <f t="shared" si="0"/>
        <v>-52</v>
      </c>
      <c r="S8" s="33">
        <f t="shared" si="0"/>
        <v>-478</v>
      </c>
      <c r="T8" s="34"/>
    </row>
    <row r="9" spans="2:27" ht="29.1" customHeight="1" thickTop="1" thickBot="1">
      <c r="B9" s="35"/>
      <c r="C9" s="142" t="s">
        <v>27</v>
      </c>
      <c r="D9" s="143"/>
      <c r="E9" s="36">
        <f t="shared" ref="E9:S9" si="1">E6/E7*100</f>
        <v>97.727272727272734</v>
      </c>
      <c r="F9" s="36">
        <f t="shared" si="1"/>
        <v>94.639556377079487</v>
      </c>
      <c r="G9" s="36">
        <f t="shared" si="1"/>
        <v>96.849087893864009</v>
      </c>
      <c r="H9" s="36">
        <f t="shared" si="1"/>
        <v>99.63820549927641</v>
      </c>
      <c r="I9" s="36">
        <f t="shared" si="1"/>
        <v>98.222222222222229</v>
      </c>
      <c r="J9" s="36">
        <f t="shared" si="1"/>
        <v>90.465631929046566</v>
      </c>
      <c r="K9" s="36">
        <f t="shared" si="1"/>
        <v>98.179366149696563</v>
      </c>
      <c r="L9" s="36">
        <f t="shared" si="1"/>
        <v>99.407114624505937</v>
      </c>
      <c r="M9" s="36">
        <f t="shared" si="1"/>
        <v>86.852589641434264</v>
      </c>
      <c r="N9" s="36">
        <f t="shared" si="1"/>
        <v>100.38647342995168</v>
      </c>
      <c r="O9" s="36">
        <f t="shared" si="1"/>
        <v>97.377830750893921</v>
      </c>
      <c r="P9" s="36">
        <f t="shared" si="1"/>
        <v>98.808341608738829</v>
      </c>
      <c r="Q9" s="36">
        <f t="shared" si="1"/>
        <v>102.01288244766506</v>
      </c>
      <c r="R9" s="37">
        <f t="shared" si="1"/>
        <v>96.946564885496173</v>
      </c>
      <c r="S9" s="38">
        <f t="shared" si="1"/>
        <v>97.418309478800964</v>
      </c>
      <c r="T9" s="34"/>
      <c r="AA9" s="39"/>
    </row>
    <row r="10" spans="2:27" s="4" customFormat="1" ht="29.1" customHeight="1" thickTop="1" thickBot="1">
      <c r="B10" s="40" t="s">
        <v>28</v>
      </c>
      <c r="C10" s="144" t="s">
        <v>29</v>
      </c>
      <c r="D10" s="145"/>
      <c r="E10" s="41">
        <v>286</v>
      </c>
      <c r="F10" s="42">
        <v>161</v>
      </c>
      <c r="G10" s="43">
        <v>177</v>
      </c>
      <c r="H10" s="43">
        <v>217</v>
      </c>
      <c r="I10" s="43">
        <v>258</v>
      </c>
      <c r="J10" s="43">
        <v>52</v>
      </c>
      <c r="K10" s="43">
        <v>251</v>
      </c>
      <c r="L10" s="43">
        <v>88</v>
      </c>
      <c r="M10" s="44">
        <v>130</v>
      </c>
      <c r="N10" s="44">
        <v>139</v>
      </c>
      <c r="O10" s="44">
        <v>277</v>
      </c>
      <c r="P10" s="44">
        <v>181</v>
      </c>
      <c r="Q10" s="44">
        <v>226</v>
      </c>
      <c r="R10" s="44">
        <v>269</v>
      </c>
      <c r="S10" s="45">
        <f>SUM(E10:R10)</f>
        <v>2712</v>
      </c>
      <c r="T10" s="28"/>
    </row>
    <row r="11" spans="2:27" ht="29.1" customHeight="1" thickTop="1" thickBot="1">
      <c r="B11" s="46"/>
      <c r="C11" s="124" t="s">
        <v>30</v>
      </c>
      <c r="D11" s="125"/>
      <c r="E11" s="47">
        <f t="shared" ref="E11:S11" si="2">E76/E10*100</f>
        <v>14.685314685314685</v>
      </c>
      <c r="F11" s="47">
        <f t="shared" si="2"/>
        <v>26.70807453416149</v>
      </c>
      <c r="G11" s="47">
        <f t="shared" si="2"/>
        <v>10.734463276836157</v>
      </c>
      <c r="H11" s="47">
        <f t="shared" si="2"/>
        <v>19.35483870967742</v>
      </c>
      <c r="I11" s="47">
        <f t="shared" si="2"/>
        <v>17.054263565891471</v>
      </c>
      <c r="J11" s="47">
        <f t="shared" si="2"/>
        <v>28.846153846153843</v>
      </c>
      <c r="K11" s="47">
        <f t="shared" si="2"/>
        <v>8.3665338645418323</v>
      </c>
      <c r="L11" s="47">
        <f t="shared" si="2"/>
        <v>13.636363636363635</v>
      </c>
      <c r="M11" s="47">
        <f t="shared" si="2"/>
        <v>13.846153846153847</v>
      </c>
      <c r="N11" s="47">
        <f t="shared" si="2"/>
        <v>20.863309352517987</v>
      </c>
      <c r="O11" s="47">
        <f t="shared" si="2"/>
        <v>20.216606498194945</v>
      </c>
      <c r="P11" s="47">
        <f t="shared" si="2"/>
        <v>17.127071823204421</v>
      </c>
      <c r="Q11" s="47">
        <f t="shared" si="2"/>
        <v>19.911504424778762</v>
      </c>
      <c r="R11" s="48">
        <f t="shared" si="2"/>
        <v>17.472118959107807</v>
      </c>
      <c r="S11" s="49">
        <f t="shared" si="2"/>
        <v>17.10914454277286</v>
      </c>
      <c r="T11" s="34"/>
    </row>
    <row r="12" spans="2:27" ht="29.1" customHeight="1" thickTop="1" thickBot="1">
      <c r="B12" s="50" t="s">
        <v>31</v>
      </c>
      <c r="C12" s="146" t="s">
        <v>32</v>
      </c>
      <c r="D12" s="147"/>
      <c r="E12" s="41">
        <v>321</v>
      </c>
      <c r="F12" s="43">
        <v>219</v>
      </c>
      <c r="G12" s="43">
        <v>215</v>
      </c>
      <c r="H12" s="43">
        <v>222</v>
      </c>
      <c r="I12" s="43">
        <v>282</v>
      </c>
      <c r="J12" s="43">
        <v>95</v>
      </c>
      <c r="K12" s="43">
        <v>278</v>
      </c>
      <c r="L12" s="43">
        <v>91</v>
      </c>
      <c r="M12" s="44">
        <v>262</v>
      </c>
      <c r="N12" s="44">
        <v>135</v>
      </c>
      <c r="O12" s="44">
        <v>343</v>
      </c>
      <c r="P12" s="44">
        <v>205</v>
      </c>
      <c r="Q12" s="44">
        <v>201</v>
      </c>
      <c r="R12" s="44">
        <v>321</v>
      </c>
      <c r="S12" s="45">
        <f>SUM(E12:R12)</f>
        <v>3190</v>
      </c>
      <c r="T12" s="34"/>
    </row>
    <row r="13" spans="2:27" ht="29.1" customHeight="1" thickTop="1" thickBot="1">
      <c r="B13" s="46" t="s">
        <v>22</v>
      </c>
      <c r="C13" s="148" t="s">
        <v>33</v>
      </c>
      <c r="D13" s="149"/>
      <c r="E13" s="51">
        <v>166</v>
      </c>
      <c r="F13" s="52">
        <v>119</v>
      </c>
      <c r="G13" s="52">
        <v>112</v>
      </c>
      <c r="H13" s="52">
        <v>126</v>
      </c>
      <c r="I13" s="52">
        <v>150</v>
      </c>
      <c r="J13" s="52">
        <v>44</v>
      </c>
      <c r="K13" s="52">
        <v>164</v>
      </c>
      <c r="L13" s="52">
        <v>48</v>
      </c>
      <c r="M13" s="53">
        <v>153</v>
      </c>
      <c r="N13" s="53">
        <v>75</v>
      </c>
      <c r="O13" s="53">
        <v>210</v>
      </c>
      <c r="P13" s="53">
        <v>121</v>
      </c>
      <c r="Q13" s="53">
        <v>83</v>
      </c>
      <c r="R13" s="53">
        <v>161</v>
      </c>
      <c r="S13" s="54">
        <f t="shared" ref="S13:S15" si="3">SUM(E13:R13)</f>
        <v>1732</v>
      </c>
      <c r="T13" s="34"/>
    </row>
    <row r="14" spans="2:27" s="4" customFormat="1" ht="29.1" customHeight="1" thickTop="1" thickBot="1">
      <c r="B14" s="18" t="s">
        <v>22</v>
      </c>
      <c r="C14" s="150" t="s">
        <v>34</v>
      </c>
      <c r="D14" s="151"/>
      <c r="E14" s="51">
        <v>140</v>
      </c>
      <c r="F14" s="52">
        <v>94</v>
      </c>
      <c r="G14" s="52">
        <v>89</v>
      </c>
      <c r="H14" s="52">
        <v>108</v>
      </c>
      <c r="I14" s="52">
        <v>120</v>
      </c>
      <c r="J14" s="52">
        <v>35</v>
      </c>
      <c r="K14" s="52">
        <v>132</v>
      </c>
      <c r="L14" s="52">
        <v>40</v>
      </c>
      <c r="M14" s="53">
        <v>140</v>
      </c>
      <c r="N14" s="53">
        <v>54</v>
      </c>
      <c r="O14" s="53">
        <v>189</v>
      </c>
      <c r="P14" s="53">
        <v>109</v>
      </c>
      <c r="Q14" s="53">
        <v>56</v>
      </c>
      <c r="R14" s="53">
        <v>129</v>
      </c>
      <c r="S14" s="54">
        <f t="shared" si="3"/>
        <v>1435</v>
      </c>
      <c r="T14" s="28"/>
    </row>
    <row r="15" spans="2:27" s="4" customFormat="1" ht="29.1" customHeight="1" thickTop="1" thickBot="1">
      <c r="B15" s="55" t="s">
        <v>22</v>
      </c>
      <c r="C15" s="152" t="s">
        <v>35</v>
      </c>
      <c r="D15" s="153"/>
      <c r="E15" s="56">
        <v>79</v>
      </c>
      <c r="F15" s="57">
        <v>43</v>
      </c>
      <c r="G15" s="57">
        <v>35</v>
      </c>
      <c r="H15" s="57">
        <v>23</v>
      </c>
      <c r="I15" s="57">
        <v>71</v>
      </c>
      <c r="J15" s="57">
        <v>22</v>
      </c>
      <c r="K15" s="57">
        <v>42</v>
      </c>
      <c r="L15" s="57">
        <v>18</v>
      </c>
      <c r="M15" s="58">
        <v>53</v>
      </c>
      <c r="N15" s="58">
        <v>27</v>
      </c>
      <c r="O15" s="58">
        <v>46</v>
      </c>
      <c r="P15" s="58">
        <v>29</v>
      </c>
      <c r="Q15" s="58">
        <v>55</v>
      </c>
      <c r="R15" s="58">
        <v>63</v>
      </c>
      <c r="S15" s="54">
        <f t="shared" si="3"/>
        <v>606</v>
      </c>
      <c r="T15" s="28"/>
    </row>
    <row r="16" spans="2:27" ht="29.1" customHeight="1" thickBot="1">
      <c r="B16" s="129" t="s">
        <v>36</v>
      </c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54"/>
    </row>
    <row r="17" spans="2:19" ht="29.1" customHeight="1" thickTop="1" thickBot="1">
      <c r="B17" s="155" t="s">
        <v>20</v>
      </c>
      <c r="C17" s="156" t="s">
        <v>37</v>
      </c>
      <c r="D17" s="157"/>
      <c r="E17" s="59">
        <v>873</v>
      </c>
      <c r="F17" s="60">
        <v>631</v>
      </c>
      <c r="G17" s="60">
        <v>678</v>
      </c>
      <c r="H17" s="60">
        <v>760</v>
      </c>
      <c r="I17" s="60">
        <v>783</v>
      </c>
      <c r="J17" s="60">
        <v>231</v>
      </c>
      <c r="K17" s="60">
        <v>824</v>
      </c>
      <c r="L17" s="60">
        <v>274</v>
      </c>
      <c r="M17" s="61">
        <v>513</v>
      </c>
      <c r="N17" s="61">
        <v>647</v>
      </c>
      <c r="O17" s="61">
        <v>1283</v>
      </c>
      <c r="P17" s="61">
        <v>1083</v>
      </c>
      <c r="Q17" s="61">
        <v>750</v>
      </c>
      <c r="R17" s="61">
        <v>953</v>
      </c>
      <c r="S17" s="54">
        <f>SUM(E17:R17)</f>
        <v>10283</v>
      </c>
    </row>
    <row r="18" spans="2:19" ht="29.1" customHeight="1" thickTop="1" thickBot="1">
      <c r="B18" s="138"/>
      <c r="C18" s="140" t="s">
        <v>38</v>
      </c>
      <c r="D18" s="141"/>
      <c r="E18" s="62">
        <f t="shared" ref="E18:S18" si="4">E17/E6*100</f>
        <v>58.006644518272424</v>
      </c>
      <c r="F18" s="62">
        <f t="shared" si="4"/>
        <v>61.62109375</v>
      </c>
      <c r="G18" s="62">
        <f t="shared" si="4"/>
        <v>58.047945205479458</v>
      </c>
      <c r="H18" s="62">
        <f t="shared" si="4"/>
        <v>55.192447349310093</v>
      </c>
      <c r="I18" s="62">
        <f t="shared" si="4"/>
        <v>59.049773755656112</v>
      </c>
      <c r="J18" s="62">
        <f t="shared" si="4"/>
        <v>56.617647058823529</v>
      </c>
      <c r="K18" s="62">
        <f t="shared" si="4"/>
        <v>56.593406593406591</v>
      </c>
      <c r="L18" s="62">
        <f t="shared" si="4"/>
        <v>54.473161033797211</v>
      </c>
      <c r="M18" s="62">
        <f t="shared" si="4"/>
        <v>58.830275229357795</v>
      </c>
      <c r="N18" s="62">
        <f t="shared" si="4"/>
        <v>62.271414821944184</v>
      </c>
      <c r="O18" s="62">
        <f t="shared" si="4"/>
        <v>52.345981232150137</v>
      </c>
      <c r="P18" s="62">
        <f t="shared" si="4"/>
        <v>54.422110552763812</v>
      </c>
      <c r="Q18" s="62">
        <f t="shared" si="4"/>
        <v>59.194948697711126</v>
      </c>
      <c r="R18" s="63">
        <f t="shared" si="4"/>
        <v>57.722592368261658</v>
      </c>
      <c r="S18" s="64">
        <f t="shared" si="4"/>
        <v>57.010589344125961</v>
      </c>
    </row>
    <row r="19" spans="2:19" ht="29.1" customHeight="1" thickTop="1" thickBot="1">
      <c r="B19" s="137" t="s">
        <v>23</v>
      </c>
      <c r="C19" s="139" t="s">
        <v>39</v>
      </c>
      <c r="D19" s="125"/>
      <c r="E19" s="51">
        <v>0</v>
      </c>
      <c r="F19" s="52">
        <v>693</v>
      </c>
      <c r="G19" s="52">
        <v>598</v>
      </c>
      <c r="H19" s="52">
        <v>756</v>
      </c>
      <c r="I19" s="52">
        <v>584</v>
      </c>
      <c r="J19" s="52">
        <v>197</v>
      </c>
      <c r="K19" s="52">
        <v>839</v>
      </c>
      <c r="L19" s="52">
        <v>291</v>
      </c>
      <c r="M19" s="53">
        <v>564</v>
      </c>
      <c r="N19" s="53">
        <v>507</v>
      </c>
      <c r="O19" s="53">
        <v>0</v>
      </c>
      <c r="P19" s="53">
        <v>1211</v>
      </c>
      <c r="Q19" s="53">
        <v>654</v>
      </c>
      <c r="R19" s="53">
        <v>779</v>
      </c>
      <c r="S19" s="65">
        <f>SUM(E19:R19)</f>
        <v>7673</v>
      </c>
    </row>
    <row r="20" spans="2:19" ht="29.1" customHeight="1" thickTop="1" thickBot="1">
      <c r="B20" s="138"/>
      <c r="C20" s="140" t="s">
        <v>38</v>
      </c>
      <c r="D20" s="141"/>
      <c r="E20" s="62">
        <f t="shared" ref="E20:S20" si="5">E19/E6*100</f>
        <v>0</v>
      </c>
      <c r="F20" s="62">
        <f t="shared" si="5"/>
        <v>67.67578125</v>
      </c>
      <c r="G20" s="62">
        <f t="shared" si="5"/>
        <v>51.198630136986303</v>
      </c>
      <c r="H20" s="62">
        <f t="shared" si="5"/>
        <v>54.901960784313729</v>
      </c>
      <c r="I20" s="62">
        <f t="shared" si="5"/>
        <v>44.042232277526395</v>
      </c>
      <c r="J20" s="62">
        <f t="shared" si="5"/>
        <v>48.284313725490193</v>
      </c>
      <c r="K20" s="62">
        <f t="shared" si="5"/>
        <v>57.623626373626365</v>
      </c>
      <c r="L20" s="62">
        <f t="shared" si="5"/>
        <v>57.852882703777333</v>
      </c>
      <c r="M20" s="62">
        <f t="shared" si="5"/>
        <v>64.678899082568805</v>
      </c>
      <c r="N20" s="62">
        <f t="shared" si="5"/>
        <v>48.796920115495666</v>
      </c>
      <c r="O20" s="62">
        <f t="shared" si="5"/>
        <v>0</v>
      </c>
      <c r="P20" s="62">
        <f t="shared" si="5"/>
        <v>60.854271356783919</v>
      </c>
      <c r="Q20" s="62">
        <f t="shared" si="5"/>
        <v>51.617995264404101</v>
      </c>
      <c r="R20" s="63">
        <f t="shared" si="5"/>
        <v>47.183525136281041</v>
      </c>
      <c r="S20" s="64">
        <f t="shared" si="5"/>
        <v>42.540333758385543</v>
      </c>
    </row>
    <row r="21" spans="2:19" s="4" customFormat="1" ht="29.1" customHeight="1" thickTop="1" thickBot="1">
      <c r="B21" s="158" t="s">
        <v>28</v>
      </c>
      <c r="C21" s="159" t="s">
        <v>40</v>
      </c>
      <c r="D21" s="160"/>
      <c r="E21" s="51">
        <v>269</v>
      </c>
      <c r="F21" s="52">
        <v>175</v>
      </c>
      <c r="G21" s="52">
        <v>226</v>
      </c>
      <c r="H21" s="52">
        <v>277</v>
      </c>
      <c r="I21" s="52">
        <v>218</v>
      </c>
      <c r="J21" s="52">
        <v>51</v>
      </c>
      <c r="K21" s="52">
        <v>264</v>
      </c>
      <c r="L21" s="52">
        <v>64</v>
      </c>
      <c r="M21" s="53">
        <v>130</v>
      </c>
      <c r="N21" s="53">
        <v>114</v>
      </c>
      <c r="O21" s="53">
        <v>283</v>
      </c>
      <c r="P21" s="53">
        <v>219</v>
      </c>
      <c r="Q21" s="53">
        <v>262</v>
      </c>
      <c r="R21" s="53">
        <v>185</v>
      </c>
      <c r="S21" s="54">
        <f>SUM(E21:R21)</f>
        <v>2737</v>
      </c>
    </row>
    <row r="22" spans="2:19" ht="29.1" customHeight="1" thickTop="1" thickBot="1">
      <c r="B22" s="138"/>
      <c r="C22" s="140" t="s">
        <v>38</v>
      </c>
      <c r="D22" s="141"/>
      <c r="E22" s="62">
        <f t="shared" ref="E22:S22" si="6">E21/E6*100</f>
        <v>17.873754152823921</v>
      </c>
      <c r="F22" s="62">
        <f t="shared" si="6"/>
        <v>17.08984375</v>
      </c>
      <c r="G22" s="62">
        <f t="shared" si="6"/>
        <v>19.349315068493151</v>
      </c>
      <c r="H22" s="62">
        <f t="shared" si="6"/>
        <v>20.116194625998549</v>
      </c>
      <c r="I22" s="62">
        <f t="shared" si="6"/>
        <v>16.440422322775262</v>
      </c>
      <c r="J22" s="62">
        <f t="shared" si="6"/>
        <v>12.5</v>
      </c>
      <c r="K22" s="62">
        <f t="shared" si="6"/>
        <v>18.131868131868131</v>
      </c>
      <c r="L22" s="62">
        <f t="shared" si="6"/>
        <v>12.72365805168986</v>
      </c>
      <c r="M22" s="62">
        <f t="shared" si="6"/>
        <v>14.908256880733944</v>
      </c>
      <c r="N22" s="62">
        <f t="shared" si="6"/>
        <v>10.972088546679499</v>
      </c>
      <c r="O22" s="62">
        <f t="shared" si="6"/>
        <v>11.546307629538964</v>
      </c>
      <c r="P22" s="62">
        <f t="shared" si="6"/>
        <v>11.005025125628141</v>
      </c>
      <c r="Q22" s="62">
        <f t="shared" si="6"/>
        <v>20.678768745067089</v>
      </c>
      <c r="R22" s="63">
        <f t="shared" si="6"/>
        <v>11.205330102967897</v>
      </c>
      <c r="S22" s="64">
        <f t="shared" si="6"/>
        <v>15.174363807728557</v>
      </c>
    </row>
    <row r="23" spans="2:19" s="4" customFormat="1" ht="29.1" customHeight="1" thickTop="1" thickBot="1">
      <c r="B23" s="158" t="s">
        <v>31</v>
      </c>
      <c r="C23" s="161" t="s">
        <v>41</v>
      </c>
      <c r="D23" s="162"/>
      <c r="E23" s="51">
        <v>60</v>
      </c>
      <c r="F23" s="52">
        <v>63</v>
      </c>
      <c r="G23" s="52">
        <v>55</v>
      </c>
      <c r="H23" s="52">
        <v>59</v>
      </c>
      <c r="I23" s="52">
        <v>81</v>
      </c>
      <c r="J23" s="52">
        <v>6</v>
      </c>
      <c r="K23" s="52">
        <v>64</v>
      </c>
      <c r="L23" s="52">
        <v>5</v>
      </c>
      <c r="M23" s="53">
        <v>70</v>
      </c>
      <c r="N23" s="53">
        <v>33</v>
      </c>
      <c r="O23" s="53">
        <v>86</v>
      </c>
      <c r="P23" s="53">
        <v>84</v>
      </c>
      <c r="Q23" s="53">
        <v>71</v>
      </c>
      <c r="R23" s="53">
        <v>61</v>
      </c>
      <c r="S23" s="54">
        <f>SUM(E23:R23)</f>
        <v>798</v>
      </c>
    </row>
    <row r="24" spans="2:19" ht="29.1" customHeight="1" thickTop="1" thickBot="1">
      <c r="B24" s="138"/>
      <c r="C24" s="140" t="s">
        <v>38</v>
      </c>
      <c r="D24" s="141"/>
      <c r="E24" s="62">
        <f t="shared" ref="E24:S24" si="7">E23/E6*100</f>
        <v>3.9867109634551494</v>
      </c>
      <c r="F24" s="62">
        <f t="shared" si="7"/>
        <v>6.15234375</v>
      </c>
      <c r="G24" s="62">
        <f t="shared" si="7"/>
        <v>4.7089041095890414</v>
      </c>
      <c r="H24" s="62">
        <f t="shared" si="7"/>
        <v>4.2846768336964418</v>
      </c>
      <c r="I24" s="62">
        <f t="shared" si="7"/>
        <v>6.1085972850678729</v>
      </c>
      <c r="J24" s="62">
        <f t="shared" si="7"/>
        <v>1.4705882352941175</v>
      </c>
      <c r="K24" s="62">
        <f t="shared" si="7"/>
        <v>4.395604395604396</v>
      </c>
      <c r="L24" s="62">
        <f t="shared" si="7"/>
        <v>0.99403578528827041</v>
      </c>
      <c r="M24" s="62">
        <f t="shared" si="7"/>
        <v>8.0275229357798175</v>
      </c>
      <c r="N24" s="62">
        <f t="shared" si="7"/>
        <v>3.1761308950914344</v>
      </c>
      <c r="O24" s="62">
        <f t="shared" si="7"/>
        <v>3.5087719298245612</v>
      </c>
      <c r="P24" s="62">
        <f t="shared" si="7"/>
        <v>4.2211055276381906</v>
      </c>
      <c r="Q24" s="62">
        <f t="shared" si="7"/>
        <v>5.6037884767166535</v>
      </c>
      <c r="R24" s="63">
        <f t="shared" si="7"/>
        <v>3.6947304663840095</v>
      </c>
      <c r="S24" s="64">
        <f t="shared" si="7"/>
        <v>4.4242390641459224</v>
      </c>
    </row>
    <row r="25" spans="2:19" s="4" customFormat="1" ht="29.1" customHeight="1" thickTop="1" thickBot="1">
      <c r="B25" s="158" t="s">
        <v>42</v>
      </c>
      <c r="C25" s="159" t="s">
        <v>43</v>
      </c>
      <c r="D25" s="160"/>
      <c r="E25" s="66">
        <v>32</v>
      </c>
      <c r="F25" s="53">
        <v>23</v>
      </c>
      <c r="G25" s="53">
        <v>21</v>
      </c>
      <c r="H25" s="53">
        <v>39</v>
      </c>
      <c r="I25" s="53">
        <v>43</v>
      </c>
      <c r="J25" s="53">
        <v>5</v>
      </c>
      <c r="K25" s="53">
        <v>47</v>
      </c>
      <c r="L25" s="53">
        <v>15</v>
      </c>
      <c r="M25" s="53">
        <v>14</v>
      </c>
      <c r="N25" s="53">
        <v>40</v>
      </c>
      <c r="O25" s="53">
        <v>49</v>
      </c>
      <c r="P25" s="53">
        <v>50</v>
      </c>
      <c r="Q25" s="53">
        <v>43</v>
      </c>
      <c r="R25" s="53">
        <v>60</v>
      </c>
      <c r="S25" s="54">
        <f>SUM(E25:R25)</f>
        <v>481</v>
      </c>
    </row>
    <row r="26" spans="2:19" ht="29.1" customHeight="1" thickTop="1" thickBot="1">
      <c r="B26" s="138"/>
      <c r="C26" s="140" t="s">
        <v>38</v>
      </c>
      <c r="D26" s="141"/>
      <c r="E26" s="62">
        <f t="shared" ref="E26:S26" si="8">E25/E6*100</f>
        <v>2.1262458471760799</v>
      </c>
      <c r="F26" s="62">
        <f t="shared" si="8"/>
        <v>2.24609375</v>
      </c>
      <c r="G26" s="62">
        <f t="shared" si="8"/>
        <v>1.797945205479452</v>
      </c>
      <c r="H26" s="62">
        <f t="shared" si="8"/>
        <v>2.8322440087145968</v>
      </c>
      <c r="I26" s="62">
        <f t="shared" si="8"/>
        <v>3.2428355957767727</v>
      </c>
      <c r="J26" s="62">
        <f t="shared" si="8"/>
        <v>1.2254901960784315</v>
      </c>
      <c r="K26" s="62">
        <f t="shared" si="8"/>
        <v>3.2280219780219785</v>
      </c>
      <c r="L26" s="62">
        <f t="shared" si="8"/>
        <v>2.982107355864811</v>
      </c>
      <c r="M26" s="62">
        <f t="shared" si="8"/>
        <v>1.6055045871559634</v>
      </c>
      <c r="N26" s="62">
        <f t="shared" si="8"/>
        <v>3.8498556304138591</v>
      </c>
      <c r="O26" s="62">
        <f t="shared" si="8"/>
        <v>1.9991840065279476</v>
      </c>
      <c r="P26" s="62">
        <f t="shared" si="8"/>
        <v>2.512562814070352</v>
      </c>
      <c r="Q26" s="62">
        <f t="shared" si="8"/>
        <v>3.3938437253354383</v>
      </c>
      <c r="R26" s="63">
        <f t="shared" si="8"/>
        <v>3.6341611144760746</v>
      </c>
      <c r="S26" s="64">
        <f t="shared" si="8"/>
        <v>2.6667405887897102</v>
      </c>
    </row>
    <row r="27" spans="2:19" ht="29.1" customHeight="1" thickTop="1" thickBot="1">
      <c r="B27" s="158" t="s">
        <v>44</v>
      </c>
      <c r="C27" s="164" t="s">
        <v>45</v>
      </c>
      <c r="D27" s="165"/>
      <c r="E27" s="66">
        <v>242</v>
      </c>
      <c r="F27" s="53">
        <v>157</v>
      </c>
      <c r="G27" s="53">
        <v>176</v>
      </c>
      <c r="H27" s="53">
        <v>203</v>
      </c>
      <c r="I27" s="53">
        <v>241</v>
      </c>
      <c r="J27" s="53">
        <v>59</v>
      </c>
      <c r="K27" s="53">
        <v>294</v>
      </c>
      <c r="L27" s="53">
        <v>58</v>
      </c>
      <c r="M27" s="53">
        <v>204</v>
      </c>
      <c r="N27" s="53">
        <v>151</v>
      </c>
      <c r="O27" s="53">
        <v>414</v>
      </c>
      <c r="P27" s="53">
        <v>405</v>
      </c>
      <c r="Q27" s="53">
        <v>195</v>
      </c>
      <c r="R27" s="53">
        <v>289</v>
      </c>
      <c r="S27" s="54">
        <f>SUM(E27:R27)</f>
        <v>3088</v>
      </c>
    </row>
    <row r="28" spans="2:19" ht="29.1" customHeight="1" thickTop="1" thickBot="1">
      <c r="B28" s="163"/>
      <c r="C28" s="140" t="s">
        <v>38</v>
      </c>
      <c r="D28" s="141"/>
      <c r="E28" s="62">
        <f>E27/E6*100</f>
        <v>16.079734219269103</v>
      </c>
      <c r="F28" s="62">
        <f t="shared" ref="F28:S28" si="9">F27/F6*100</f>
        <v>15.33203125</v>
      </c>
      <c r="G28" s="62">
        <f t="shared" si="9"/>
        <v>15.068493150684931</v>
      </c>
      <c r="H28" s="62">
        <f t="shared" si="9"/>
        <v>14.742193173565724</v>
      </c>
      <c r="I28" s="62">
        <f t="shared" si="9"/>
        <v>18.174962292609351</v>
      </c>
      <c r="J28" s="62">
        <f t="shared" si="9"/>
        <v>14.460784313725492</v>
      </c>
      <c r="K28" s="62">
        <f t="shared" si="9"/>
        <v>20.192307692307693</v>
      </c>
      <c r="L28" s="62">
        <f t="shared" si="9"/>
        <v>11.530815109343937</v>
      </c>
      <c r="M28" s="62">
        <f t="shared" si="9"/>
        <v>23.394495412844037</v>
      </c>
      <c r="N28" s="62">
        <f t="shared" si="9"/>
        <v>14.533205004812318</v>
      </c>
      <c r="O28" s="62">
        <f t="shared" si="9"/>
        <v>16.891064871481028</v>
      </c>
      <c r="P28" s="62">
        <f t="shared" si="9"/>
        <v>20.35175879396985</v>
      </c>
      <c r="Q28" s="62">
        <f t="shared" si="9"/>
        <v>15.390686661404892</v>
      </c>
      <c r="R28" s="63">
        <f t="shared" si="9"/>
        <v>17.504542701393095</v>
      </c>
      <c r="S28" s="64">
        <f t="shared" si="9"/>
        <v>17.120363696845374</v>
      </c>
    </row>
    <row r="29" spans="2:19" ht="29.1" customHeight="1" thickTop="1" thickBot="1">
      <c r="B29" s="129" t="s">
        <v>46</v>
      </c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66"/>
    </row>
    <row r="30" spans="2:19" ht="29.1" customHeight="1" thickTop="1" thickBot="1">
      <c r="B30" s="137" t="s">
        <v>20</v>
      </c>
      <c r="C30" s="139" t="s">
        <v>47</v>
      </c>
      <c r="D30" s="125"/>
      <c r="E30" s="51">
        <v>281</v>
      </c>
      <c r="F30" s="52">
        <v>243</v>
      </c>
      <c r="G30" s="52">
        <v>294</v>
      </c>
      <c r="H30" s="52">
        <v>321</v>
      </c>
      <c r="I30" s="52">
        <v>293</v>
      </c>
      <c r="J30" s="52">
        <v>83</v>
      </c>
      <c r="K30" s="52">
        <v>366</v>
      </c>
      <c r="L30" s="52">
        <v>117</v>
      </c>
      <c r="M30" s="53">
        <v>207</v>
      </c>
      <c r="N30" s="53">
        <v>295</v>
      </c>
      <c r="O30" s="53">
        <v>450</v>
      </c>
      <c r="P30" s="53">
        <v>486</v>
      </c>
      <c r="Q30" s="53">
        <v>262</v>
      </c>
      <c r="R30" s="53">
        <v>418</v>
      </c>
      <c r="S30" s="54">
        <f>SUM(E30:R30)</f>
        <v>4116</v>
      </c>
    </row>
    <row r="31" spans="2:19" ht="29.1" customHeight="1" thickTop="1" thickBot="1">
      <c r="B31" s="138"/>
      <c r="C31" s="140" t="s">
        <v>38</v>
      </c>
      <c r="D31" s="141"/>
      <c r="E31" s="62">
        <f t="shared" ref="E31:S31" si="10">E30/E6*100</f>
        <v>18.67109634551495</v>
      </c>
      <c r="F31" s="62">
        <f t="shared" si="10"/>
        <v>23.73046875</v>
      </c>
      <c r="G31" s="62">
        <f t="shared" si="10"/>
        <v>25.171232876712331</v>
      </c>
      <c r="H31" s="62">
        <f t="shared" si="10"/>
        <v>23.311546840958606</v>
      </c>
      <c r="I31" s="62">
        <f t="shared" si="10"/>
        <v>22.096530920060331</v>
      </c>
      <c r="J31" s="62">
        <f t="shared" si="10"/>
        <v>20.343137254901961</v>
      </c>
      <c r="K31" s="62">
        <f t="shared" si="10"/>
        <v>25.137362637362635</v>
      </c>
      <c r="L31" s="62">
        <f t="shared" si="10"/>
        <v>23.260437375745528</v>
      </c>
      <c r="M31" s="62">
        <f t="shared" si="10"/>
        <v>23.738532110091743</v>
      </c>
      <c r="N31" s="62">
        <f t="shared" si="10"/>
        <v>28.392685274302217</v>
      </c>
      <c r="O31" s="62">
        <f t="shared" si="10"/>
        <v>18.359853121175028</v>
      </c>
      <c r="P31" s="62">
        <f t="shared" si="10"/>
        <v>24.422110552763819</v>
      </c>
      <c r="Q31" s="62">
        <f t="shared" si="10"/>
        <v>20.678768745067089</v>
      </c>
      <c r="R31" s="63">
        <f t="shared" si="10"/>
        <v>25.317989097516659</v>
      </c>
      <c r="S31" s="64">
        <f t="shared" si="10"/>
        <v>22.819759383489494</v>
      </c>
    </row>
    <row r="32" spans="2:19" ht="29.1" customHeight="1" thickTop="1" thickBot="1">
      <c r="B32" s="158" t="s">
        <v>23</v>
      </c>
      <c r="C32" s="159" t="s">
        <v>48</v>
      </c>
      <c r="D32" s="160"/>
      <c r="E32" s="51">
        <v>460</v>
      </c>
      <c r="F32" s="52">
        <v>291</v>
      </c>
      <c r="G32" s="52">
        <v>324</v>
      </c>
      <c r="H32" s="52">
        <v>395</v>
      </c>
      <c r="I32" s="52">
        <v>402</v>
      </c>
      <c r="J32" s="52">
        <v>153</v>
      </c>
      <c r="K32" s="52">
        <v>411</v>
      </c>
      <c r="L32" s="52">
        <v>161</v>
      </c>
      <c r="M32" s="53">
        <v>237</v>
      </c>
      <c r="N32" s="53">
        <v>247</v>
      </c>
      <c r="O32" s="53">
        <v>634</v>
      </c>
      <c r="P32" s="53">
        <v>507</v>
      </c>
      <c r="Q32" s="53">
        <v>352</v>
      </c>
      <c r="R32" s="53">
        <v>427</v>
      </c>
      <c r="S32" s="54">
        <f>SUM(E32:R32)</f>
        <v>5001</v>
      </c>
    </row>
    <row r="33" spans="2:22" ht="29.1" customHeight="1" thickTop="1" thickBot="1">
      <c r="B33" s="138"/>
      <c r="C33" s="140" t="s">
        <v>38</v>
      </c>
      <c r="D33" s="141"/>
      <c r="E33" s="62">
        <f t="shared" ref="E33:S33" si="11">E32/E6*100</f>
        <v>30.564784053156146</v>
      </c>
      <c r="F33" s="62">
        <f t="shared" si="11"/>
        <v>28.41796875</v>
      </c>
      <c r="G33" s="62">
        <f t="shared" si="11"/>
        <v>27.739726027397261</v>
      </c>
      <c r="H33" s="62">
        <f t="shared" si="11"/>
        <v>28.685548293391435</v>
      </c>
      <c r="I33" s="62">
        <f t="shared" si="11"/>
        <v>30.316742081447963</v>
      </c>
      <c r="J33" s="62">
        <f t="shared" si="11"/>
        <v>37.5</v>
      </c>
      <c r="K33" s="62">
        <f t="shared" si="11"/>
        <v>28.228021978021978</v>
      </c>
      <c r="L33" s="62">
        <f t="shared" si="11"/>
        <v>32.007952286282304</v>
      </c>
      <c r="M33" s="62">
        <f t="shared" si="11"/>
        <v>27.178899082568808</v>
      </c>
      <c r="N33" s="62">
        <f t="shared" si="11"/>
        <v>23.772858517805581</v>
      </c>
      <c r="O33" s="62">
        <f t="shared" si="11"/>
        <v>25.866993064055489</v>
      </c>
      <c r="P33" s="62">
        <f t="shared" si="11"/>
        <v>25.477386934673369</v>
      </c>
      <c r="Q33" s="62">
        <f t="shared" si="11"/>
        <v>27.782162588792424</v>
      </c>
      <c r="R33" s="63">
        <f t="shared" si="11"/>
        <v>25.863113264688071</v>
      </c>
      <c r="S33" s="64">
        <f t="shared" si="11"/>
        <v>27.72634030049343</v>
      </c>
    </row>
    <row r="34" spans="2:22" ht="29.1" customHeight="1" thickTop="1" thickBot="1">
      <c r="B34" s="158" t="s">
        <v>28</v>
      </c>
      <c r="C34" s="159" t="s">
        <v>49</v>
      </c>
      <c r="D34" s="160"/>
      <c r="E34" s="51">
        <v>558</v>
      </c>
      <c r="F34" s="52">
        <v>463</v>
      </c>
      <c r="G34" s="52">
        <v>600</v>
      </c>
      <c r="H34" s="52">
        <v>696</v>
      </c>
      <c r="I34" s="52">
        <v>631</v>
      </c>
      <c r="J34" s="52">
        <v>205</v>
      </c>
      <c r="K34" s="52">
        <v>726</v>
      </c>
      <c r="L34" s="52">
        <v>222</v>
      </c>
      <c r="M34" s="53">
        <v>436</v>
      </c>
      <c r="N34" s="53">
        <v>570</v>
      </c>
      <c r="O34" s="53">
        <v>1201</v>
      </c>
      <c r="P34" s="53">
        <v>1062</v>
      </c>
      <c r="Q34" s="53">
        <v>585</v>
      </c>
      <c r="R34" s="53">
        <v>848</v>
      </c>
      <c r="S34" s="54">
        <f>SUM(E34:R34)</f>
        <v>8803</v>
      </c>
    </row>
    <row r="35" spans="2:22" ht="29.1" customHeight="1" thickTop="1" thickBot="1">
      <c r="B35" s="138"/>
      <c r="C35" s="140" t="s">
        <v>38</v>
      </c>
      <c r="D35" s="141"/>
      <c r="E35" s="62">
        <f t="shared" ref="E35:S35" si="12">E34/E6*100</f>
        <v>37.076411960132887</v>
      </c>
      <c r="F35" s="62">
        <f t="shared" si="12"/>
        <v>45.21484375</v>
      </c>
      <c r="G35" s="62">
        <f t="shared" si="12"/>
        <v>51.369863013698634</v>
      </c>
      <c r="H35" s="62">
        <f t="shared" si="12"/>
        <v>50.544662309368192</v>
      </c>
      <c r="I35" s="62">
        <f t="shared" si="12"/>
        <v>47.586726998491699</v>
      </c>
      <c r="J35" s="62">
        <f t="shared" si="12"/>
        <v>50.245098039215684</v>
      </c>
      <c r="K35" s="62">
        <f t="shared" si="12"/>
        <v>49.862637362637365</v>
      </c>
      <c r="L35" s="62">
        <f t="shared" si="12"/>
        <v>44.135188866799204</v>
      </c>
      <c r="M35" s="62">
        <f t="shared" si="12"/>
        <v>50</v>
      </c>
      <c r="N35" s="62">
        <f t="shared" si="12"/>
        <v>54.860442733397498</v>
      </c>
      <c r="O35" s="62">
        <f t="shared" si="12"/>
        <v>49.00040799673603</v>
      </c>
      <c r="P35" s="62">
        <f t="shared" si="12"/>
        <v>53.366834170854268</v>
      </c>
      <c r="Q35" s="62">
        <f t="shared" si="12"/>
        <v>46.172059984214684</v>
      </c>
      <c r="R35" s="63">
        <f t="shared" si="12"/>
        <v>51.362810417928529</v>
      </c>
      <c r="S35" s="64">
        <f t="shared" si="12"/>
        <v>48.805233686311475</v>
      </c>
    </row>
    <row r="36" spans="2:22" ht="29.1" customHeight="1" thickTop="1" thickBot="1">
      <c r="B36" s="158" t="s">
        <v>31</v>
      </c>
      <c r="C36" s="164" t="s">
        <v>50</v>
      </c>
      <c r="D36" s="165"/>
      <c r="E36" s="66">
        <v>207</v>
      </c>
      <c r="F36" s="53">
        <v>216</v>
      </c>
      <c r="G36" s="53">
        <v>305</v>
      </c>
      <c r="H36" s="53">
        <v>210</v>
      </c>
      <c r="I36" s="53">
        <v>313</v>
      </c>
      <c r="J36" s="53">
        <v>68</v>
      </c>
      <c r="K36" s="53">
        <v>332</v>
      </c>
      <c r="L36" s="53">
        <v>103</v>
      </c>
      <c r="M36" s="53">
        <v>131</v>
      </c>
      <c r="N36" s="53">
        <v>140</v>
      </c>
      <c r="O36" s="53">
        <v>369</v>
      </c>
      <c r="P36" s="53">
        <v>334</v>
      </c>
      <c r="Q36" s="53">
        <v>304</v>
      </c>
      <c r="R36" s="53">
        <v>325</v>
      </c>
      <c r="S36" s="54">
        <f>SUM(E36:R36)</f>
        <v>3357</v>
      </c>
    </row>
    <row r="37" spans="2:22" ht="29.1" customHeight="1" thickTop="1" thickBot="1">
      <c r="B37" s="163"/>
      <c r="C37" s="140" t="s">
        <v>38</v>
      </c>
      <c r="D37" s="141"/>
      <c r="E37" s="62">
        <f t="shared" ref="E37:S37" si="13">E36/E6*100</f>
        <v>13.754152823920265</v>
      </c>
      <c r="F37" s="62">
        <f t="shared" si="13"/>
        <v>21.09375</v>
      </c>
      <c r="G37" s="62">
        <f t="shared" si="13"/>
        <v>26.113013698630137</v>
      </c>
      <c r="H37" s="62">
        <f t="shared" si="13"/>
        <v>15.250544662309368</v>
      </c>
      <c r="I37" s="62">
        <f t="shared" si="13"/>
        <v>23.604826546003014</v>
      </c>
      <c r="J37" s="62">
        <f t="shared" si="13"/>
        <v>16.666666666666664</v>
      </c>
      <c r="K37" s="62">
        <f t="shared" si="13"/>
        <v>22.802197802197803</v>
      </c>
      <c r="L37" s="62">
        <f t="shared" si="13"/>
        <v>20.477137176938371</v>
      </c>
      <c r="M37" s="62">
        <f t="shared" si="13"/>
        <v>15.022935779816512</v>
      </c>
      <c r="N37" s="62">
        <f t="shared" si="13"/>
        <v>13.474494706448509</v>
      </c>
      <c r="O37" s="62">
        <f t="shared" si="13"/>
        <v>15.055079559363524</v>
      </c>
      <c r="P37" s="62">
        <f t="shared" si="13"/>
        <v>16.78391959798995</v>
      </c>
      <c r="Q37" s="62">
        <f t="shared" si="13"/>
        <v>23.993685872138911</v>
      </c>
      <c r="R37" s="63">
        <f t="shared" si="13"/>
        <v>19.685039370078741</v>
      </c>
      <c r="S37" s="64">
        <f t="shared" si="13"/>
        <v>18.61174252924544</v>
      </c>
    </row>
    <row r="38" spans="2:22" s="67" customFormat="1" ht="29.1" customHeight="1" thickTop="1" thickBot="1">
      <c r="B38" s="137" t="s">
        <v>42</v>
      </c>
      <c r="C38" s="170" t="s">
        <v>51</v>
      </c>
      <c r="D38" s="171"/>
      <c r="E38" s="66">
        <v>183</v>
      </c>
      <c r="F38" s="53">
        <v>107</v>
      </c>
      <c r="G38" s="53">
        <v>118</v>
      </c>
      <c r="H38" s="53">
        <v>70</v>
      </c>
      <c r="I38" s="53">
        <v>194</v>
      </c>
      <c r="J38" s="53">
        <v>38</v>
      </c>
      <c r="K38" s="53">
        <v>164</v>
      </c>
      <c r="L38" s="53">
        <v>60</v>
      </c>
      <c r="M38" s="53">
        <v>97</v>
      </c>
      <c r="N38" s="53">
        <v>63</v>
      </c>
      <c r="O38" s="53">
        <v>198</v>
      </c>
      <c r="P38" s="53">
        <v>161</v>
      </c>
      <c r="Q38" s="53">
        <v>133</v>
      </c>
      <c r="R38" s="53">
        <v>114</v>
      </c>
      <c r="S38" s="54">
        <f>SUM(E38:R38)</f>
        <v>1700</v>
      </c>
    </row>
    <row r="39" spans="2:22" s="4" customFormat="1" ht="29.1" customHeight="1" thickTop="1" thickBot="1">
      <c r="B39" s="169"/>
      <c r="C39" s="172" t="s">
        <v>38</v>
      </c>
      <c r="D39" s="173"/>
      <c r="E39" s="68">
        <f t="shared" ref="E39:S39" si="14">E38/E6*100</f>
        <v>12.159468438538205</v>
      </c>
      <c r="F39" s="69">
        <f t="shared" si="14"/>
        <v>10.44921875</v>
      </c>
      <c r="G39" s="69">
        <f t="shared" si="14"/>
        <v>10.102739726027398</v>
      </c>
      <c r="H39" s="69">
        <f t="shared" si="14"/>
        <v>5.083514887436456</v>
      </c>
      <c r="I39" s="69">
        <f t="shared" si="14"/>
        <v>14.630467571644044</v>
      </c>
      <c r="J39" s="69">
        <f t="shared" si="14"/>
        <v>9.3137254901960791</v>
      </c>
      <c r="K39" s="69">
        <f t="shared" si="14"/>
        <v>11.263736263736265</v>
      </c>
      <c r="L39" s="69">
        <f t="shared" si="14"/>
        <v>11.928429423459244</v>
      </c>
      <c r="M39" s="69">
        <f t="shared" si="14"/>
        <v>11.123853211009175</v>
      </c>
      <c r="N39" s="69">
        <f t="shared" si="14"/>
        <v>6.0635226179018282</v>
      </c>
      <c r="O39" s="68">
        <f t="shared" si="14"/>
        <v>8.0783353733170138</v>
      </c>
      <c r="P39" s="69">
        <f t="shared" si="14"/>
        <v>8.0904522613065328</v>
      </c>
      <c r="Q39" s="69">
        <f t="shared" si="14"/>
        <v>10.497237569060774</v>
      </c>
      <c r="R39" s="70">
        <f t="shared" si="14"/>
        <v>6.9049061175045434</v>
      </c>
      <c r="S39" s="64">
        <f t="shared" si="14"/>
        <v>9.4250706880301607</v>
      </c>
    </row>
    <row r="40" spans="2:22" s="4" customFormat="1" ht="24" customHeight="1">
      <c r="B40" s="71"/>
      <c r="C40" s="72"/>
      <c r="D40" s="72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4"/>
    </row>
    <row r="41" spans="2:22" s="4" customFormat="1" ht="48.75" customHeight="1" thickBot="1">
      <c r="B41" s="174" t="s">
        <v>52</v>
      </c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</row>
    <row r="42" spans="2:22" s="4" customFormat="1" ht="42" customHeight="1" thickTop="1" thickBot="1">
      <c r="B42" s="6" t="s">
        <v>1</v>
      </c>
      <c r="C42" s="75" t="s">
        <v>2</v>
      </c>
      <c r="D42" s="76" t="s">
        <v>3</v>
      </c>
      <c r="E42" s="77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55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22" s="4" customFormat="1" ht="42" customHeight="1" thickBot="1">
      <c r="B43" s="129" t="s">
        <v>56</v>
      </c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6"/>
    </row>
    <row r="44" spans="2:22" s="4" customFormat="1" ht="42" customHeight="1" thickTop="1" thickBot="1">
      <c r="B44" s="78" t="s">
        <v>20</v>
      </c>
      <c r="C44" s="167" t="s">
        <v>57</v>
      </c>
      <c r="D44" s="168"/>
      <c r="E44" s="59">
        <v>982</v>
      </c>
      <c r="F44" s="59">
        <v>444</v>
      </c>
      <c r="G44" s="59">
        <v>84</v>
      </c>
      <c r="H44" s="59">
        <v>161</v>
      </c>
      <c r="I44" s="59">
        <v>116</v>
      </c>
      <c r="J44" s="59">
        <v>96</v>
      </c>
      <c r="K44" s="59">
        <v>60</v>
      </c>
      <c r="L44" s="59">
        <v>141</v>
      </c>
      <c r="M44" s="59">
        <v>142</v>
      </c>
      <c r="N44" s="59">
        <v>151</v>
      </c>
      <c r="O44" s="59">
        <v>1481</v>
      </c>
      <c r="P44" s="59">
        <v>166</v>
      </c>
      <c r="Q44" s="59">
        <v>82</v>
      </c>
      <c r="R44" s="79">
        <v>205</v>
      </c>
      <c r="S44" s="80">
        <f>SUM(E44:R44)</f>
        <v>4311</v>
      </c>
    </row>
    <row r="45" spans="2:22" s="4" customFormat="1" ht="42" customHeight="1" thickTop="1" thickBot="1">
      <c r="B45" s="81"/>
      <c r="C45" s="177" t="s">
        <v>58</v>
      </c>
      <c r="D45" s="178"/>
      <c r="E45" s="82">
        <v>15</v>
      </c>
      <c r="F45" s="52">
        <v>8</v>
      </c>
      <c r="G45" s="52">
        <v>28</v>
      </c>
      <c r="H45" s="52">
        <v>18</v>
      </c>
      <c r="I45" s="52">
        <v>18</v>
      </c>
      <c r="J45" s="52">
        <v>11</v>
      </c>
      <c r="K45" s="52">
        <v>39</v>
      </c>
      <c r="L45" s="52">
        <v>20</v>
      </c>
      <c r="M45" s="53">
        <v>1</v>
      </c>
      <c r="N45" s="53">
        <v>6</v>
      </c>
      <c r="O45" s="53">
        <v>24</v>
      </c>
      <c r="P45" s="53">
        <v>7</v>
      </c>
      <c r="Q45" s="53">
        <v>29</v>
      </c>
      <c r="R45" s="53">
        <v>64</v>
      </c>
      <c r="S45" s="80">
        <f>SUM(E45:R45)</f>
        <v>288</v>
      </c>
    </row>
    <row r="46" spans="2:22" s="4" customFormat="1" ht="42" customHeight="1" thickTop="1" thickBot="1">
      <c r="B46" s="83" t="s">
        <v>23</v>
      </c>
      <c r="C46" s="179" t="s">
        <v>59</v>
      </c>
      <c r="D46" s="180"/>
      <c r="E46" s="84">
        <f>E44+'[1]Stan i struktura X 21'!E46</f>
        <v>9752</v>
      </c>
      <c r="F46" s="84">
        <f>F44+'[1]Stan i struktura X 21'!F46</f>
        <v>2215</v>
      </c>
      <c r="G46" s="84">
        <f>G44+'[1]Stan i struktura X 21'!G46</f>
        <v>2756</v>
      </c>
      <c r="H46" s="84">
        <f>H44+'[1]Stan i struktura X 21'!H46</f>
        <v>2306</v>
      </c>
      <c r="I46" s="84">
        <f>I44+'[1]Stan i struktura X 21'!I46</f>
        <v>1955</v>
      </c>
      <c r="J46" s="84">
        <f>J44+'[1]Stan i struktura X 21'!J46</f>
        <v>1236</v>
      </c>
      <c r="K46" s="84">
        <f>K44+'[1]Stan i struktura X 21'!K46</f>
        <v>1832</v>
      </c>
      <c r="L46" s="84">
        <f>L44+'[1]Stan i struktura X 21'!L46</f>
        <v>1086</v>
      </c>
      <c r="M46" s="84">
        <f>M44+'[1]Stan i struktura X 21'!M46</f>
        <v>2998</v>
      </c>
      <c r="N46" s="84">
        <f>N44+'[1]Stan i struktura X 21'!N46</f>
        <v>1862</v>
      </c>
      <c r="O46" s="84">
        <f>O44+'[1]Stan i struktura X 21'!O46</f>
        <v>10365</v>
      </c>
      <c r="P46" s="84">
        <f>P44+'[1]Stan i struktura X 21'!P46</f>
        <v>1768</v>
      </c>
      <c r="Q46" s="84">
        <f>Q44+'[1]Stan i struktura X 21'!Q46</f>
        <v>1606</v>
      </c>
      <c r="R46" s="85">
        <f>R44+'[1]Stan i struktura X 21'!R46</f>
        <v>3086</v>
      </c>
      <c r="S46" s="86">
        <f>S44+'[1]Stan i struktura X 21'!S46</f>
        <v>44823</v>
      </c>
      <c r="U46" s="4">
        <f>SUM(E46:R46)</f>
        <v>44823</v>
      </c>
      <c r="V46" s="4">
        <f>SUM(E46:R46)</f>
        <v>44823</v>
      </c>
    </row>
    <row r="47" spans="2:22" s="4" customFormat="1" ht="42" customHeight="1" thickBot="1">
      <c r="B47" s="181" t="s">
        <v>60</v>
      </c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76"/>
    </row>
    <row r="48" spans="2:22" s="4" customFormat="1" ht="42" customHeight="1" thickTop="1" thickBot="1">
      <c r="B48" s="183" t="s">
        <v>20</v>
      </c>
      <c r="C48" s="184" t="s">
        <v>61</v>
      </c>
      <c r="D48" s="185"/>
      <c r="E48" s="60">
        <v>0</v>
      </c>
      <c r="F48" s="60">
        <v>1</v>
      </c>
      <c r="G48" s="60">
        <v>2</v>
      </c>
      <c r="H48" s="60">
        <v>4</v>
      </c>
      <c r="I48" s="60">
        <v>7</v>
      </c>
      <c r="J48" s="60">
        <v>1</v>
      </c>
      <c r="K48" s="60">
        <v>4</v>
      </c>
      <c r="L48" s="60">
        <v>4</v>
      </c>
      <c r="M48" s="60">
        <v>0</v>
      </c>
      <c r="N48" s="60">
        <v>3</v>
      </c>
      <c r="O48" s="60">
        <v>9</v>
      </c>
      <c r="P48" s="60">
        <v>6</v>
      </c>
      <c r="Q48" s="60">
        <v>14</v>
      </c>
      <c r="R48" s="61">
        <v>12</v>
      </c>
      <c r="S48" s="87">
        <f>SUM(E48:R48)</f>
        <v>67</v>
      </c>
    </row>
    <row r="49" spans="2:22" ht="42" customHeight="1" thickTop="1" thickBot="1">
      <c r="B49" s="138"/>
      <c r="C49" s="186" t="s">
        <v>62</v>
      </c>
      <c r="D49" s="187"/>
      <c r="E49" s="88">
        <f>E48+'[1]Stan i struktura X 21'!E49</f>
        <v>47</v>
      </c>
      <c r="F49" s="88">
        <f>F48+'[1]Stan i struktura X 21'!F49</f>
        <v>60</v>
      </c>
      <c r="G49" s="88">
        <f>G48+'[1]Stan i struktura X 21'!G49</f>
        <v>48</v>
      </c>
      <c r="H49" s="88">
        <f>H48+'[1]Stan i struktura X 21'!H49</f>
        <v>67</v>
      </c>
      <c r="I49" s="88">
        <f>I48+'[1]Stan i struktura X 21'!I49</f>
        <v>86</v>
      </c>
      <c r="J49" s="88">
        <f>J48+'[1]Stan i struktura X 21'!J49</f>
        <v>6</v>
      </c>
      <c r="K49" s="88">
        <f>K48+'[1]Stan i struktura X 21'!K49</f>
        <v>79</v>
      </c>
      <c r="L49" s="88">
        <f>L48+'[1]Stan i struktura X 21'!L49</f>
        <v>51</v>
      </c>
      <c r="M49" s="88">
        <f>M48+'[1]Stan i struktura X 21'!M49</f>
        <v>11</v>
      </c>
      <c r="N49" s="88">
        <f>N48+'[1]Stan i struktura X 21'!N49</f>
        <v>44</v>
      </c>
      <c r="O49" s="88">
        <f>O48+'[1]Stan i struktura X 21'!O49</f>
        <v>90</v>
      </c>
      <c r="P49" s="88">
        <f>P48+'[1]Stan i struktura X 21'!P49</f>
        <v>38</v>
      </c>
      <c r="Q49" s="88">
        <f>Q48+'[1]Stan i struktura X 21'!Q49</f>
        <v>220</v>
      </c>
      <c r="R49" s="89">
        <f>R48+'[1]Stan i struktura X 21'!R49</f>
        <v>153</v>
      </c>
      <c r="S49" s="86">
        <f>S48+'[1]Stan i struktura X 21'!S49</f>
        <v>1000</v>
      </c>
      <c r="U49" s="1">
        <f>SUM(E49:R49)</f>
        <v>1000</v>
      </c>
      <c r="V49" s="4">
        <f>SUM(E49:R49)</f>
        <v>1000</v>
      </c>
    </row>
    <row r="50" spans="2:22" s="4" customFormat="1" ht="42" customHeight="1" thickTop="1" thickBot="1">
      <c r="B50" s="188" t="s">
        <v>23</v>
      </c>
      <c r="C50" s="189" t="s">
        <v>63</v>
      </c>
      <c r="D50" s="190"/>
      <c r="E50" s="90">
        <v>1</v>
      </c>
      <c r="F50" s="90">
        <v>4</v>
      </c>
      <c r="G50" s="90">
        <v>0</v>
      </c>
      <c r="H50" s="90">
        <v>0</v>
      </c>
      <c r="I50" s="90">
        <v>1</v>
      </c>
      <c r="J50" s="90">
        <v>0</v>
      </c>
      <c r="K50" s="90">
        <v>1</v>
      </c>
      <c r="L50" s="90">
        <v>0</v>
      </c>
      <c r="M50" s="90">
        <v>0</v>
      </c>
      <c r="N50" s="90">
        <v>0</v>
      </c>
      <c r="O50" s="90">
        <v>0</v>
      </c>
      <c r="P50" s="90">
        <v>0</v>
      </c>
      <c r="Q50" s="90">
        <v>4</v>
      </c>
      <c r="R50" s="91">
        <v>5</v>
      </c>
      <c r="S50" s="87">
        <f>SUM(E50:R50)</f>
        <v>16</v>
      </c>
    </row>
    <row r="51" spans="2:22" ht="42" customHeight="1" thickTop="1" thickBot="1">
      <c r="B51" s="138"/>
      <c r="C51" s="186" t="s">
        <v>64</v>
      </c>
      <c r="D51" s="187"/>
      <c r="E51" s="88">
        <f>E50+'[1]Stan i struktura X 21'!E51</f>
        <v>13</v>
      </c>
      <c r="F51" s="88">
        <f>F50+'[1]Stan i struktura X 21'!F51</f>
        <v>46</v>
      </c>
      <c r="G51" s="88">
        <f>G50+'[1]Stan i struktura X 21'!G51</f>
        <v>18</v>
      </c>
      <c r="H51" s="88">
        <f>H50+'[1]Stan i struktura X 21'!H51</f>
        <v>54</v>
      </c>
      <c r="I51" s="88">
        <f>I50+'[1]Stan i struktura X 21'!I51</f>
        <v>62</v>
      </c>
      <c r="J51" s="88">
        <f>J50+'[1]Stan i struktura X 21'!J51</f>
        <v>11</v>
      </c>
      <c r="K51" s="88">
        <f>K50+'[1]Stan i struktura X 21'!K51</f>
        <v>31</v>
      </c>
      <c r="L51" s="88">
        <f>L50+'[1]Stan i struktura X 21'!L51</f>
        <v>31</v>
      </c>
      <c r="M51" s="88">
        <f>M50+'[1]Stan i struktura X 21'!M51</f>
        <v>11</v>
      </c>
      <c r="N51" s="88">
        <f>N50+'[1]Stan i struktura X 21'!N51</f>
        <v>10</v>
      </c>
      <c r="O51" s="88">
        <f>O50+'[1]Stan i struktura X 21'!O51</f>
        <v>10</v>
      </c>
      <c r="P51" s="88">
        <f>P50+'[1]Stan i struktura X 21'!P51</f>
        <v>48</v>
      </c>
      <c r="Q51" s="88">
        <f>Q50+'[1]Stan i struktura X 21'!Q51</f>
        <v>153</v>
      </c>
      <c r="R51" s="89">
        <f>R50+'[1]Stan i struktura X 21'!R51</f>
        <v>17</v>
      </c>
      <c r="S51" s="86">
        <f>S50+'[1]Stan i struktura X 21'!S51</f>
        <v>515</v>
      </c>
      <c r="U51" s="1">
        <f>SUM(E51:R51)</f>
        <v>515</v>
      </c>
      <c r="V51" s="4">
        <f>SUM(E51:R51)</f>
        <v>515</v>
      </c>
    </row>
    <row r="52" spans="2:22" s="4" customFormat="1" ht="42" customHeight="1" thickTop="1" thickBot="1">
      <c r="B52" s="191" t="s">
        <v>28</v>
      </c>
      <c r="C52" s="192" t="s">
        <v>65</v>
      </c>
      <c r="D52" s="193"/>
      <c r="E52" s="51">
        <v>11</v>
      </c>
      <c r="F52" s="52">
        <v>5</v>
      </c>
      <c r="G52" s="52">
        <v>17</v>
      </c>
      <c r="H52" s="52">
        <v>7</v>
      </c>
      <c r="I52" s="53">
        <v>16</v>
      </c>
      <c r="J52" s="52">
        <v>4</v>
      </c>
      <c r="K52" s="53">
        <v>9</v>
      </c>
      <c r="L52" s="52">
        <v>1</v>
      </c>
      <c r="M52" s="53">
        <v>7</v>
      </c>
      <c r="N52" s="53">
        <v>6</v>
      </c>
      <c r="O52" s="53">
        <v>5</v>
      </c>
      <c r="P52" s="52">
        <v>1</v>
      </c>
      <c r="Q52" s="92">
        <v>2</v>
      </c>
      <c r="R52" s="53">
        <v>7</v>
      </c>
      <c r="S52" s="87">
        <f>SUM(E52:R52)</f>
        <v>98</v>
      </c>
    </row>
    <row r="53" spans="2:22" ht="42" customHeight="1" thickTop="1" thickBot="1">
      <c r="B53" s="138"/>
      <c r="C53" s="186" t="s">
        <v>66</v>
      </c>
      <c r="D53" s="187"/>
      <c r="E53" s="88">
        <f>E52+'[1]Stan i struktura X 21'!E53</f>
        <v>81</v>
      </c>
      <c r="F53" s="88">
        <f>F52+'[1]Stan i struktura X 21'!F53</f>
        <v>46</v>
      </c>
      <c r="G53" s="88">
        <f>G52+'[1]Stan i struktura X 21'!G53</f>
        <v>79</v>
      </c>
      <c r="H53" s="88">
        <f>H52+'[1]Stan i struktura X 21'!H53</f>
        <v>75</v>
      </c>
      <c r="I53" s="88">
        <f>I52+'[1]Stan i struktura X 21'!I53</f>
        <v>84</v>
      </c>
      <c r="J53" s="88">
        <f>J52+'[1]Stan i struktura X 21'!J53</f>
        <v>30</v>
      </c>
      <c r="K53" s="88">
        <f>K52+'[1]Stan i struktura X 21'!K53</f>
        <v>53</v>
      </c>
      <c r="L53" s="88">
        <f>L52+'[1]Stan i struktura X 21'!L53</f>
        <v>21</v>
      </c>
      <c r="M53" s="88">
        <f>M52+'[1]Stan i struktura X 21'!M53</f>
        <v>37</v>
      </c>
      <c r="N53" s="88">
        <f>N52+'[1]Stan i struktura X 21'!N53</f>
        <v>47</v>
      </c>
      <c r="O53" s="88">
        <f>O52+'[1]Stan i struktura X 21'!O53</f>
        <v>44</v>
      </c>
      <c r="P53" s="88">
        <f>P52+'[1]Stan i struktura X 21'!P53</f>
        <v>24</v>
      </c>
      <c r="Q53" s="88">
        <f>Q52+'[1]Stan i struktura X 21'!Q53</f>
        <v>46</v>
      </c>
      <c r="R53" s="89">
        <f>R52+'[1]Stan i struktura X 21'!R53</f>
        <v>72</v>
      </c>
      <c r="S53" s="86">
        <f>S52+'[1]Stan i struktura X 21'!S53</f>
        <v>739</v>
      </c>
      <c r="U53" s="1">
        <f>SUM(E53:R53)</f>
        <v>739</v>
      </c>
      <c r="V53" s="4">
        <f>SUM(E53:R53)</f>
        <v>739</v>
      </c>
    </row>
    <row r="54" spans="2:22" s="4" customFormat="1" ht="42" customHeight="1" thickTop="1" thickBot="1">
      <c r="B54" s="191" t="s">
        <v>31</v>
      </c>
      <c r="C54" s="192" t="s">
        <v>67</v>
      </c>
      <c r="D54" s="193"/>
      <c r="E54" s="51">
        <v>9</v>
      </c>
      <c r="F54" s="52">
        <v>5</v>
      </c>
      <c r="G54" s="52">
        <v>2</v>
      </c>
      <c r="H54" s="52">
        <v>2</v>
      </c>
      <c r="I54" s="53">
        <v>4</v>
      </c>
      <c r="J54" s="52">
        <v>4</v>
      </c>
      <c r="K54" s="53">
        <v>8</v>
      </c>
      <c r="L54" s="52">
        <v>3</v>
      </c>
      <c r="M54" s="53">
        <v>2</v>
      </c>
      <c r="N54" s="53">
        <v>8</v>
      </c>
      <c r="O54" s="53">
        <v>5</v>
      </c>
      <c r="P54" s="52">
        <v>1</v>
      </c>
      <c r="Q54" s="92">
        <v>0</v>
      </c>
      <c r="R54" s="53">
        <v>2</v>
      </c>
      <c r="S54" s="87">
        <f>SUM(E54:R54)</f>
        <v>55</v>
      </c>
    </row>
    <row r="55" spans="2:22" s="4" customFormat="1" ht="42" customHeight="1" thickTop="1" thickBot="1">
      <c r="B55" s="138"/>
      <c r="C55" s="194" t="s">
        <v>68</v>
      </c>
      <c r="D55" s="195"/>
      <c r="E55" s="88">
        <f>E54+'[1]Stan i struktura X 21'!E55</f>
        <v>61</v>
      </c>
      <c r="F55" s="88">
        <f>F54+'[1]Stan i struktura X 21'!F55</f>
        <v>33</v>
      </c>
      <c r="G55" s="88">
        <f>G54+'[1]Stan i struktura X 21'!G55</f>
        <v>31</v>
      </c>
      <c r="H55" s="88">
        <f>H54+'[1]Stan i struktura X 21'!H55</f>
        <v>41</v>
      </c>
      <c r="I55" s="88">
        <f>I54+'[1]Stan i struktura X 21'!I55</f>
        <v>42</v>
      </c>
      <c r="J55" s="88">
        <f>J54+'[1]Stan i struktura X 21'!J55</f>
        <v>17</v>
      </c>
      <c r="K55" s="88">
        <f>K54+'[1]Stan i struktura X 21'!K55</f>
        <v>29</v>
      </c>
      <c r="L55" s="88">
        <f>L54+'[1]Stan i struktura X 21'!L55</f>
        <v>33</v>
      </c>
      <c r="M55" s="88">
        <f>M54+'[1]Stan i struktura X 21'!M55</f>
        <v>11</v>
      </c>
      <c r="N55" s="88">
        <f>N54+'[1]Stan i struktura X 21'!N55</f>
        <v>38</v>
      </c>
      <c r="O55" s="88">
        <f>O54+'[1]Stan i struktura X 21'!O55</f>
        <v>38</v>
      </c>
      <c r="P55" s="88">
        <f>P54+'[1]Stan i struktura X 21'!P55</f>
        <v>19</v>
      </c>
      <c r="Q55" s="88">
        <f>Q54+'[1]Stan i struktura X 21'!Q55</f>
        <v>47</v>
      </c>
      <c r="R55" s="89">
        <f>R54+'[1]Stan i struktura X 21'!R55</f>
        <v>30</v>
      </c>
      <c r="S55" s="86">
        <f>S54+'[1]Stan i struktura X 21'!S55</f>
        <v>470</v>
      </c>
      <c r="U55" s="4">
        <f>SUM(E55:R55)</f>
        <v>470</v>
      </c>
      <c r="V55" s="4">
        <f>SUM(E55:R55)</f>
        <v>470</v>
      </c>
    </row>
    <row r="56" spans="2:22" s="4" customFormat="1" ht="42" customHeight="1" thickTop="1" thickBot="1">
      <c r="B56" s="191" t="s">
        <v>42</v>
      </c>
      <c r="C56" s="197" t="s">
        <v>69</v>
      </c>
      <c r="D56" s="198"/>
      <c r="E56" s="93">
        <v>5</v>
      </c>
      <c r="F56" s="93">
        <v>10</v>
      </c>
      <c r="G56" s="93">
        <v>2</v>
      </c>
      <c r="H56" s="93">
        <v>5</v>
      </c>
      <c r="I56" s="93">
        <v>2</v>
      </c>
      <c r="J56" s="93">
        <v>0</v>
      </c>
      <c r="K56" s="93">
        <v>10</v>
      </c>
      <c r="L56" s="93">
        <v>0</v>
      </c>
      <c r="M56" s="93">
        <v>4</v>
      </c>
      <c r="N56" s="93">
        <v>4</v>
      </c>
      <c r="O56" s="93">
        <v>2</v>
      </c>
      <c r="P56" s="93">
        <v>4</v>
      </c>
      <c r="Q56" s="93">
        <v>7</v>
      </c>
      <c r="R56" s="94">
        <v>6</v>
      </c>
      <c r="S56" s="87">
        <f>SUM(E56:R56)</f>
        <v>61</v>
      </c>
    </row>
    <row r="57" spans="2:22" s="4" customFormat="1" ht="42" customHeight="1" thickTop="1" thickBot="1">
      <c r="B57" s="196"/>
      <c r="C57" s="199" t="s">
        <v>70</v>
      </c>
      <c r="D57" s="200"/>
      <c r="E57" s="88">
        <f>E56+'[1]Stan i struktura X 21'!E57</f>
        <v>54</v>
      </c>
      <c r="F57" s="88">
        <f>F56+'[1]Stan i struktura X 21'!F57</f>
        <v>70</v>
      </c>
      <c r="G57" s="88">
        <f>G56+'[1]Stan i struktura X 21'!G57</f>
        <v>12</v>
      </c>
      <c r="H57" s="88">
        <f>H56+'[1]Stan i struktura X 21'!H57</f>
        <v>40</v>
      </c>
      <c r="I57" s="88">
        <f>I56+'[1]Stan i struktura X 21'!I57</f>
        <v>32</v>
      </c>
      <c r="J57" s="88">
        <f>J56+'[1]Stan i struktura X 21'!J57</f>
        <v>3</v>
      </c>
      <c r="K57" s="88">
        <f>K56+'[1]Stan i struktura X 21'!K57</f>
        <v>70</v>
      </c>
      <c r="L57" s="88">
        <f>L56+'[1]Stan i struktura X 21'!L57</f>
        <v>4</v>
      </c>
      <c r="M57" s="88">
        <f>M56+'[1]Stan i struktura X 21'!M57</f>
        <v>40</v>
      </c>
      <c r="N57" s="88">
        <f>N56+'[1]Stan i struktura X 21'!N57</f>
        <v>19</v>
      </c>
      <c r="O57" s="88">
        <f>O56+'[1]Stan i struktura X 21'!O57</f>
        <v>30</v>
      </c>
      <c r="P57" s="88">
        <f>P56+'[1]Stan i struktura X 21'!P57</f>
        <v>19</v>
      </c>
      <c r="Q57" s="88">
        <f>Q56+'[1]Stan i struktura X 21'!Q57</f>
        <v>68</v>
      </c>
      <c r="R57" s="89">
        <f>R56+'[1]Stan i struktura X 21'!R57</f>
        <v>23</v>
      </c>
      <c r="S57" s="86">
        <f>S56+'[1]Stan i struktura X 21'!S57</f>
        <v>484</v>
      </c>
      <c r="U57" s="4">
        <f>SUM(E57:R57)</f>
        <v>484</v>
      </c>
      <c r="V57" s="4">
        <f>SUM(E57:R57)</f>
        <v>484</v>
      </c>
    </row>
    <row r="58" spans="2:22" s="4" customFormat="1" ht="42" customHeight="1" thickTop="1" thickBot="1">
      <c r="B58" s="191" t="s">
        <v>44</v>
      </c>
      <c r="C58" s="197" t="s">
        <v>71</v>
      </c>
      <c r="D58" s="198"/>
      <c r="E58" s="93">
        <v>5</v>
      </c>
      <c r="F58" s="93">
        <v>1</v>
      </c>
      <c r="G58" s="93">
        <v>6</v>
      </c>
      <c r="H58" s="93">
        <v>1</v>
      </c>
      <c r="I58" s="93">
        <v>4</v>
      </c>
      <c r="J58" s="93">
        <v>1</v>
      </c>
      <c r="K58" s="93">
        <v>8</v>
      </c>
      <c r="L58" s="93">
        <v>3</v>
      </c>
      <c r="M58" s="93">
        <v>3</v>
      </c>
      <c r="N58" s="93">
        <v>7</v>
      </c>
      <c r="O58" s="93">
        <v>2</v>
      </c>
      <c r="P58" s="93">
        <v>1</v>
      </c>
      <c r="Q58" s="93">
        <v>2</v>
      </c>
      <c r="R58" s="94">
        <v>2</v>
      </c>
      <c r="S58" s="87">
        <f>SUM(E58:R58)</f>
        <v>46</v>
      </c>
    </row>
    <row r="59" spans="2:22" s="4" customFormat="1" ht="42" customHeight="1" thickTop="1" thickBot="1">
      <c r="B59" s="188"/>
      <c r="C59" s="201" t="s">
        <v>72</v>
      </c>
      <c r="D59" s="202"/>
      <c r="E59" s="88">
        <f>E58+'[1]Stan i struktura X 21'!E59</f>
        <v>76</v>
      </c>
      <c r="F59" s="88">
        <f>F58+'[1]Stan i struktura X 21'!F59</f>
        <v>35</v>
      </c>
      <c r="G59" s="88">
        <f>G58+'[1]Stan i struktura X 21'!G59</f>
        <v>33</v>
      </c>
      <c r="H59" s="88">
        <f>H58+'[1]Stan i struktura X 21'!H59</f>
        <v>20</v>
      </c>
      <c r="I59" s="88">
        <f>I58+'[1]Stan i struktura X 21'!I59</f>
        <v>70</v>
      </c>
      <c r="J59" s="88">
        <f>J58+'[1]Stan i struktura X 21'!J59</f>
        <v>4</v>
      </c>
      <c r="K59" s="88">
        <f>K58+'[1]Stan i struktura X 21'!K59</f>
        <v>26</v>
      </c>
      <c r="L59" s="88">
        <f>L58+'[1]Stan i struktura X 21'!L59</f>
        <v>9</v>
      </c>
      <c r="M59" s="88">
        <f>M58+'[1]Stan i struktura X 21'!M59</f>
        <v>16</v>
      </c>
      <c r="N59" s="88">
        <f>N58+'[1]Stan i struktura X 21'!N59</f>
        <v>47</v>
      </c>
      <c r="O59" s="88">
        <f>O58+'[1]Stan i struktura X 21'!O59</f>
        <v>28</v>
      </c>
      <c r="P59" s="88">
        <f>P58+'[1]Stan i struktura X 21'!P59</f>
        <v>9</v>
      </c>
      <c r="Q59" s="88">
        <f>Q58+'[1]Stan i struktura X 21'!Q59</f>
        <v>10</v>
      </c>
      <c r="R59" s="89">
        <f>R58+'[1]Stan i struktura X 21'!R59</f>
        <v>17</v>
      </c>
      <c r="S59" s="86">
        <f>S58+'[1]Stan i struktura X 21'!S59</f>
        <v>400</v>
      </c>
      <c r="U59" s="4">
        <f>SUM(E59:R59)</f>
        <v>400</v>
      </c>
      <c r="V59" s="4">
        <f>SUM(E59:R59)</f>
        <v>400</v>
      </c>
    </row>
    <row r="60" spans="2:22" s="4" customFormat="1" ht="42" customHeight="1" thickTop="1" thickBot="1">
      <c r="B60" s="203" t="s">
        <v>73</v>
      </c>
      <c r="C60" s="197" t="s">
        <v>74</v>
      </c>
      <c r="D60" s="198"/>
      <c r="E60" s="93">
        <v>3</v>
      </c>
      <c r="F60" s="93">
        <v>5</v>
      </c>
      <c r="G60" s="93">
        <v>19</v>
      </c>
      <c r="H60" s="93">
        <v>14</v>
      </c>
      <c r="I60" s="93">
        <v>12</v>
      </c>
      <c r="J60" s="93">
        <v>3</v>
      </c>
      <c r="K60" s="93">
        <v>25</v>
      </c>
      <c r="L60" s="93">
        <v>11</v>
      </c>
      <c r="M60" s="93">
        <v>0</v>
      </c>
      <c r="N60" s="93">
        <v>0</v>
      </c>
      <c r="O60" s="93">
        <v>15</v>
      </c>
      <c r="P60" s="93">
        <v>9</v>
      </c>
      <c r="Q60" s="93">
        <v>9</v>
      </c>
      <c r="R60" s="94">
        <v>17</v>
      </c>
      <c r="S60" s="87">
        <f>SUM(E60:R60)</f>
        <v>142</v>
      </c>
    </row>
    <row r="61" spans="2:22" s="4" customFormat="1" ht="42" customHeight="1" thickTop="1" thickBot="1">
      <c r="B61" s="203"/>
      <c r="C61" s="204" t="s">
        <v>75</v>
      </c>
      <c r="D61" s="205"/>
      <c r="E61" s="95">
        <f>E60+'[1]Stan i struktura X 21'!E61</f>
        <v>161</v>
      </c>
      <c r="F61" s="95">
        <f>F60+'[1]Stan i struktura X 21'!F61</f>
        <v>88</v>
      </c>
      <c r="G61" s="95">
        <f>G60+'[1]Stan i struktura X 21'!G61</f>
        <v>253</v>
      </c>
      <c r="H61" s="95">
        <f>H60+'[1]Stan i struktura X 21'!H61</f>
        <v>314</v>
      </c>
      <c r="I61" s="95">
        <f>I60+'[1]Stan i struktura X 21'!I61</f>
        <v>218</v>
      </c>
      <c r="J61" s="95">
        <f>J60+'[1]Stan i struktura X 21'!J61</f>
        <v>50</v>
      </c>
      <c r="K61" s="95">
        <f>K60+'[1]Stan i struktura X 21'!K61</f>
        <v>439</v>
      </c>
      <c r="L61" s="95">
        <f>L60+'[1]Stan i struktura X 21'!L61</f>
        <v>142</v>
      </c>
      <c r="M61" s="95">
        <f>M60+'[1]Stan i struktura X 21'!M61</f>
        <v>190</v>
      </c>
      <c r="N61" s="95">
        <f>N60+'[1]Stan i struktura X 21'!N61</f>
        <v>54</v>
      </c>
      <c r="O61" s="95">
        <f>O60+'[1]Stan i struktura X 21'!O61</f>
        <v>273</v>
      </c>
      <c r="P61" s="95">
        <f>P60+'[1]Stan i struktura X 21'!P61</f>
        <v>177</v>
      </c>
      <c r="Q61" s="95">
        <f>Q60+'[1]Stan i struktura X 21'!Q61</f>
        <v>147</v>
      </c>
      <c r="R61" s="96">
        <f>R60+'[1]Stan i struktura X 21'!R61</f>
        <v>297</v>
      </c>
      <c r="S61" s="86">
        <f>S60+'[1]Stan i struktura X 21'!S61</f>
        <v>2803</v>
      </c>
      <c r="U61" s="4">
        <f>SUM(E61:R61)</f>
        <v>2803</v>
      </c>
      <c r="V61" s="4">
        <f>SUM(E61:R61)</f>
        <v>2803</v>
      </c>
    </row>
    <row r="62" spans="2:22" s="4" customFormat="1" ht="42" customHeight="1" thickTop="1" thickBot="1">
      <c r="B62" s="203" t="s">
        <v>76</v>
      </c>
      <c r="C62" s="197" t="s">
        <v>77</v>
      </c>
      <c r="D62" s="198"/>
      <c r="E62" s="93">
        <v>0</v>
      </c>
      <c r="F62" s="93">
        <v>0</v>
      </c>
      <c r="G62" s="93">
        <v>0</v>
      </c>
      <c r="H62" s="93">
        <v>0</v>
      </c>
      <c r="I62" s="93">
        <v>0</v>
      </c>
      <c r="J62" s="93">
        <v>0</v>
      </c>
      <c r="K62" s="93">
        <v>1</v>
      </c>
      <c r="L62" s="93">
        <v>0</v>
      </c>
      <c r="M62" s="93">
        <v>1</v>
      </c>
      <c r="N62" s="93">
        <v>0</v>
      </c>
      <c r="O62" s="93">
        <v>0</v>
      </c>
      <c r="P62" s="93">
        <v>1</v>
      </c>
      <c r="Q62" s="93">
        <v>0</v>
      </c>
      <c r="R62" s="94">
        <v>26</v>
      </c>
      <c r="S62" s="87">
        <f>SUM(E62:R62)</f>
        <v>29</v>
      </c>
    </row>
    <row r="63" spans="2:22" s="4" customFormat="1" ht="42" customHeight="1" thickTop="1" thickBot="1">
      <c r="B63" s="191"/>
      <c r="C63" s="206" t="s">
        <v>78</v>
      </c>
      <c r="D63" s="207"/>
      <c r="E63" s="88">
        <f>E62+'[1]Stan i struktura X 21'!E63</f>
        <v>0</v>
      </c>
      <c r="F63" s="88">
        <f>F62+'[1]Stan i struktura X 21'!F63</f>
        <v>29</v>
      </c>
      <c r="G63" s="88">
        <f>G62+'[1]Stan i struktura X 21'!G63</f>
        <v>28</v>
      </c>
      <c r="H63" s="88">
        <f>H62+'[1]Stan i struktura X 21'!H63</f>
        <v>13</v>
      </c>
      <c r="I63" s="88">
        <f>I62+'[1]Stan i struktura X 21'!I63</f>
        <v>40</v>
      </c>
      <c r="J63" s="88">
        <f>J62+'[1]Stan i struktura X 21'!J63</f>
        <v>28</v>
      </c>
      <c r="K63" s="88">
        <f>K62+'[1]Stan i struktura X 21'!K63</f>
        <v>68</v>
      </c>
      <c r="L63" s="88">
        <f>L62+'[1]Stan i struktura X 21'!L63</f>
        <v>5</v>
      </c>
      <c r="M63" s="88">
        <f>M62+'[1]Stan i struktura X 21'!M63</f>
        <v>24</v>
      </c>
      <c r="N63" s="88">
        <f>N62+'[1]Stan i struktura X 21'!N63</f>
        <v>42</v>
      </c>
      <c r="O63" s="88">
        <f>O62+'[1]Stan i struktura X 21'!O63</f>
        <v>49</v>
      </c>
      <c r="P63" s="88">
        <f>P62+'[1]Stan i struktura X 21'!P63</f>
        <v>18</v>
      </c>
      <c r="Q63" s="88">
        <f>Q62+'[1]Stan i struktura X 21'!Q63</f>
        <v>59</v>
      </c>
      <c r="R63" s="89">
        <f>R62+'[1]Stan i struktura X 21'!R63</f>
        <v>418</v>
      </c>
      <c r="S63" s="86">
        <f>S62+'[1]Stan i struktura X 21'!S63</f>
        <v>821</v>
      </c>
      <c r="U63" s="4">
        <f>SUM(E63:R63)</f>
        <v>821</v>
      </c>
      <c r="V63" s="4">
        <f>SUM(E63:R63)</f>
        <v>821</v>
      </c>
    </row>
    <row r="64" spans="2:22" s="4" customFormat="1" ht="42" customHeight="1" thickTop="1" thickBot="1">
      <c r="B64" s="203" t="s">
        <v>79</v>
      </c>
      <c r="C64" s="197" t="s">
        <v>80</v>
      </c>
      <c r="D64" s="198"/>
      <c r="E64" s="93">
        <v>0</v>
      </c>
      <c r="F64" s="93">
        <v>0</v>
      </c>
      <c r="G64" s="93">
        <v>0</v>
      </c>
      <c r="H64" s="93">
        <v>0</v>
      </c>
      <c r="I64" s="93">
        <v>0</v>
      </c>
      <c r="J64" s="93">
        <v>0</v>
      </c>
      <c r="K64" s="93">
        <v>0</v>
      </c>
      <c r="L64" s="93">
        <v>0</v>
      </c>
      <c r="M64" s="93">
        <v>0</v>
      </c>
      <c r="N64" s="93">
        <v>0</v>
      </c>
      <c r="O64" s="93">
        <v>0</v>
      </c>
      <c r="P64" s="93">
        <v>0</v>
      </c>
      <c r="Q64" s="93">
        <v>0</v>
      </c>
      <c r="R64" s="94">
        <v>0</v>
      </c>
      <c r="S64" s="87">
        <f>SUM(E64:R64)</f>
        <v>0</v>
      </c>
    </row>
    <row r="65" spans="2:22" ht="42" customHeight="1" thickTop="1" thickBot="1">
      <c r="B65" s="208"/>
      <c r="C65" s="209" t="s">
        <v>81</v>
      </c>
      <c r="D65" s="210"/>
      <c r="E65" s="88">
        <f>E64+'[1]Stan i struktura IX 21'!E65</f>
        <v>0</v>
      </c>
      <c r="F65" s="88">
        <f>F64+'[1]Stan i struktura IX 21'!F65</f>
        <v>0</v>
      </c>
      <c r="G65" s="88">
        <f>G64+'[1]Stan i struktura IX 21'!G65</f>
        <v>0</v>
      </c>
      <c r="H65" s="88">
        <f>H64+'[1]Stan i struktura IX 21'!H65</f>
        <v>0</v>
      </c>
      <c r="I65" s="88">
        <f>I64+'[1]Stan i struktura IX 21'!I65</f>
        <v>0</v>
      </c>
      <c r="J65" s="88">
        <f>J64+'[1]Stan i struktura IX 21'!J65</f>
        <v>0</v>
      </c>
      <c r="K65" s="88">
        <f>K64+'[1]Stan i struktura IX 21'!K65</f>
        <v>0</v>
      </c>
      <c r="L65" s="88">
        <f>L64+'[1]Stan i struktura IX 21'!L65</f>
        <v>0</v>
      </c>
      <c r="M65" s="88">
        <f>M64+'[1]Stan i struktura IX 21'!M65</f>
        <v>0</v>
      </c>
      <c r="N65" s="88">
        <f>N64+'[1]Stan i struktura IX 21'!N65</f>
        <v>0</v>
      </c>
      <c r="O65" s="88">
        <f>O64+'[1]Stan i struktura IX 21'!O65</f>
        <v>0</v>
      </c>
      <c r="P65" s="88">
        <f>P64+'[1]Stan i struktura IX 21'!P65</f>
        <v>0</v>
      </c>
      <c r="Q65" s="88">
        <f>Q64+'[1]Stan i struktura IX 21'!Q65</f>
        <v>0</v>
      </c>
      <c r="R65" s="89">
        <f>R64+'[1]Stan i struktura IX 21'!R65</f>
        <v>0</v>
      </c>
      <c r="S65" s="86">
        <f>S64+'[1]Stan i struktura IX 21'!S65</f>
        <v>0</v>
      </c>
      <c r="U65" s="1">
        <f>SUM(E65:R65)</f>
        <v>0</v>
      </c>
      <c r="V65" s="4">
        <f>SUM(E65:R65)</f>
        <v>0</v>
      </c>
    </row>
    <row r="66" spans="2:22" ht="45" customHeight="1" thickTop="1" thickBot="1">
      <c r="B66" s="211" t="s">
        <v>82</v>
      </c>
      <c r="C66" s="213" t="s">
        <v>83</v>
      </c>
      <c r="D66" s="214"/>
      <c r="E66" s="97">
        <f t="shared" ref="E66:R67" si="15">E48+E50+E52+E54+E56+E58+E60+E62+E64</f>
        <v>34</v>
      </c>
      <c r="F66" s="97">
        <f t="shared" si="15"/>
        <v>31</v>
      </c>
      <c r="G66" s="97">
        <f t="shared" si="15"/>
        <v>48</v>
      </c>
      <c r="H66" s="97">
        <f t="shared" si="15"/>
        <v>33</v>
      </c>
      <c r="I66" s="97">
        <f t="shared" si="15"/>
        <v>46</v>
      </c>
      <c r="J66" s="97">
        <f t="shared" si="15"/>
        <v>13</v>
      </c>
      <c r="K66" s="97">
        <f t="shared" si="15"/>
        <v>66</v>
      </c>
      <c r="L66" s="97">
        <f t="shared" si="15"/>
        <v>22</v>
      </c>
      <c r="M66" s="97">
        <f t="shared" si="15"/>
        <v>17</v>
      </c>
      <c r="N66" s="97">
        <f t="shared" si="15"/>
        <v>28</v>
      </c>
      <c r="O66" s="97">
        <f t="shared" si="15"/>
        <v>38</v>
      </c>
      <c r="P66" s="97">
        <f t="shared" si="15"/>
        <v>23</v>
      </c>
      <c r="Q66" s="97">
        <f t="shared" si="15"/>
        <v>38</v>
      </c>
      <c r="R66" s="98">
        <f t="shared" si="15"/>
        <v>77</v>
      </c>
      <c r="S66" s="99">
        <f>SUM(E66:R66)</f>
        <v>514</v>
      </c>
      <c r="V66" s="4"/>
    </row>
    <row r="67" spans="2:22" ht="45" customHeight="1" thickTop="1" thickBot="1">
      <c r="B67" s="212"/>
      <c r="C67" s="213" t="s">
        <v>84</v>
      </c>
      <c r="D67" s="214"/>
      <c r="E67" s="100">
        <f t="shared" si="15"/>
        <v>493</v>
      </c>
      <c r="F67" s="100">
        <f>F49+F51+F53+F55+F57+F59+F61+F63+F65</f>
        <v>407</v>
      </c>
      <c r="G67" s="100">
        <f t="shared" si="15"/>
        <v>502</v>
      </c>
      <c r="H67" s="100">
        <f t="shared" si="15"/>
        <v>624</v>
      </c>
      <c r="I67" s="100">
        <f t="shared" si="15"/>
        <v>634</v>
      </c>
      <c r="J67" s="100">
        <f t="shared" si="15"/>
        <v>149</v>
      </c>
      <c r="K67" s="100">
        <f t="shared" si="15"/>
        <v>795</v>
      </c>
      <c r="L67" s="100">
        <f t="shared" si="15"/>
        <v>296</v>
      </c>
      <c r="M67" s="100">
        <f t="shared" si="15"/>
        <v>340</v>
      </c>
      <c r="N67" s="100">
        <f t="shared" si="15"/>
        <v>301</v>
      </c>
      <c r="O67" s="100">
        <f t="shared" si="15"/>
        <v>562</v>
      </c>
      <c r="P67" s="100">
        <f t="shared" si="15"/>
        <v>352</v>
      </c>
      <c r="Q67" s="100">
        <f t="shared" si="15"/>
        <v>750</v>
      </c>
      <c r="R67" s="101">
        <f t="shared" si="15"/>
        <v>1027</v>
      </c>
      <c r="S67" s="99">
        <f>SUM(E67:R67)</f>
        <v>7232</v>
      </c>
      <c r="V67" s="4"/>
    </row>
    <row r="68" spans="2:22" ht="14.25" customHeight="1">
      <c r="B68" s="215" t="s">
        <v>85</v>
      </c>
      <c r="C68" s="215"/>
      <c r="D68" s="215"/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</row>
    <row r="69" spans="2:22" ht="14.25" customHeight="1">
      <c r="B69" s="216"/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</row>
    <row r="75" spans="2:22" ht="13.5" thickBot="1"/>
    <row r="76" spans="2:22" ht="26.25" customHeight="1" thickTop="1" thickBot="1">
      <c r="E76" s="102">
        <v>42</v>
      </c>
      <c r="F76" s="102">
        <v>43</v>
      </c>
      <c r="G76" s="102">
        <v>19</v>
      </c>
      <c r="H76" s="102">
        <v>42</v>
      </c>
      <c r="I76" s="102">
        <v>44</v>
      </c>
      <c r="J76" s="102">
        <v>15</v>
      </c>
      <c r="K76" s="102">
        <v>21</v>
      </c>
      <c r="L76" s="102">
        <v>12</v>
      </c>
      <c r="M76" s="102">
        <v>18</v>
      </c>
      <c r="N76" s="102">
        <v>29</v>
      </c>
      <c r="O76" s="102">
        <v>56</v>
      </c>
      <c r="P76" s="102">
        <v>31</v>
      </c>
      <c r="Q76" s="102">
        <v>45</v>
      </c>
      <c r="R76" s="102">
        <v>47</v>
      </c>
      <c r="S76" s="80">
        <f>SUM(E76:R76)</f>
        <v>464</v>
      </c>
    </row>
  </sheetData>
  <mergeCells count="86"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  <mergeCell ref="C65:D65"/>
    <mergeCell ref="B58:B59"/>
    <mergeCell ref="C58:D58"/>
    <mergeCell ref="C59:D59"/>
    <mergeCell ref="B60:B61"/>
    <mergeCell ref="C60:D60"/>
    <mergeCell ref="C61:D61"/>
    <mergeCell ref="B54:B55"/>
    <mergeCell ref="C54:D54"/>
    <mergeCell ref="C55:D55"/>
    <mergeCell ref="B56:B57"/>
    <mergeCell ref="C56:D56"/>
    <mergeCell ref="C57:D57"/>
    <mergeCell ref="B50:B51"/>
    <mergeCell ref="C50:D50"/>
    <mergeCell ref="C51:D51"/>
    <mergeCell ref="B52:B53"/>
    <mergeCell ref="C52:D52"/>
    <mergeCell ref="C53:D53"/>
    <mergeCell ref="C45:D45"/>
    <mergeCell ref="C46:D46"/>
    <mergeCell ref="B47:S47"/>
    <mergeCell ref="B48:B49"/>
    <mergeCell ref="C48:D48"/>
    <mergeCell ref="C49:D49"/>
    <mergeCell ref="C44:D44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B29:S29"/>
    <mergeCell ref="B30:B31"/>
    <mergeCell ref="C30:D30"/>
    <mergeCell ref="C31:D31"/>
    <mergeCell ref="B32:B33"/>
    <mergeCell ref="C32:D32"/>
    <mergeCell ref="C33:D33"/>
    <mergeCell ref="B25:B26"/>
    <mergeCell ref="C25:D25"/>
    <mergeCell ref="C26:D26"/>
    <mergeCell ref="B27:B28"/>
    <mergeCell ref="C27:D27"/>
    <mergeCell ref="C28:D28"/>
    <mergeCell ref="B21:B22"/>
    <mergeCell ref="C21:D21"/>
    <mergeCell ref="C22:D22"/>
    <mergeCell ref="B23:B24"/>
    <mergeCell ref="C23:D23"/>
    <mergeCell ref="C24:D24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C8:D8"/>
    <mergeCell ref="B2:S2"/>
    <mergeCell ref="B4:S4"/>
    <mergeCell ref="C5:D5"/>
    <mergeCell ref="C6:D6"/>
    <mergeCell ref="C7:D7"/>
  </mergeCells>
  <printOptions horizontalCentered="1" verticalCentered="1"/>
  <pageMargins left="0" right="0" top="0.15748031496062992" bottom="0" header="0" footer="0"/>
  <pageSetup paperSize="9" scale="5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zoomScale="80" zoomScaleNormal="80" workbookViewId="0"/>
  </sheetViews>
  <sheetFormatPr defaultColWidth="9.140625" defaultRowHeight="12.75"/>
  <cols>
    <col min="1" max="1" width="2.42578125" customWidth="1"/>
    <col min="2" max="2" width="8.7109375" customWidth="1"/>
    <col min="3" max="3" width="27" customWidth="1"/>
    <col min="4" max="4" width="14.7109375" customWidth="1"/>
    <col min="5" max="5" width="15.28515625" customWidth="1"/>
    <col min="6" max="6" width="4.7109375" customWidth="1"/>
    <col min="7" max="7" width="8.5703125" customWidth="1"/>
    <col min="8" max="8" width="27.85546875" customWidth="1"/>
    <col min="9" max="9" width="14.85546875" customWidth="1"/>
    <col min="10" max="10" width="15.28515625" customWidth="1"/>
    <col min="11" max="11" width="4.5703125" customWidth="1"/>
    <col min="12" max="12" width="8.7109375" customWidth="1"/>
    <col min="13" max="13" width="28.42578125" customWidth="1"/>
    <col min="14" max="14" width="14.7109375" customWidth="1"/>
    <col min="15" max="15" width="15.85546875" customWidth="1"/>
  </cols>
  <sheetData>
    <row r="1" spans="2:15" ht="24.75" customHeight="1">
      <c r="B1" s="218" t="s">
        <v>128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</row>
    <row r="2" spans="2:15" ht="24.75" customHeight="1">
      <c r="B2" s="218" t="s">
        <v>129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</row>
    <row r="3" spans="2:15" ht="18.75" thickBot="1">
      <c r="B3" s="1"/>
      <c r="C3" s="221"/>
      <c r="D3" s="221"/>
      <c r="E3" s="221"/>
      <c r="F3" s="221"/>
      <c r="G3" s="221"/>
      <c r="H3" s="34"/>
      <c r="I3" s="34"/>
      <c r="J3" s="34"/>
      <c r="K3" s="34"/>
      <c r="L3" s="34"/>
      <c r="M3" s="34"/>
      <c r="N3" s="1"/>
      <c r="O3" s="1"/>
    </row>
    <row r="4" spans="2:15" ht="18.75" customHeight="1" thickBot="1">
      <c r="B4" s="222" t="s">
        <v>130</v>
      </c>
      <c r="C4" s="223" t="s">
        <v>131</v>
      </c>
      <c r="D4" s="224" t="s">
        <v>132</v>
      </c>
      <c r="E4" s="225" t="s">
        <v>133</v>
      </c>
      <c r="F4" s="221"/>
      <c r="G4" s="222" t="s">
        <v>130</v>
      </c>
      <c r="H4" s="226" t="s">
        <v>134</v>
      </c>
      <c r="I4" s="224" t="s">
        <v>132</v>
      </c>
      <c r="J4" s="225" t="s">
        <v>133</v>
      </c>
      <c r="K4" s="34"/>
      <c r="L4" s="222" t="s">
        <v>130</v>
      </c>
      <c r="M4" s="227" t="s">
        <v>131</v>
      </c>
      <c r="N4" s="224" t="s">
        <v>132</v>
      </c>
      <c r="O4" s="228" t="s">
        <v>133</v>
      </c>
    </row>
    <row r="5" spans="2:15" ht="18.75" customHeight="1" thickTop="1" thickBot="1">
      <c r="B5" s="229"/>
      <c r="C5" s="230"/>
      <c r="D5" s="231"/>
      <c r="E5" s="232"/>
      <c r="F5" s="221"/>
      <c r="G5" s="229"/>
      <c r="H5" s="233"/>
      <c r="I5" s="231"/>
      <c r="J5" s="232"/>
      <c r="K5" s="34"/>
      <c r="L5" s="229"/>
      <c r="M5" s="234"/>
      <c r="N5" s="231"/>
      <c r="O5" s="235"/>
    </row>
    <row r="6" spans="2:15" ht="17.100000000000001" customHeight="1" thickTop="1">
      <c r="B6" s="236" t="s">
        <v>135</v>
      </c>
      <c r="C6" s="237"/>
      <c r="D6" s="237"/>
      <c r="E6" s="238">
        <f>SUM(E8+E19+E27+E34+E41)</f>
        <v>6273</v>
      </c>
      <c r="F6" s="221"/>
      <c r="G6" s="239">
        <v>4</v>
      </c>
      <c r="H6" s="240" t="s">
        <v>136</v>
      </c>
      <c r="I6" s="241" t="s">
        <v>137</v>
      </c>
      <c r="J6" s="242">
        <v>218</v>
      </c>
      <c r="K6" s="34"/>
      <c r="L6" s="243" t="s">
        <v>138</v>
      </c>
      <c r="M6" s="244" t="s">
        <v>139</v>
      </c>
      <c r="N6" s="244" t="s">
        <v>140</v>
      </c>
      <c r="O6" s="245">
        <f>SUM(O7:O17)</f>
        <v>4441</v>
      </c>
    </row>
    <row r="7" spans="2:15" ht="17.100000000000001" customHeight="1" thickBot="1">
      <c r="B7" s="246"/>
      <c r="C7" s="247"/>
      <c r="D7" s="247"/>
      <c r="E7" s="248"/>
      <c r="F7" s="1"/>
      <c r="G7" s="249">
        <v>5</v>
      </c>
      <c r="H7" s="250" t="s">
        <v>141</v>
      </c>
      <c r="I7" s="242" t="s">
        <v>137</v>
      </c>
      <c r="J7" s="242">
        <v>120</v>
      </c>
      <c r="K7" s="1"/>
      <c r="L7" s="249">
        <v>1</v>
      </c>
      <c r="M7" s="250" t="s">
        <v>142</v>
      </c>
      <c r="N7" s="242" t="s">
        <v>137</v>
      </c>
      <c r="O7" s="251">
        <v>88</v>
      </c>
    </row>
    <row r="8" spans="2:15" ht="17.100000000000001" customHeight="1" thickTop="1" thickBot="1">
      <c r="B8" s="243" t="s">
        <v>143</v>
      </c>
      <c r="C8" s="244" t="s">
        <v>144</v>
      </c>
      <c r="D8" s="252" t="s">
        <v>140</v>
      </c>
      <c r="E8" s="245">
        <f>SUM(E9:E17)</f>
        <v>2529</v>
      </c>
      <c r="F8" s="1"/>
      <c r="G8" s="253"/>
      <c r="H8" s="254"/>
      <c r="I8" s="255"/>
      <c r="J8" s="256"/>
      <c r="K8" s="1"/>
      <c r="L8" s="249">
        <v>2</v>
      </c>
      <c r="M8" s="250" t="s">
        <v>145</v>
      </c>
      <c r="N8" s="242" t="s">
        <v>146</v>
      </c>
      <c r="O8" s="242">
        <v>106</v>
      </c>
    </row>
    <row r="9" spans="2:15" ht="17.100000000000001" customHeight="1" thickBot="1">
      <c r="B9" s="249">
        <v>1</v>
      </c>
      <c r="C9" s="250" t="s">
        <v>147</v>
      </c>
      <c r="D9" s="242" t="s">
        <v>146</v>
      </c>
      <c r="E9" s="257">
        <v>68</v>
      </c>
      <c r="F9" s="1"/>
      <c r="G9" s="258"/>
      <c r="H9" s="259"/>
      <c r="I9" s="260"/>
      <c r="J9" s="260"/>
      <c r="K9" s="1"/>
      <c r="L9" s="249">
        <v>3</v>
      </c>
      <c r="M9" s="250" t="s">
        <v>148</v>
      </c>
      <c r="N9" s="242" t="s">
        <v>137</v>
      </c>
      <c r="O9" s="242">
        <v>267</v>
      </c>
    </row>
    <row r="10" spans="2:15" ht="17.100000000000001" customHeight="1">
      <c r="B10" s="249">
        <v>2</v>
      </c>
      <c r="C10" s="250" t="s">
        <v>149</v>
      </c>
      <c r="D10" s="242" t="s">
        <v>146</v>
      </c>
      <c r="E10" s="257">
        <v>153</v>
      </c>
      <c r="F10" s="1"/>
      <c r="G10" s="222" t="s">
        <v>130</v>
      </c>
      <c r="H10" s="226" t="s">
        <v>134</v>
      </c>
      <c r="I10" s="224" t="s">
        <v>132</v>
      </c>
      <c r="J10" s="225" t="s">
        <v>133</v>
      </c>
      <c r="K10" s="1"/>
      <c r="L10" s="249">
        <v>4</v>
      </c>
      <c r="M10" s="250" t="s">
        <v>150</v>
      </c>
      <c r="N10" s="242" t="s">
        <v>137</v>
      </c>
      <c r="O10" s="242">
        <v>156</v>
      </c>
    </row>
    <row r="11" spans="2:15" ht="17.100000000000001" customHeight="1" thickBot="1">
      <c r="B11" s="249">
        <v>3</v>
      </c>
      <c r="C11" s="250" t="s">
        <v>151</v>
      </c>
      <c r="D11" s="242" t="s">
        <v>146</v>
      </c>
      <c r="E11" s="257">
        <v>101</v>
      </c>
      <c r="F11" s="1"/>
      <c r="G11" s="261"/>
      <c r="H11" s="262"/>
      <c r="I11" s="263"/>
      <c r="J11" s="264"/>
      <c r="K11" s="1"/>
      <c r="L11" s="249">
        <v>5</v>
      </c>
      <c r="M11" s="250" t="s">
        <v>152</v>
      </c>
      <c r="N11" s="242" t="s">
        <v>137</v>
      </c>
      <c r="O11" s="242">
        <v>261</v>
      </c>
    </row>
    <row r="12" spans="2:15" ht="17.100000000000001" customHeight="1">
      <c r="B12" s="249">
        <v>4</v>
      </c>
      <c r="C12" s="250" t="s">
        <v>153</v>
      </c>
      <c r="D12" s="242" t="s">
        <v>154</v>
      </c>
      <c r="E12" s="257">
        <v>171</v>
      </c>
      <c r="F12" s="1"/>
      <c r="G12" s="265" t="s">
        <v>155</v>
      </c>
      <c r="H12" s="266"/>
      <c r="I12" s="266"/>
      <c r="J12" s="267">
        <f>SUM(J14+J23+J33+J41+O6+O19+O30)</f>
        <v>11764</v>
      </c>
      <c r="K12" s="1"/>
      <c r="L12" s="249" t="s">
        <v>44</v>
      </c>
      <c r="M12" s="250" t="s">
        <v>156</v>
      </c>
      <c r="N12" s="242" t="s">
        <v>137</v>
      </c>
      <c r="O12" s="242">
        <v>759</v>
      </c>
    </row>
    <row r="13" spans="2:15" ht="17.100000000000001" customHeight="1" thickBot="1">
      <c r="B13" s="249">
        <v>5</v>
      </c>
      <c r="C13" s="250" t="s">
        <v>157</v>
      </c>
      <c r="D13" s="242" t="s">
        <v>146</v>
      </c>
      <c r="E13" s="257">
        <v>108</v>
      </c>
      <c r="F13" s="268"/>
      <c r="G13" s="246"/>
      <c r="H13" s="247"/>
      <c r="I13" s="247"/>
      <c r="J13" s="269"/>
      <c r="K13" s="268"/>
      <c r="L13" s="249">
        <v>7</v>
      </c>
      <c r="M13" s="250" t="s">
        <v>158</v>
      </c>
      <c r="N13" s="242" t="s">
        <v>146</v>
      </c>
      <c r="O13" s="242">
        <v>109</v>
      </c>
    </row>
    <row r="14" spans="2:15" ht="17.100000000000001" customHeight="1" thickTop="1">
      <c r="B14" s="249">
        <v>6</v>
      </c>
      <c r="C14" s="250" t="s">
        <v>159</v>
      </c>
      <c r="D14" s="242" t="s">
        <v>146</v>
      </c>
      <c r="E14" s="257">
        <v>163</v>
      </c>
      <c r="F14" s="270"/>
      <c r="G14" s="243" t="s">
        <v>143</v>
      </c>
      <c r="H14" s="244" t="s">
        <v>160</v>
      </c>
      <c r="I14" s="271" t="s">
        <v>140</v>
      </c>
      <c r="J14" s="272">
        <f>SUM(J15:J21)</f>
        <v>1168</v>
      </c>
      <c r="K14" s="1"/>
      <c r="L14" s="249">
        <v>8</v>
      </c>
      <c r="M14" s="250" t="s">
        <v>161</v>
      </c>
      <c r="N14" s="242" t="s">
        <v>146</v>
      </c>
      <c r="O14" s="242">
        <v>129</v>
      </c>
    </row>
    <row r="15" spans="2:15" ht="17.100000000000001" customHeight="1">
      <c r="B15" s="249">
        <v>7</v>
      </c>
      <c r="C15" s="250" t="s">
        <v>162</v>
      </c>
      <c r="D15" s="242" t="s">
        <v>137</v>
      </c>
      <c r="E15" s="257">
        <v>260</v>
      </c>
      <c r="F15" s="270"/>
      <c r="G15" s="249">
        <v>1</v>
      </c>
      <c r="H15" s="250" t="s">
        <v>163</v>
      </c>
      <c r="I15" s="242" t="s">
        <v>146</v>
      </c>
      <c r="J15" s="257">
        <v>60</v>
      </c>
      <c r="K15" s="1"/>
      <c r="L15" s="249">
        <v>9</v>
      </c>
      <c r="M15" s="250" t="s">
        <v>164</v>
      </c>
      <c r="N15" s="242" t="s">
        <v>146</v>
      </c>
      <c r="O15" s="242">
        <v>115</v>
      </c>
    </row>
    <row r="16" spans="2:15" ht="17.100000000000001" customHeight="1" thickBot="1">
      <c r="B16" s="273"/>
      <c r="C16" s="274"/>
      <c r="D16" s="275"/>
      <c r="E16" s="276"/>
      <c r="F16" s="270"/>
      <c r="G16" s="249">
        <v>2</v>
      </c>
      <c r="H16" s="250" t="s">
        <v>165</v>
      </c>
      <c r="I16" s="242" t="s">
        <v>146</v>
      </c>
      <c r="J16" s="257">
        <v>33</v>
      </c>
      <c r="K16" s="1"/>
      <c r="L16" s="273"/>
      <c r="M16" s="274"/>
      <c r="N16" s="275"/>
      <c r="O16" s="276"/>
    </row>
    <row r="17" spans="2:15" ht="17.100000000000001" customHeight="1" thickTop="1" thickBot="1">
      <c r="B17" s="277">
        <v>8</v>
      </c>
      <c r="C17" s="278" t="s">
        <v>166</v>
      </c>
      <c r="D17" s="279" t="s">
        <v>167</v>
      </c>
      <c r="E17" s="280">
        <v>1505</v>
      </c>
      <c r="F17" s="270"/>
      <c r="G17" s="249">
        <v>3</v>
      </c>
      <c r="H17" s="250" t="s">
        <v>168</v>
      </c>
      <c r="I17" s="242" t="s">
        <v>146</v>
      </c>
      <c r="J17" s="257">
        <v>109</v>
      </c>
      <c r="K17" s="1"/>
      <c r="L17" s="277">
        <v>10</v>
      </c>
      <c r="M17" s="278" t="s">
        <v>169</v>
      </c>
      <c r="N17" s="279" t="s">
        <v>167</v>
      </c>
      <c r="O17" s="281">
        <v>2451</v>
      </c>
    </row>
    <row r="18" spans="2:15" ht="17.100000000000001" customHeight="1" thickTop="1">
      <c r="B18" s="239"/>
      <c r="C18" s="240"/>
      <c r="D18" s="241"/>
      <c r="E18" s="282" t="s">
        <v>22</v>
      </c>
      <c r="F18" s="283"/>
      <c r="G18" s="249">
        <v>4</v>
      </c>
      <c r="H18" s="250" t="s">
        <v>170</v>
      </c>
      <c r="I18" s="242" t="s">
        <v>146</v>
      </c>
      <c r="J18" s="257">
        <v>232</v>
      </c>
      <c r="K18" s="1"/>
      <c r="L18" s="239"/>
      <c r="M18" s="240"/>
      <c r="N18" s="241"/>
      <c r="O18" s="282" t="s">
        <v>22</v>
      </c>
    </row>
    <row r="19" spans="2:15" ht="17.100000000000001" customHeight="1">
      <c r="B19" s="284" t="s">
        <v>171</v>
      </c>
      <c r="C19" s="285" t="s">
        <v>7</v>
      </c>
      <c r="D19" s="286" t="s">
        <v>140</v>
      </c>
      <c r="E19" s="287">
        <f>SUM(E20:E25)</f>
        <v>1377</v>
      </c>
      <c r="F19" s="270"/>
      <c r="G19" s="249">
        <v>5</v>
      </c>
      <c r="H19" s="250" t="s">
        <v>170</v>
      </c>
      <c r="I19" s="242" t="s">
        <v>154</v>
      </c>
      <c r="J19" s="257">
        <v>415</v>
      </c>
      <c r="K19" s="1"/>
      <c r="L19" s="284" t="s">
        <v>172</v>
      </c>
      <c r="M19" s="285" t="s">
        <v>16</v>
      </c>
      <c r="N19" s="286" t="s">
        <v>140</v>
      </c>
      <c r="O19" s="288">
        <f>SUM(O20:O28)</f>
        <v>1267</v>
      </c>
    </row>
    <row r="20" spans="2:15" ht="17.100000000000001" customHeight="1">
      <c r="B20" s="249">
        <v>1</v>
      </c>
      <c r="C20" s="250" t="s">
        <v>173</v>
      </c>
      <c r="D20" s="289" t="s">
        <v>146</v>
      </c>
      <c r="E20" s="257">
        <v>118</v>
      </c>
      <c r="F20" s="270"/>
      <c r="G20" s="249">
        <v>6</v>
      </c>
      <c r="H20" s="250" t="s">
        <v>174</v>
      </c>
      <c r="I20" s="242" t="s">
        <v>137</v>
      </c>
      <c r="J20" s="257">
        <v>268</v>
      </c>
      <c r="K20" s="1"/>
      <c r="L20" s="249">
        <v>1</v>
      </c>
      <c r="M20" s="250" t="s">
        <v>175</v>
      </c>
      <c r="N20" s="242" t="s">
        <v>146</v>
      </c>
      <c r="O20" s="242">
        <v>67</v>
      </c>
    </row>
    <row r="21" spans="2:15" ht="17.100000000000001" customHeight="1">
      <c r="B21" s="249">
        <v>2</v>
      </c>
      <c r="C21" s="250" t="s">
        <v>176</v>
      </c>
      <c r="D21" s="289" t="s">
        <v>137</v>
      </c>
      <c r="E21" s="257">
        <v>492</v>
      </c>
      <c r="F21" s="270"/>
      <c r="G21" s="249">
        <v>7</v>
      </c>
      <c r="H21" s="250" t="s">
        <v>177</v>
      </c>
      <c r="I21" s="242" t="s">
        <v>146</v>
      </c>
      <c r="J21" s="257">
        <v>51</v>
      </c>
      <c r="K21" s="1"/>
      <c r="L21" s="249">
        <v>2</v>
      </c>
      <c r="M21" s="250" t="s">
        <v>178</v>
      </c>
      <c r="N21" s="242" t="s">
        <v>154</v>
      </c>
      <c r="O21" s="242">
        <v>24</v>
      </c>
    </row>
    <row r="22" spans="2:15" ht="17.100000000000001" customHeight="1">
      <c r="B22" s="249">
        <v>3</v>
      </c>
      <c r="C22" s="250" t="s">
        <v>179</v>
      </c>
      <c r="D22" s="289" t="s">
        <v>146</v>
      </c>
      <c r="E22" s="257">
        <v>155</v>
      </c>
      <c r="F22" s="270"/>
      <c r="G22" s="249"/>
      <c r="H22" s="250"/>
      <c r="I22" s="242"/>
      <c r="J22" s="257" t="s">
        <v>180</v>
      </c>
      <c r="K22" s="1"/>
      <c r="L22" s="249">
        <v>3</v>
      </c>
      <c r="M22" s="250" t="s">
        <v>181</v>
      </c>
      <c r="N22" s="242" t="s">
        <v>137</v>
      </c>
      <c r="O22" s="242">
        <v>68</v>
      </c>
    </row>
    <row r="23" spans="2:15" ht="17.100000000000001" customHeight="1">
      <c r="B23" s="249">
        <v>4</v>
      </c>
      <c r="C23" s="250" t="s">
        <v>182</v>
      </c>
      <c r="D23" s="289" t="s">
        <v>146</v>
      </c>
      <c r="E23" s="257">
        <v>95</v>
      </c>
      <c r="F23" s="270"/>
      <c r="G23" s="284" t="s">
        <v>171</v>
      </c>
      <c r="H23" s="285" t="s">
        <v>183</v>
      </c>
      <c r="I23" s="286" t="s">
        <v>140</v>
      </c>
      <c r="J23" s="288">
        <f>SUM(J24:J31)</f>
        <v>1326</v>
      </c>
      <c r="K23" s="1"/>
      <c r="L23" s="249">
        <v>4</v>
      </c>
      <c r="M23" s="250" t="s">
        <v>184</v>
      </c>
      <c r="N23" s="242" t="s">
        <v>137</v>
      </c>
      <c r="O23" s="242">
        <v>100</v>
      </c>
    </row>
    <row r="24" spans="2:15" ht="17.100000000000001" customHeight="1">
      <c r="B24" s="249">
        <v>5</v>
      </c>
      <c r="C24" s="250" t="s">
        <v>185</v>
      </c>
      <c r="D24" s="289" t="s">
        <v>137</v>
      </c>
      <c r="E24" s="257">
        <v>397</v>
      </c>
      <c r="F24" s="270"/>
      <c r="G24" s="249">
        <v>1</v>
      </c>
      <c r="H24" s="250" t="s">
        <v>186</v>
      </c>
      <c r="I24" s="242" t="s">
        <v>137</v>
      </c>
      <c r="J24" s="257">
        <v>64</v>
      </c>
      <c r="K24" s="1"/>
      <c r="L24" s="249">
        <v>5</v>
      </c>
      <c r="M24" s="250" t="s">
        <v>187</v>
      </c>
      <c r="N24" s="242" t="s">
        <v>146</v>
      </c>
      <c r="O24" s="242">
        <v>143</v>
      </c>
    </row>
    <row r="25" spans="2:15" ht="17.100000000000001" customHeight="1">
      <c r="B25" s="249">
        <v>6</v>
      </c>
      <c r="C25" s="250" t="s">
        <v>188</v>
      </c>
      <c r="D25" s="289" t="s">
        <v>137</v>
      </c>
      <c r="E25" s="257">
        <v>120</v>
      </c>
      <c r="F25" s="270"/>
      <c r="G25" s="249">
        <v>2</v>
      </c>
      <c r="H25" s="250" t="s">
        <v>189</v>
      </c>
      <c r="I25" s="242" t="s">
        <v>146</v>
      </c>
      <c r="J25" s="257">
        <v>67</v>
      </c>
      <c r="K25" s="1"/>
      <c r="L25" s="249">
        <v>6</v>
      </c>
      <c r="M25" s="250" t="s">
        <v>190</v>
      </c>
      <c r="N25" s="242" t="s">
        <v>137</v>
      </c>
      <c r="O25" s="242">
        <v>410</v>
      </c>
    </row>
    <row r="26" spans="2:15" ht="17.100000000000001" customHeight="1">
      <c r="B26" s="249"/>
      <c r="C26" s="250"/>
      <c r="D26" s="242"/>
      <c r="E26" s="282"/>
      <c r="F26" s="283"/>
      <c r="G26" s="249">
        <v>3</v>
      </c>
      <c r="H26" s="250" t="s">
        <v>191</v>
      </c>
      <c r="I26" s="242" t="s">
        <v>137</v>
      </c>
      <c r="J26" s="257">
        <v>318</v>
      </c>
      <c r="K26" s="1"/>
      <c r="L26" s="249">
        <v>7</v>
      </c>
      <c r="M26" s="250" t="s">
        <v>192</v>
      </c>
      <c r="N26" s="242" t="s">
        <v>146</v>
      </c>
      <c r="O26" s="242">
        <v>52</v>
      </c>
    </row>
    <row r="27" spans="2:15" ht="17.100000000000001" customHeight="1">
      <c r="B27" s="284" t="s">
        <v>193</v>
      </c>
      <c r="C27" s="285" t="s">
        <v>9</v>
      </c>
      <c r="D27" s="286" t="s">
        <v>140</v>
      </c>
      <c r="E27" s="288">
        <f>SUM(E28:E32)</f>
        <v>408</v>
      </c>
      <c r="F27" s="270"/>
      <c r="G27" s="249">
        <v>4</v>
      </c>
      <c r="H27" s="250" t="s">
        <v>194</v>
      </c>
      <c r="I27" s="242" t="s">
        <v>146</v>
      </c>
      <c r="J27" s="257">
        <v>139</v>
      </c>
      <c r="K27" s="1"/>
      <c r="L27" s="249">
        <v>8</v>
      </c>
      <c r="M27" s="250" t="s">
        <v>195</v>
      </c>
      <c r="N27" s="242" t="s">
        <v>146</v>
      </c>
      <c r="O27" s="242">
        <v>122</v>
      </c>
    </row>
    <row r="28" spans="2:15" ht="17.100000000000001" customHeight="1">
      <c r="B28" s="249">
        <v>1</v>
      </c>
      <c r="C28" s="250" t="s">
        <v>196</v>
      </c>
      <c r="D28" s="242" t="s">
        <v>137</v>
      </c>
      <c r="E28" s="257">
        <v>88</v>
      </c>
      <c r="F28" s="270"/>
      <c r="G28" s="249">
        <v>5</v>
      </c>
      <c r="H28" s="250" t="s">
        <v>194</v>
      </c>
      <c r="I28" s="242" t="s">
        <v>154</v>
      </c>
      <c r="J28" s="257">
        <v>478</v>
      </c>
      <c r="K28" s="1"/>
      <c r="L28" s="249">
        <v>9</v>
      </c>
      <c r="M28" s="250" t="s">
        <v>195</v>
      </c>
      <c r="N28" s="242" t="s">
        <v>154</v>
      </c>
      <c r="O28" s="242">
        <v>281</v>
      </c>
    </row>
    <row r="29" spans="2:15" ht="17.100000000000001" customHeight="1">
      <c r="B29" s="249">
        <v>2</v>
      </c>
      <c r="C29" s="250" t="s">
        <v>197</v>
      </c>
      <c r="D29" s="242" t="s">
        <v>146</v>
      </c>
      <c r="E29" s="257">
        <v>45</v>
      </c>
      <c r="F29" s="270"/>
      <c r="G29" s="249">
        <v>6</v>
      </c>
      <c r="H29" s="250" t="s">
        <v>198</v>
      </c>
      <c r="I29" s="242" t="s">
        <v>137</v>
      </c>
      <c r="J29" s="257">
        <v>103</v>
      </c>
      <c r="K29" s="1"/>
      <c r="L29" s="249"/>
      <c r="M29" s="250"/>
      <c r="N29" s="242"/>
      <c r="O29" s="257"/>
    </row>
    <row r="30" spans="2:15" ht="17.100000000000001" customHeight="1">
      <c r="B30" s="249">
        <v>3</v>
      </c>
      <c r="C30" s="250" t="s">
        <v>199</v>
      </c>
      <c r="D30" s="242" t="s">
        <v>137</v>
      </c>
      <c r="E30" s="257">
        <v>65</v>
      </c>
      <c r="F30" s="270"/>
      <c r="G30" s="249">
        <v>7</v>
      </c>
      <c r="H30" s="250" t="s">
        <v>200</v>
      </c>
      <c r="I30" s="242" t="s">
        <v>137</v>
      </c>
      <c r="J30" s="257">
        <v>95</v>
      </c>
      <c r="K30" s="1"/>
      <c r="L30" s="284" t="s">
        <v>201</v>
      </c>
      <c r="M30" s="285" t="s">
        <v>17</v>
      </c>
      <c r="N30" s="286" t="s">
        <v>140</v>
      </c>
      <c r="O30" s="288">
        <f>SUM(O31:O40)</f>
        <v>1651</v>
      </c>
    </row>
    <row r="31" spans="2:15" ht="17.100000000000001" customHeight="1">
      <c r="B31" s="249">
        <v>4</v>
      </c>
      <c r="C31" s="250" t="s">
        <v>202</v>
      </c>
      <c r="D31" s="242" t="s">
        <v>137</v>
      </c>
      <c r="E31" s="257">
        <v>83</v>
      </c>
      <c r="F31" s="270"/>
      <c r="G31" s="249">
        <v>8</v>
      </c>
      <c r="H31" s="250" t="s">
        <v>203</v>
      </c>
      <c r="I31" s="242" t="s">
        <v>146</v>
      </c>
      <c r="J31" s="257">
        <v>62</v>
      </c>
      <c r="K31" s="1"/>
      <c r="L31" s="249">
        <v>1</v>
      </c>
      <c r="M31" s="250" t="s">
        <v>204</v>
      </c>
      <c r="N31" s="242" t="s">
        <v>146</v>
      </c>
      <c r="O31" s="242">
        <v>119</v>
      </c>
    </row>
    <row r="32" spans="2:15" ht="17.100000000000001" customHeight="1">
      <c r="B32" s="249">
        <v>5</v>
      </c>
      <c r="C32" s="250" t="s">
        <v>205</v>
      </c>
      <c r="D32" s="242" t="s">
        <v>137</v>
      </c>
      <c r="E32" s="257">
        <v>127</v>
      </c>
      <c r="F32" s="283"/>
      <c r="G32" s="249"/>
      <c r="H32" s="250"/>
      <c r="I32" s="242"/>
      <c r="J32" s="257"/>
      <c r="K32" s="1"/>
      <c r="L32" s="249">
        <v>2</v>
      </c>
      <c r="M32" s="250" t="s">
        <v>206</v>
      </c>
      <c r="N32" s="242" t="s">
        <v>137</v>
      </c>
      <c r="O32" s="242">
        <v>215</v>
      </c>
    </row>
    <row r="33" spans="2:15" ht="17.100000000000001" customHeight="1">
      <c r="B33" s="249"/>
      <c r="C33" s="250"/>
      <c r="D33" s="242"/>
      <c r="E33" s="257"/>
      <c r="F33" s="270"/>
      <c r="G33" s="284" t="s">
        <v>193</v>
      </c>
      <c r="H33" s="285" t="s">
        <v>12</v>
      </c>
      <c r="I33" s="286" t="s">
        <v>140</v>
      </c>
      <c r="J33" s="288">
        <f>SUM(J34:J39)</f>
        <v>872</v>
      </c>
      <c r="K33" s="1"/>
      <c r="L33" s="249">
        <v>3</v>
      </c>
      <c r="M33" s="250" t="s">
        <v>207</v>
      </c>
      <c r="N33" s="242" t="s">
        <v>146</v>
      </c>
      <c r="O33" s="242">
        <v>48</v>
      </c>
    </row>
    <row r="34" spans="2:15" ht="17.100000000000001" customHeight="1">
      <c r="B34" s="284" t="s">
        <v>208</v>
      </c>
      <c r="C34" s="285" t="s">
        <v>209</v>
      </c>
      <c r="D34" s="286" t="s">
        <v>140</v>
      </c>
      <c r="E34" s="288">
        <f>SUM(E35:E39)</f>
        <v>1456</v>
      </c>
      <c r="F34" s="270"/>
      <c r="G34" s="249">
        <v>1</v>
      </c>
      <c r="H34" s="250" t="s">
        <v>210</v>
      </c>
      <c r="I34" s="242" t="s">
        <v>146</v>
      </c>
      <c r="J34" s="257">
        <v>70</v>
      </c>
      <c r="K34" s="1"/>
      <c r="L34" s="249">
        <v>4</v>
      </c>
      <c r="M34" s="250" t="s">
        <v>211</v>
      </c>
      <c r="N34" s="242" t="s">
        <v>137</v>
      </c>
      <c r="O34" s="242">
        <v>500</v>
      </c>
    </row>
    <row r="35" spans="2:15" ht="17.100000000000001" customHeight="1">
      <c r="B35" s="249">
        <v>1</v>
      </c>
      <c r="C35" s="250" t="s">
        <v>212</v>
      </c>
      <c r="D35" s="242" t="s">
        <v>137</v>
      </c>
      <c r="E35" s="257">
        <v>301</v>
      </c>
      <c r="F35" s="270"/>
      <c r="G35" s="249">
        <v>2</v>
      </c>
      <c r="H35" s="250" t="s">
        <v>213</v>
      </c>
      <c r="I35" s="242" t="s">
        <v>146</v>
      </c>
      <c r="J35" s="257">
        <v>126</v>
      </c>
      <c r="K35" s="1"/>
      <c r="L35" s="249">
        <v>5</v>
      </c>
      <c r="M35" s="250" t="s">
        <v>214</v>
      </c>
      <c r="N35" s="242" t="s">
        <v>154</v>
      </c>
      <c r="O35" s="242">
        <v>14</v>
      </c>
    </row>
    <row r="36" spans="2:15" ht="17.100000000000001" customHeight="1">
      <c r="B36" s="249">
        <v>2</v>
      </c>
      <c r="C36" s="250" t="s">
        <v>215</v>
      </c>
      <c r="D36" s="242" t="s">
        <v>137</v>
      </c>
      <c r="E36" s="257">
        <v>496</v>
      </c>
      <c r="F36" s="270"/>
      <c r="G36" s="249">
        <v>3</v>
      </c>
      <c r="H36" s="250" t="s">
        <v>216</v>
      </c>
      <c r="I36" s="242" t="s">
        <v>146</v>
      </c>
      <c r="J36" s="257">
        <v>100</v>
      </c>
      <c r="K36" s="1"/>
      <c r="L36" s="249">
        <v>6</v>
      </c>
      <c r="M36" s="250" t="s">
        <v>217</v>
      </c>
      <c r="N36" s="242" t="s">
        <v>146</v>
      </c>
      <c r="O36" s="242">
        <v>57</v>
      </c>
    </row>
    <row r="37" spans="2:15" ht="17.100000000000001" customHeight="1">
      <c r="B37" s="249">
        <v>3</v>
      </c>
      <c r="C37" s="250" t="s">
        <v>218</v>
      </c>
      <c r="D37" s="242" t="s">
        <v>146</v>
      </c>
      <c r="E37" s="257">
        <v>135</v>
      </c>
      <c r="F37" s="270"/>
      <c r="G37" s="249">
        <v>4</v>
      </c>
      <c r="H37" s="250" t="s">
        <v>219</v>
      </c>
      <c r="I37" s="242" t="s">
        <v>146</v>
      </c>
      <c r="J37" s="257">
        <v>76</v>
      </c>
      <c r="K37" s="1"/>
      <c r="L37" s="249">
        <v>7</v>
      </c>
      <c r="M37" s="250" t="s">
        <v>220</v>
      </c>
      <c r="N37" s="242" t="s">
        <v>146</v>
      </c>
      <c r="O37" s="242">
        <v>82</v>
      </c>
    </row>
    <row r="38" spans="2:15" ht="17.100000000000001" customHeight="1">
      <c r="B38" s="249">
        <v>4</v>
      </c>
      <c r="C38" s="250" t="s">
        <v>221</v>
      </c>
      <c r="D38" s="242" t="s">
        <v>137</v>
      </c>
      <c r="E38" s="257">
        <v>417</v>
      </c>
      <c r="F38" s="270"/>
      <c r="G38" s="249">
        <v>5</v>
      </c>
      <c r="H38" s="250" t="s">
        <v>222</v>
      </c>
      <c r="I38" s="242" t="s">
        <v>137</v>
      </c>
      <c r="J38" s="257">
        <v>430</v>
      </c>
      <c r="K38" s="1"/>
      <c r="L38" s="249">
        <v>8</v>
      </c>
      <c r="M38" s="250" t="s">
        <v>223</v>
      </c>
      <c r="N38" s="242" t="s">
        <v>146</v>
      </c>
      <c r="O38" s="242">
        <v>95</v>
      </c>
    </row>
    <row r="39" spans="2:15" ht="17.100000000000001" customHeight="1">
      <c r="B39" s="249">
        <v>5</v>
      </c>
      <c r="C39" s="250" t="s">
        <v>224</v>
      </c>
      <c r="D39" s="242" t="s">
        <v>146</v>
      </c>
      <c r="E39" s="257">
        <v>107</v>
      </c>
      <c r="F39" s="270"/>
      <c r="G39" s="249">
        <v>6</v>
      </c>
      <c r="H39" s="250" t="s">
        <v>225</v>
      </c>
      <c r="I39" s="242" t="s">
        <v>137</v>
      </c>
      <c r="J39" s="257">
        <v>70</v>
      </c>
      <c r="K39" s="1"/>
      <c r="L39" s="249">
        <v>9</v>
      </c>
      <c r="M39" s="250" t="s">
        <v>226</v>
      </c>
      <c r="N39" s="242" t="s">
        <v>146</v>
      </c>
      <c r="O39" s="242">
        <v>126</v>
      </c>
    </row>
    <row r="40" spans="2:15" ht="17.100000000000001" customHeight="1">
      <c r="B40" s="249"/>
      <c r="C40" s="250"/>
      <c r="D40" s="242"/>
      <c r="E40" s="257"/>
      <c r="F40" s="270"/>
      <c r="G40" s="249"/>
      <c r="H40" s="250"/>
      <c r="I40" s="242"/>
      <c r="J40" s="257"/>
      <c r="K40" s="1"/>
      <c r="L40" s="290">
        <v>10</v>
      </c>
      <c r="M40" s="275" t="s">
        <v>226</v>
      </c>
      <c r="N40" s="291" t="s">
        <v>154</v>
      </c>
      <c r="O40" s="242">
        <v>395</v>
      </c>
    </row>
    <row r="41" spans="2:15" ht="17.100000000000001" customHeight="1" thickBot="1">
      <c r="B41" s="284" t="s">
        <v>138</v>
      </c>
      <c r="C41" s="285" t="s">
        <v>11</v>
      </c>
      <c r="D41" s="286" t="s">
        <v>140</v>
      </c>
      <c r="E41" s="288">
        <f>SUM(E42+E43+E44+J6+J7)</f>
        <v>503</v>
      </c>
      <c r="F41" s="270"/>
      <c r="G41" s="243" t="s">
        <v>208</v>
      </c>
      <c r="H41" s="244" t="s">
        <v>13</v>
      </c>
      <c r="I41" s="271" t="s">
        <v>140</v>
      </c>
      <c r="J41" s="288">
        <f>SUM(J42:J44)</f>
        <v>1039</v>
      </c>
      <c r="K41" s="1"/>
      <c r="L41" s="292"/>
      <c r="M41" s="293"/>
      <c r="N41" s="294"/>
      <c r="O41" s="295"/>
    </row>
    <row r="42" spans="2:15" ht="17.100000000000001" customHeight="1" thickTop="1" thickBot="1">
      <c r="B42" s="249">
        <v>1</v>
      </c>
      <c r="C42" s="250" t="s">
        <v>227</v>
      </c>
      <c r="D42" s="242" t="s">
        <v>146</v>
      </c>
      <c r="E42" s="257">
        <v>68</v>
      </c>
      <c r="F42" s="270"/>
      <c r="G42" s="249">
        <v>1</v>
      </c>
      <c r="H42" s="250" t="s">
        <v>228</v>
      </c>
      <c r="I42" s="242" t="s">
        <v>137</v>
      </c>
      <c r="J42" s="257">
        <v>297</v>
      </c>
      <c r="K42" s="1"/>
      <c r="L42" s="296" t="s">
        <v>229</v>
      </c>
      <c r="M42" s="297"/>
      <c r="N42" s="298" t="s">
        <v>230</v>
      </c>
      <c r="O42" s="299">
        <f>SUM(E8+E19+E27+E34+E41+J14+J23+J33+J41+O6+O19+O30)</f>
        <v>18037</v>
      </c>
    </row>
    <row r="43" spans="2:15" ht="17.100000000000001" customHeight="1" thickTop="1" thickBot="1">
      <c r="B43" s="249">
        <v>2</v>
      </c>
      <c r="C43" s="250" t="s">
        <v>231</v>
      </c>
      <c r="D43" s="242" t="s">
        <v>137</v>
      </c>
      <c r="E43" s="257">
        <v>52</v>
      </c>
      <c r="F43" s="270"/>
      <c r="G43" s="249">
        <v>2</v>
      </c>
      <c r="H43" s="250" t="s">
        <v>232</v>
      </c>
      <c r="I43" s="242" t="s">
        <v>137</v>
      </c>
      <c r="J43" s="257">
        <v>139</v>
      </c>
      <c r="K43" s="1"/>
      <c r="L43" s="300"/>
      <c r="M43" s="301"/>
      <c r="N43" s="302"/>
      <c r="O43" s="303"/>
    </row>
    <row r="44" spans="2:15" ht="17.100000000000001" customHeight="1" thickBot="1">
      <c r="B44" s="253">
        <v>3</v>
      </c>
      <c r="C44" s="254" t="s">
        <v>233</v>
      </c>
      <c r="D44" s="255" t="s">
        <v>146</v>
      </c>
      <c r="E44" s="256">
        <v>45</v>
      </c>
      <c r="F44" s="270"/>
      <c r="G44" s="304">
        <v>3</v>
      </c>
      <c r="H44" s="305" t="s">
        <v>234</v>
      </c>
      <c r="I44" s="306" t="s">
        <v>137</v>
      </c>
      <c r="J44" s="256">
        <v>603</v>
      </c>
      <c r="K44" s="1"/>
      <c r="L44" s="307"/>
      <c r="M44" s="307"/>
      <c r="N44" s="307"/>
      <c r="O44" s="307"/>
    </row>
    <row r="45" spans="2:15" ht="15" customHeight="1">
      <c r="B45" s="270"/>
      <c r="C45" s="308"/>
      <c r="D45" s="309"/>
      <c r="E45" s="310"/>
      <c r="F45" s="311"/>
      <c r="G45" s="308"/>
      <c r="H45" s="311"/>
      <c r="I45" s="312"/>
      <c r="J45" s="1"/>
      <c r="K45" s="1"/>
      <c r="L45" s="1"/>
      <c r="M45" s="1"/>
      <c r="N45" s="1"/>
      <c r="O45" s="1"/>
    </row>
    <row r="46" spans="2:15" ht="15" customHeight="1">
      <c r="B46" s="270"/>
      <c r="C46" s="308" t="s">
        <v>235</v>
      </c>
      <c r="D46" s="309"/>
      <c r="E46" s="310"/>
      <c r="F46" s="311"/>
      <c r="G46" s="308"/>
      <c r="H46" s="311"/>
      <c r="I46" s="3"/>
      <c r="J46" s="3"/>
      <c r="K46" s="1"/>
    </row>
    <row r="47" spans="2:15" ht="15" customHeight="1"/>
    <row r="48" spans="2:15" ht="15" customHeight="1"/>
    <row r="49" spans="2:15" ht="15" customHeight="1">
      <c r="L49" s="313"/>
      <c r="M49" s="314"/>
      <c r="N49" s="315"/>
      <c r="O49" s="315"/>
    </row>
    <row r="50" spans="2:15" ht="15" customHeight="1"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3"/>
      <c r="M50" s="314"/>
      <c r="N50" s="315"/>
      <c r="O50" s="315"/>
    </row>
    <row r="51" spans="2:15" ht="15" customHeight="1">
      <c r="B51" s="316"/>
      <c r="C51" s="316"/>
      <c r="D51" s="316"/>
      <c r="E51" s="316"/>
      <c r="F51" s="316"/>
      <c r="G51" s="316"/>
      <c r="H51" s="316"/>
      <c r="I51" s="316"/>
      <c r="J51" s="316"/>
      <c r="K51" s="316"/>
    </row>
    <row r="52" spans="2:15" ht="15" customHeight="1"/>
    <row r="53" spans="2:15" ht="15" customHeight="1"/>
    <row r="54" spans="2:15" ht="15" customHeight="1"/>
    <row r="55" spans="2:15" ht="15" customHeight="1"/>
    <row r="56" spans="2:15" ht="15" customHeight="1"/>
    <row r="57" spans="2:15" ht="15" customHeight="1"/>
    <row r="58" spans="2:15" ht="15" customHeight="1"/>
    <row r="59" spans="2:15" ht="15" customHeight="1"/>
    <row r="60" spans="2:15" ht="15" customHeight="1"/>
    <row r="61" spans="2:15" ht="15" customHeight="1"/>
  </sheetData>
  <mergeCells count="25">
    <mergeCell ref="L42:M43"/>
    <mergeCell ref="N42:N43"/>
    <mergeCell ref="O42:O43"/>
    <mergeCell ref="G10:G11"/>
    <mergeCell ref="H10:H11"/>
    <mergeCell ref="I10:I11"/>
    <mergeCell ref="J10:J11"/>
    <mergeCell ref="G12:I13"/>
    <mergeCell ref="J12:J13"/>
    <mergeCell ref="L4:L5"/>
    <mergeCell ref="M4:M5"/>
    <mergeCell ref="N4:N5"/>
    <mergeCell ref="O4:O5"/>
    <mergeCell ref="B6:D7"/>
    <mergeCell ref="E6:E7"/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</mergeCells>
  <printOptions horizontalCentered="1" verticalCentered="1"/>
  <pageMargins left="0.18" right="0" top="0" bottom="0" header="0" footer="0"/>
  <pageSetup paperSize="9" scale="70" fitToHeight="0" orientation="landscape" verticalDpi="597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7"/>
  <sheetViews>
    <sheetView topLeftCell="J1" zoomScaleNormal="100" workbookViewId="0">
      <selection activeCell="M1" sqref="M1"/>
    </sheetView>
  </sheetViews>
  <sheetFormatPr defaultRowHeight="14.25"/>
  <cols>
    <col min="1" max="1" width="3.85546875" style="103" customWidth="1"/>
    <col min="2" max="3" width="9.140625" style="103" customWidth="1"/>
    <col min="4" max="4" width="4.85546875" style="103" customWidth="1"/>
    <col min="5" max="6" width="9.140625" style="103" customWidth="1"/>
    <col min="7" max="7" width="7.140625" style="103" customWidth="1"/>
    <col min="8" max="8" width="28.85546875" style="103" customWidth="1"/>
    <col min="9" max="9" width="7.5703125" style="103" customWidth="1"/>
    <col min="10" max="10" width="6.5703125" style="103" customWidth="1"/>
    <col min="11" max="11" width="8.7109375" style="103" customWidth="1"/>
    <col min="12" max="12" width="11.5703125" style="103" customWidth="1"/>
    <col min="13" max="28" width="9.140625" style="103" customWidth="1"/>
    <col min="29" max="16384" width="9.140625" style="123"/>
  </cols>
  <sheetData>
    <row r="1" spans="1:32" s="105" customFormat="1" ht="12.7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4"/>
    </row>
    <row r="2" spans="1:32" s="105" customFormat="1" ht="12.75">
      <c r="A2" s="103"/>
      <c r="B2" s="103" t="s">
        <v>86</v>
      </c>
      <c r="C2" s="103" t="s">
        <v>87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</row>
    <row r="3" spans="1:32" s="105" customFormat="1" ht="12.75">
      <c r="A3" s="103"/>
      <c r="B3" s="103" t="s">
        <v>88</v>
      </c>
      <c r="C3" s="103">
        <v>23285</v>
      </c>
      <c r="D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</row>
    <row r="4" spans="1:32" s="105" customFormat="1" ht="12.75">
      <c r="A4" s="103"/>
      <c r="B4" s="103" t="s">
        <v>89</v>
      </c>
      <c r="C4" s="103">
        <v>23674</v>
      </c>
      <c r="D4" s="103"/>
      <c r="H4" s="103" t="s">
        <v>90</v>
      </c>
      <c r="I4" s="105">
        <v>176</v>
      </c>
      <c r="J4" s="105">
        <f t="shared" ref="J4:J9" si="0">K4+K10</f>
        <v>176</v>
      </c>
      <c r="K4" s="106">
        <v>23</v>
      </c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</row>
    <row r="5" spans="1:32" s="105" customFormat="1" ht="12.75">
      <c r="A5" s="103"/>
      <c r="B5" s="103" t="s">
        <v>91</v>
      </c>
      <c r="C5" s="103">
        <v>24852</v>
      </c>
      <c r="D5" s="103"/>
      <c r="E5" s="103"/>
      <c r="F5" s="103" t="s">
        <v>92</v>
      </c>
      <c r="H5" s="103" t="s">
        <v>93</v>
      </c>
      <c r="I5" s="105">
        <v>1</v>
      </c>
      <c r="J5" s="105">
        <f t="shared" si="0"/>
        <v>1</v>
      </c>
      <c r="K5" s="106">
        <v>0</v>
      </c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</row>
    <row r="6" spans="1:32" s="105" customFormat="1" ht="12.75">
      <c r="A6" s="103"/>
      <c r="B6" s="103" t="s">
        <v>94</v>
      </c>
      <c r="C6" s="103">
        <v>24769</v>
      </c>
      <c r="D6" s="103"/>
      <c r="E6" s="103" t="s">
        <v>95</v>
      </c>
      <c r="F6" s="103">
        <v>4007</v>
      </c>
      <c r="H6" s="105" t="s">
        <v>96</v>
      </c>
      <c r="I6" s="105">
        <v>0</v>
      </c>
      <c r="J6" s="105">
        <f t="shared" si="0"/>
        <v>0</v>
      </c>
      <c r="K6" s="107">
        <v>0</v>
      </c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</row>
    <row r="7" spans="1:32" s="105" customFormat="1" ht="12.75">
      <c r="A7" s="103"/>
      <c r="B7" s="103" t="s">
        <v>97</v>
      </c>
      <c r="C7" s="103">
        <v>23870</v>
      </c>
      <c r="D7" s="103"/>
      <c r="E7" s="103" t="s">
        <v>98</v>
      </c>
      <c r="F7" s="103">
        <v>4509</v>
      </c>
      <c r="H7" s="108" t="s">
        <v>99</v>
      </c>
      <c r="I7" s="105">
        <v>43</v>
      </c>
      <c r="J7" s="105">
        <f t="shared" si="0"/>
        <v>43</v>
      </c>
      <c r="K7" s="106">
        <v>1</v>
      </c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</row>
    <row r="8" spans="1:32" s="105" customFormat="1" ht="12.75">
      <c r="A8" s="103"/>
      <c r="B8" s="103" t="s">
        <v>100</v>
      </c>
      <c r="C8" s="103">
        <v>23087</v>
      </c>
      <c r="D8" s="103"/>
      <c r="E8" s="103" t="s">
        <v>101</v>
      </c>
      <c r="F8" s="103">
        <v>3775</v>
      </c>
      <c r="H8" s="105" t="s">
        <v>102</v>
      </c>
      <c r="I8" s="105">
        <v>58</v>
      </c>
      <c r="J8" s="105">
        <f t="shared" si="0"/>
        <v>58</v>
      </c>
      <c r="K8" s="106">
        <v>13</v>
      </c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</row>
    <row r="9" spans="1:32" s="105" customFormat="1" ht="12.75">
      <c r="A9" s="103"/>
      <c r="B9" s="103" t="s">
        <v>103</v>
      </c>
      <c r="C9" s="103">
        <v>22194</v>
      </c>
      <c r="D9" s="103"/>
      <c r="E9" s="103" t="s">
        <v>104</v>
      </c>
      <c r="F9" s="103">
        <v>3921</v>
      </c>
      <c r="H9" s="105" t="s">
        <v>105</v>
      </c>
      <c r="I9" s="105">
        <v>0</v>
      </c>
      <c r="J9" s="105">
        <f t="shared" si="0"/>
        <v>0</v>
      </c>
      <c r="K9" s="106">
        <v>0</v>
      </c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</row>
    <row r="10" spans="1:32" s="105" customFormat="1" ht="12.75">
      <c r="A10" s="103"/>
      <c r="B10" s="103" t="s">
        <v>106</v>
      </c>
      <c r="C10" s="103">
        <v>21626</v>
      </c>
      <c r="D10" s="103"/>
      <c r="E10" s="103" t="s">
        <v>107</v>
      </c>
      <c r="F10" s="103">
        <v>3694</v>
      </c>
      <c r="K10" s="105">
        <v>153</v>
      </c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</row>
    <row r="11" spans="1:32" s="105" customFormat="1" ht="12.75">
      <c r="A11" s="103"/>
      <c r="B11" s="103" t="s">
        <v>108</v>
      </c>
      <c r="C11" s="103">
        <v>21012</v>
      </c>
      <c r="D11" s="103"/>
      <c r="E11" s="103" t="s">
        <v>88</v>
      </c>
      <c r="F11" s="103">
        <v>2520</v>
      </c>
      <c r="K11" s="105">
        <v>1</v>
      </c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</row>
    <row r="12" spans="1:32" s="105" customFormat="1" ht="12.75">
      <c r="A12" s="103"/>
      <c r="B12" s="103" t="s">
        <v>109</v>
      </c>
      <c r="C12" s="103">
        <v>20381</v>
      </c>
      <c r="D12" s="103"/>
      <c r="E12" s="103"/>
      <c r="F12" s="103"/>
      <c r="K12" s="105">
        <v>0</v>
      </c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</row>
    <row r="13" spans="1:32" s="105" customFormat="1" ht="12.75">
      <c r="A13" s="103"/>
      <c r="B13" s="103" t="s">
        <v>110</v>
      </c>
      <c r="C13" s="103">
        <v>19226</v>
      </c>
      <c r="D13" s="103"/>
      <c r="E13" s="103" t="s">
        <v>106</v>
      </c>
      <c r="F13" s="103">
        <v>3670</v>
      </c>
      <c r="K13" s="105">
        <v>42</v>
      </c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</row>
    <row r="14" spans="1:32" s="105" customFormat="1" ht="12.75">
      <c r="A14" s="103"/>
      <c r="B14" s="103" t="s">
        <v>111</v>
      </c>
      <c r="C14" s="103">
        <v>18515</v>
      </c>
      <c r="D14" s="103"/>
      <c r="E14" s="103" t="s">
        <v>108</v>
      </c>
      <c r="F14" s="103">
        <v>4597</v>
      </c>
      <c r="K14" s="105">
        <v>45</v>
      </c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</row>
    <row r="15" spans="1:32" s="105" customFormat="1" ht="12.75">
      <c r="A15" s="103"/>
      <c r="B15" s="103" t="s">
        <v>112</v>
      </c>
      <c r="C15" s="103">
        <v>18037</v>
      </c>
      <c r="D15" s="103"/>
      <c r="E15" s="103" t="s">
        <v>109</v>
      </c>
      <c r="F15" s="103">
        <v>3973</v>
      </c>
      <c r="J15" s="103"/>
      <c r="K15" s="105">
        <v>0</v>
      </c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</row>
    <row r="16" spans="1:32" s="105" customFormat="1" ht="12.75">
      <c r="A16" s="103"/>
      <c r="B16" s="103"/>
      <c r="E16" s="103" t="s">
        <v>110</v>
      </c>
      <c r="F16" s="103">
        <v>4627</v>
      </c>
      <c r="H16" s="103"/>
      <c r="I16" s="103"/>
      <c r="J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F16" s="109"/>
    </row>
    <row r="17" spans="1:32" s="105" customFormat="1" ht="12.75">
      <c r="A17" s="103"/>
      <c r="B17" s="103"/>
      <c r="C17" s="103"/>
      <c r="D17" s="103"/>
      <c r="E17" s="103" t="s">
        <v>111</v>
      </c>
      <c r="F17" s="103">
        <v>4140</v>
      </c>
      <c r="H17" s="103"/>
      <c r="I17" s="103"/>
      <c r="J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F17" s="109"/>
    </row>
    <row r="18" spans="1:32" s="105" customFormat="1" ht="12.75">
      <c r="A18" s="103"/>
      <c r="B18" s="103"/>
      <c r="C18" s="103"/>
      <c r="D18" s="103"/>
      <c r="E18" s="103" t="s">
        <v>112</v>
      </c>
      <c r="F18" s="103">
        <v>4311</v>
      </c>
      <c r="H18" s="103"/>
      <c r="I18" s="110"/>
      <c r="J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F18" s="109"/>
    </row>
    <row r="19" spans="1:32" s="105" customFormat="1" ht="12.75">
      <c r="A19" s="103"/>
      <c r="B19" s="103"/>
      <c r="C19" s="103"/>
      <c r="D19" s="103"/>
      <c r="G19" s="103"/>
      <c r="H19" s="103"/>
      <c r="I19" s="103"/>
      <c r="J19" s="103"/>
      <c r="K19" s="111">
        <f>K22+K23+K24+K25+K26+K27+K28+K29+K30+K31+K32+K33+K34</f>
        <v>1.0000567398119122</v>
      </c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F19" s="109"/>
    </row>
    <row r="20" spans="1:32" s="105" customFormat="1" ht="12.75">
      <c r="A20" s="103"/>
      <c r="B20" s="103" t="s">
        <v>113</v>
      </c>
      <c r="C20" s="103"/>
      <c r="D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F20" s="109"/>
    </row>
    <row r="21" spans="1:32" s="105" customFormat="1" ht="12.75">
      <c r="A21" s="103"/>
      <c r="B21" s="103"/>
      <c r="C21" s="103"/>
      <c r="D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F21" s="109"/>
    </row>
    <row r="22" spans="1:32" s="105" customFormat="1" ht="12.75">
      <c r="A22" s="103"/>
      <c r="B22" s="103">
        <v>1435</v>
      </c>
      <c r="C22" s="103"/>
      <c r="D22" s="103"/>
      <c r="E22" s="103"/>
      <c r="F22" s="103"/>
      <c r="G22" s="103"/>
      <c r="H22" s="103"/>
      <c r="I22" s="103"/>
      <c r="J22" s="112" t="s">
        <v>114</v>
      </c>
      <c r="K22" s="113">
        <v>0.44990000000000002</v>
      </c>
      <c r="L22" s="114">
        <f t="shared" ref="L22:L34" si="1">B22/B$36</f>
        <v>0.44984326018808779</v>
      </c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F22" s="109"/>
    </row>
    <row r="23" spans="1:32" s="105" customFormat="1" ht="12.75">
      <c r="A23" s="103"/>
      <c r="B23" s="103">
        <v>159</v>
      </c>
      <c r="C23" s="103"/>
      <c r="D23" s="103"/>
      <c r="E23" s="103"/>
      <c r="F23" s="103"/>
      <c r="G23" s="103"/>
      <c r="H23" s="103"/>
      <c r="I23" s="103"/>
      <c r="J23" s="112" t="s">
        <v>115</v>
      </c>
      <c r="K23" s="109">
        <f t="shared" ref="K23:K34" si="2">B23/B$36</f>
        <v>4.9843260188087775E-2</v>
      </c>
      <c r="L23" s="115">
        <f t="shared" si="1"/>
        <v>4.9843260188087775E-2</v>
      </c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F23" s="109"/>
    </row>
    <row r="24" spans="1:32" s="105" customFormat="1" ht="12.75">
      <c r="A24" s="103"/>
      <c r="B24" s="103">
        <v>55</v>
      </c>
      <c r="C24" s="103"/>
      <c r="D24" s="103"/>
      <c r="E24" s="103"/>
      <c r="F24" s="103"/>
      <c r="G24" s="103"/>
      <c r="H24" s="103"/>
      <c r="I24" s="103"/>
      <c r="J24" s="112" t="s">
        <v>116</v>
      </c>
      <c r="K24" s="109">
        <f t="shared" si="2"/>
        <v>1.7241379310344827E-2</v>
      </c>
      <c r="L24" s="115">
        <f t="shared" si="1"/>
        <v>1.7241379310344827E-2</v>
      </c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F24" s="109"/>
    </row>
    <row r="25" spans="1:32" s="105" customFormat="1" ht="12.75" customHeight="1">
      <c r="A25" s="103"/>
      <c r="B25" s="103">
        <v>67</v>
      </c>
      <c r="C25" s="103"/>
      <c r="D25" s="103"/>
      <c r="E25" s="103"/>
      <c r="F25" s="103"/>
      <c r="G25" s="103"/>
      <c r="H25" s="103"/>
      <c r="J25" s="116" t="s">
        <v>117</v>
      </c>
      <c r="K25" s="109">
        <f t="shared" si="2"/>
        <v>2.1003134796238245E-2</v>
      </c>
      <c r="L25" s="115">
        <f t="shared" si="1"/>
        <v>2.1003134796238245E-2</v>
      </c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F25" s="109"/>
    </row>
    <row r="26" spans="1:32" s="105" customFormat="1" ht="12.75" customHeight="1">
      <c r="A26" s="103"/>
      <c r="B26" s="103">
        <v>16</v>
      </c>
      <c r="C26" s="103"/>
      <c r="D26" s="103"/>
      <c r="E26" s="103"/>
      <c r="F26" s="103"/>
      <c r="G26" s="103"/>
      <c r="H26" s="103"/>
      <c r="I26" s="103"/>
      <c r="J26" s="112" t="s">
        <v>118</v>
      </c>
      <c r="K26" s="109">
        <f t="shared" si="2"/>
        <v>5.0156739811912229E-3</v>
      </c>
      <c r="L26" s="114">
        <f t="shared" si="1"/>
        <v>5.0156739811912229E-3</v>
      </c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F26" s="109"/>
    </row>
    <row r="27" spans="1:32" s="105" customFormat="1" ht="12.75">
      <c r="A27" s="103"/>
      <c r="B27" s="103">
        <v>46</v>
      </c>
      <c r="C27" s="103"/>
      <c r="D27" s="103"/>
      <c r="E27" s="103"/>
      <c r="F27" s="103"/>
      <c r="G27" s="103"/>
      <c r="H27" s="103"/>
      <c r="I27" s="103"/>
      <c r="J27" s="116" t="s">
        <v>119</v>
      </c>
      <c r="K27" s="109">
        <f t="shared" si="2"/>
        <v>1.4420062695924765E-2</v>
      </c>
      <c r="L27" s="114">
        <f t="shared" si="1"/>
        <v>1.4420062695924765E-2</v>
      </c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F27" s="109"/>
    </row>
    <row r="28" spans="1:32" s="105" customFormat="1" ht="12.75">
      <c r="A28" s="103"/>
      <c r="B28" s="103">
        <v>142</v>
      </c>
      <c r="C28" s="103"/>
      <c r="D28" s="103"/>
      <c r="E28" s="103"/>
      <c r="F28" s="103"/>
      <c r="G28" s="103"/>
      <c r="H28" s="103"/>
      <c r="I28" s="103"/>
      <c r="J28" s="116" t="s">
        <v>120</v>
      </c>
      <c r="K28" s="109">
        <f t="shared" si="2"/>
        <v>4.4514106583072102E-2</v>
      </c>
      <c r="L28" s="115">
        <f t="shared" si="1"/>
        <v>4.4514106583072102E-2</v>
      </c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F28" s="109"/>
    </row>
    <row r="29" spans="1:32" s="105" customFormat="1" ht="12.75">
      <c r="A29" s="103"/>
      <c r="B29" s="103">
        <v>29</v>
      </c>
      <c r="C29" s="103"/>
      <c r="D29" s="103"/>
      <c r="E29" s="103"/>
      <c r="F29" s="103"/>
      <c r="G29" s="103"/>
      <c r="H29" s="103"/>
      <c r="I29" s="103"/>
      <c r="J29" s="116" t="s">
        <v>121</v>
      </c>
      <c r="K29" s="109">
        <f t="shared" si="2"/>
        <v>9.0909090909090905E-3</v>
      </c>
      <c r="L29" s="115">
        <f t="shared" si="1"/>
        <v>9.0909090909090905E-3</v>
      </c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F29" s="117"/>
    </row>
    <row r="30" spans="1:32" s="105" customFormat="1" ht="12.75">
      <c r="A30" s="103"/>
      <c r="B30" s="103">
        <v>87</v>
      </c>
      <c r="C30" s="103"/>
      <c r="D30" s="103"/>
      <c r="E30" s="103"/>
      <c r="F30" s="103"/>
      <c r="G30" s="103"/>
      <c r="H30" s="103"/>
      <c r="I30" s="103"/>
      <c r="J30" s="116" t="s">
        <v>122</v>
      </c>
      <c r="K30" s="109">
        <f t="shared" si="2"/>
        <v>2.7272727272727271E-2</v>
      </c>
      <c r="L30" s="115">
        <f t="shared" si="1"/>
        <v>2.7272727272727271E-2</v>
      </c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</row>
    <row r="31" spans="1:32" s="105" customFormat="1" ht="12.75">
      <c r="A31" s="103"/>
      <c r="B31" s="103">
        <v>606</v>
      </c>
      <c r="C31" s="103"/>
      <c r="D31" s="103"/>
      <c r="E31" s="103"/>
      <c r="F31" s="103"/>
      <c r="G31" s="103"/>
      <c r="H31" s="103"/>
      <c r="I31" s="103"/>
      <c r="J31" s="116" t="s">
        <v>123</v>
      </c>
      <c r="K31" s="109">
        <f t="shared" si="2"/>
        <v>0.18996865203761756</v>
      </c>
      <c r="L31" s="115">
        <f t="shared" si="1"/>
        <v>0.18996865203761756</v>
      </c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</row>
    <row r="32" spans="1:32" s="105" customFormat="1" ht="12.75">
      <c r="A32" s="103"/>
      <c r="B32" s="103">
        <v>217</v>
      </c>
      <c r="C32" s="103"/>
      <c r="D32" s="103"/>
      <c r="E32" s="103"/>
      <c r="F32" s="103"/>
      <c r="G32" s="103"/>
      <c r="H32" s="103"/>
      <c r="I32" s="103"/>
      <c r="J32" s="116" t="s">
        <v>124</v>
      </c>
      <c r="K32" s="109">
        <f t="shared" si="2"/>
        <v>6.8025078369905956E-2</v>
      </c>
      <c r="L32" s="115">
        <f t="shared" si="1"/>
        <v>6.8025078369905956E-2</v>
      </c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</row>
    <row r="33" spans="1:28" s="105" customFormat="1" ht="12.75">
      <c r="A33" s="103"/>
      <c r="B33" s="103">
        <v>19</v>
      </c>
      <c r="C33" s="103"/>
      <c r="D33" s="103"/>
      <c r="E33" s="103"/>
      <c r="F33" s="103"/>
      <c r="G33" s="103"/>
      <c r="H33" s="103"/>
      <c r="I33" s="103"/>
      <c r="J33" s="116" t="s">
        <v>125</v>
      </c>
      <c r="K33" s="109">
        <f t="shared" si="2"/>
        <v>5.9561128526645765E-3</v>
      </c>
      <c r="L33" s="114">
        <f t="shared" si="1"/>
        <v>5.9561128526645765E-3</v>
      </c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</row>
    <row r="34" spans="1:28" s="105" customFormat="1" ht="12.75">
      <c r="A34" s="103"/>
      <c r="B34" s="103">
        <v>312</v>
      </c>
      <c r="C34" s="103"/>
      <c r="D34" s="103"/>
      <c r="E34" s="103"/>
      <c r="F34" s="103"/>
      <c r="G34" s="103"/>
      <c r="H34" s="103"/>
      <c r="I34" s="103"/>
      <c r="J34" s="116" t="s">
        <v>126</v>
      </c>
      <c r="K34" s="109">
        <f t="shared" si="2"/>
        <v>9.7805642633228843E-2</v>
      </c>
      <c r="L34" s="114">
        <f t="shared" si="1"/>
        <v>9.7805642633228843E-2</v>
      </c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</row>
    <row r="35" spans="1:28" s="105" customFormat="1" ht="12.75">
      <c r="A35" s="103"/>
      <c r="C35" s="103"/>
      <c r="D35" s="103"/>
      <c r="E35" s="103"/>
      <c r="F35" s="103"/>
      <c r="G35" s="103"/>
      <c r="H35" s="103"/>
      <c r="I35" s="103"/>
      <c r="J35" s="116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</row>
    <row r="36" spans="1:28" s="105" customFormat="1" ht="12.75">
      <c r="A36" s="103"/>
      <c r="B36" s="103">
        <v>3190</v>
      </c>
      <c r="C36" s="103"/>
      <c r="D36" s="103"/>
      <c r="E36" s="103"/>
      <c r="F36" s="103"/>
      <c r="G36" s="103"/>
      <c r="H36" s="103"/>
      <c r="I36" s="103"/>
      <c r="J36" s="116"/>
      <c r="K36" s="109">
        <v>1</v>
      </c>
      <c r="L36" s="115">
        <f>B36/B$36</f>
        <v>1</v>
      </c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</row>
    <row r="37" spans="1:28" s="105" customFormat="1" ht="12.75">
      <c r="A37" s="103"/>
      <c r="C37" s="103"/>
      <c r="D37" s="103"/>
      <c r="E37" s="103"/>
      <c r="F37" s="103"/>
      <c r="G37" s="103"/>
      <c r="H37" s="103"/>
      <c r="I37" s="103"/>
      <c r="J37" s="103"/>
      <c r="K37" s="118"/>
      <c r="L37" s="118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</row>
    <row r="38" spans="1:28" s="105" customFormat="1" ht="12.75">
      <c r="A38" s="103"/>
      <c r="B38" s="103">
        <f>SUM(B22:B34)</f>
        <v>3190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9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</row>
    <row r="39" spans="1:28" s="105" customFormat="1" ht="12.75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9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</row>
    <row r="40" spans="1:28" s="105" customFormat="1" ht="24.75" customHeight="1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9"/>
      <c r="N40" s="119" t="s">
        <v>127</v>
      </c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</row>
    <row r="41" spans="1:28" s="105" customFormat="1" ht="12.75" customHeight="1">
      <c r="M41" s="109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</row>
    <row r="42" spans="1:28" s="105" customFormat="1" ht="12.75">
      <c r="M42" s="109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</row>
    <row r="43" spans="1:28" s="105" customFormat="1" ht="12.75">
      <c r="M43" s="109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</row>
    <row r="44" spans="1:28" s="105" customFormat="1" ht="12.75">
      <c r="M44" s="109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</row>
    <row r="45" spans="1:28" s="105" customFormat="1" ht="12.75">
      <c r="M45" s="109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</row>
    <row r="46" spans="1:28" s="105" customFormat="1" ht="12.75">
      <c r="M46" s="109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</row>
    <row r="47" spans="1:28" s="105" customFormat="1" ht="12.75">
      <c r="M47" s="109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</row>
    <row r="48" spans="1:28" s="105" customFormat="1" ht="12.75">
      <c r="M48" s="109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</row>
    <row r="49" spans="1:28" s="105" customFormat="1" ht="12.75">
      <c r="M49" s="109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</row>
    <row r="50" spans="1:28" s="105" customFormat="1" ht="12.75">
      <c r="M50" s="109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</row>
    <row r="51" spans="1:28" s="105" customFormat="1" ht="12.75">
      <c r="M51" s="109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</row>
    <row r="52" spans="1:28" s="105" customFormat="1" ht="12.75">
      <c r="M52" s="109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</row>
    <row r="53" spans="1:28" s="105" customFormat="1" ht="12.75">
      <c r="M53" s="118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</row>
    <row r="54" spans="1:28" s="105" customFormat="1" ht="12.75"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</row>
    <row r="55" spans="1:28" s="105" customFormat="1" ht="12.75">
      <c r="M55" s="103"/>
      <c r="N55" s="103"/>
      <c r="O55" s="103"/>
      <c r="P55" s="115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</row>
    <row r="56" spans="1:28" s="105" customFormat="1" ht="12.75">
      <c r="M56" s="103"/>
      <c r="N56" s="103"/>
      <c r="O56" s="103"/>
      <c r="P56" s="122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</row>
    <row r="57" spans="1:28" s="105" customFormat="1" ht="12.75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15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</row>
    <row r="58" spans="1:28" s="105" customFormat="1" ht="12.75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15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</row>
    <row r="59" spans="1:28" s="105" customFormat="1" ht="12.75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22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</row>
    <row r="60" spans="1:28" s="105" customFormat="1" ht="12.75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14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</row>
    <row r="61" spans="1:28" s="105" customFormat="1" ht="12.75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15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</row>
    <row r="62" spans="1:28">
      <c r="P62" s="115"/>
    </row>
    <row r="63" spans="1:28">
      <c r="P63" s="115"/>
    </row>
    <row r="64" spans="1:28">
      <c r="P64" s="115"/>
    </row>
    <row r="65" spans="16:16">
      <c r="P65" s="115"/>
    </row>
    <row r="66" spans="16:16">
      <c r="P66" s="122"/>
    </row>
    <row r="67" spans="16:16">
      <c r="P67" s="115"/>
    </row>
  </sheetData>
  <printOptions horizontalCentered="1" verticalCentered="1"/>
  <pageMargins left="0.47244094488188981" right="0.47244094488188981" top="0.51181102362204722" bottom="0.51181102362204722" header="0.19685039370078741" footer="0.19685039370078741"/>
  <pageSetup paperSize="9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Stan i struktura XI 21</vt:lpstr>
      <vt:lpstr>Gminy XI.21</vt:lpstr>
      <vt:lpstr>Wykresy XI 21</vt:lpstr>
      <vt:lpstr>'Gminy XI.21'!Obszar_wydruku</vt:lpstr>
      <vt:lpstr>'Stan i struktura XI 21'!Obszar_wydruku</vt:lpstr>
      <vt:lpstr>'Wykresy XI 21'!Obszar_wydruku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Weber</dc:creator>
  <cp:lastModifiedBy>Tadeusz Weber</cp:lastModifiedBy>
  <dcterms:created xsi:type="dcterms:W3CDTF">2021-12-08T06:45:40Z</dcterms:created>
  <dcterms:modified xsi:type="dcterms:W3CDTF">2021-12-10T07:25:13Z</dcterms:modified>
</cp:coreProperties>
</file>