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985"/>
  </bookViews>
  <sheets>
    <sheet name="Stan i struktura IV 15" sheetId="1" r:id="rId1"/>
    <sheet name="Gminy IV.15" sheetId="2" r:id="rId2"/>
    <sheet name="Wykresy IV.15" sheetId="3" r:id="rId3"/>
  </sheets>
  <externalReferences>
    <externalReference r:id="rId4"/>
    <externalReference r:id="rId5"/>
  </externalReferences>
  <definedNames>
    <definedName name="__xlnm_Print_Area" localSheetId="1">'Gminy IV.15'!$B$1:$O$46</definedName>
    <definedName name="_xlnm.Print_Area" localSheetId="1">'Gminy IV.15'!$B$1:$O$46</definedName>
    <definedName name="_xlnm.Print_Area" localSheetId="0">'Stan i struktura IV 15'!$B$2:$S$68</definedName>
    <definedName name="_xlnm.Print_Area" localSheetId="2">'Wykresy IV.15'!$M$1:$AA$41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35" i="3" s="1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O8" i="1"/>
  <c r="V49" i="1"/>
  <c r="V65" i="1"/>
  <c r="E67" i="1"/>
  <c r="S67" i="1" s="1"/>
  <c r="U7" i="1"/>
  <c r="F9" i="1"/>
  <c r="J9" i="1"/>
  <c r="N9" i="1"/>
  <c r="R9" i="1"/>
  <c r="K8" i="1"/>
  <c r="V53" i="1"/>
  <c r="V57" i="1"/>
  <c r="V61" i="1"/>
</calcChain>
</file>

<file path=xl/sharedStrings.xml><?xml version="1.0" encoding="utf-8"?>
<sst xmlns="http://schemas.openxmlformats.org/spreadsheetml/2006/main" count="406" uniqueCount="233">
  <si>
    <t xml:space="preserve">INFORMACJA O STANIE I STRUKTURZE BEZROBOCIA W WOJ. LUBUSKIM W KWIETNIU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</si>
  <si>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</si>
  <si>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</si>
  <si>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</si>
  <si>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</si>
  <si>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</si>
  <si>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</si>
  <si>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</si>
  <si>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</si>
  <si>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</si>
  <si>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</si>
  <si>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</si>
  <si>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</si>
  <si>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</si>
  <si>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</si>
  <si>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</si>
  <si>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</si>
  <si>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</si>
  <si>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</si>
  <si>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</si>
  <si>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</si>
  <si>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</si>
  <si>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</si>
  <si>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</si>
  <si>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</si>
  <si>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</si>
  <si>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</si>
  <si>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</si>
  <si>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</si>
  <si>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</si>
  <si>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</si>
  <si>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</si>
  <si>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</si>
  <si>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</si>
  <si>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</si>
  <si>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</si>
  <si>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</si>
  <si>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</si>
  <si>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</si>
  <si>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</si>
  <si>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</si>
  <si>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</si>
  <si>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</si>
  <si>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</si>
  <si>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</si>
  <si>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</si>
  <si>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</si>
  <si>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</si>
  <si>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</si>
  <si>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</si>
  <si>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</si>
  <si>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</si>
  <si>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</si>
  <si>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</si>
  <si>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</si>
  <si>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</si>
  <si>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</si>
  <si>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</si>
  <si>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</si>
  <si>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</si>
  <si>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</si>
  <si>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</si>
  <si>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</si>
  <si>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</si>
  <si>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</si>
  <si>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</si>
  <si>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</si>
  <si>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</si>
  <si>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</si>
  <si>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</si>
  <si>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</si>
  <si>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</si>
  <si>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</si>
  <si>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</si>
  <si>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</si>
  <si>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</si>
  <si>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</si>
  <si>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</si>
  <si>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</si>
  <si>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</si>
  <si>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</si>
  <si>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</si>
  <si>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</si>
  <si>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</si>
  <si>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2015 r. jest podawany przez GUS z miesięcznym opóżnieniem</t>
  </si>
  <si>
    <t>Liczba  bezrobotnych w układzie powiatowych urzędów pracy i gmin woj. lubuskiego zarejestrowanych</t>
  </si>
  <si>
    <t>na koniec kwietnia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</si>
  <si>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</si>
  <si>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</si>
  <si>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</si>
  <si>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</si>
  <si>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</si>
  <si>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</si>
  <si>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</si>
  <si>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</si>
  <si>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</si>
  <si>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</si>
  <si>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</si>
  <si>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</si>
  <si>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</si>
  <si>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</si>
  <si>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</si>
  <si>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</si>
  <si>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</si>
  <si>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</si>
  <si>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</si>
  <si>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</si>
  <si>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</si>
  <si>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</si>
  <si>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</si>
  <si>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</si>
  <si>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</si>
  <si>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</si>
  <si>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</si>
  <si>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</si>
  <si>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</si>
  <si>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</si>
  <si>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</si>
  <si>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</si>
  <si>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</si>
  <si>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</si>
  <si>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</si>
  <si>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</si>
  <si>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</si>
  <si>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</si>
  <si>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</si>
  <si>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</si>
  <si>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</si>
  <si>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</si>
  <si>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</si>
  <si>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</si>
  <si>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</si>
  <si>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</si>
  <si>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</si>
  <si>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</si>
  <si>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</si>
  <si>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</si>
  <si>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</si>
  <si>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</si>
  <si>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</si>
  <si>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</si>
  <si>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</si>
  <si>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</si>
  <si>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</si>
  <si>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</si>
  <si>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</si>
  <si>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</si>
  <si>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</si>
  <si>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</si>
  <si>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</si>
  <si>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</si>
  <si>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</si>
  <si>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</si>
  <si>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</si>
  <si>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</si>
  <si>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</si>
  <si>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</si>
  <si>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</si>
  <si>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</si>
  <si>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</si>
  <si>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</si>
  <si>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</si>
  <si>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</si>
  <si>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</si>
  <si>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</si>
  <si>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</si>
  <si>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</si>
  <si>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</si>
  <si>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</si>
  <si>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</si>
  <si>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</si>
  <si>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</si>
  <si>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</si>
  <si>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</si>
  <si>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</si>
  <si>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</si>
  <si>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</si>
  <si>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</si>
  <si>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</si>
  <si>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</si>
  <si>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</si>
  <si>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</si>
  <si>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</si>
  <si>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</si>
  <si>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</si>
  <si>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</si>
  <si>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</si>
  <si>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</si>
  <si>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</si>
  <si>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</si>
  <si>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</si>
  <si>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</si>
  <si>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</si>
  <si>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</si>
  <si>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</si>
  <si>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IV 2014r.</t>
  </si>
  <si>
    <t>V 2014r.</t>
  </si>
  <si>
    <t>Podjęcia pracy poza miejscem zamieszkania w ramach bonu na zasiedlenie</t>
  </si>
  <si>
    <t>VI 2014r.</t>
  </si>
  <si>
    <t>oferty pracy</t>
  </si>
  <si>
    <t>Podjęcia pracy w ramach bonu zatrudnieniowego</t>
  </si>
  <si>
    <t>VII 2014r.</t>
  </si>
  <si>
    <t>XI 2013r.</t>
  </si>
  <si>
    <t>Podjęcia pracy w ramach dofinansowania wynagrodzenia za zatrudnienie skierowanego 
bezrobotnego powyżej 50 r. życia</t>
  </si>
  <si>
    <t>VIII 2014r.</t>
  </si>
  <si>
    <t>XII 2013r.</t>
  </si>
  <si>
    <t>Rozpoczęcie szkolenia w ramach bonu szkoleniowego</t>
  </si>
  <si>
    <t>IX 2014r.</t>
  </si>
  <si>
    <t>I 2014r.</t>
  </si>
  <si>
    <t>Rozpoczęcie stażu w ramach bonu stażowego</t>
  </si>
  <si>
    <t>X 2014r.</t>
  </si>
  <si>
    <t>II 2014r.</t>
  </si>
  <si>
    <t>XI 2014r.</t>
  </si>
  <si>
    <t>III 2014r.</t>
  </si>
  <si>
    <t>XII 2014r.</t>
  </si>
  <si>
    <t>I 2015r.</t>
  </si>
  <si>
    <t>II 2015r.</t>
  </si>
  <si>
    <t>III 2015r.</t>
  </si>
  <si>
    <t>IV 2015r.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</si>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</sst>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1" fillId="0" borderId="0"/>
    <xf numFmtId="0" fontId="35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31" fillId="0" borderId="0" xfId="1"/>
    <xf numFmtId="0" fontId="1" fillId="0" borderId="0" xfId="1" applyFont="1"/>
    <xf numFmtId="0" fontId="8" fillId="0" borderId="0" xfId="1" applyFont="1"/>
    <xf numFmtId="0" fontId="15" fillId="0" borderId="0" xfId="1" applyFont="1"/>
    <xf numFmtId="0" fontId="1" fillId="0" borderId="50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32" fillId="0" borderId="51" xfId="1" applyFont="1" applyBorder="1" applyAlignment="1">
      <alignment horizontal="center" vertical="center" wrapText="1"/>
    </xf>
    <xf numFmtId="0" fontId="32" fillId="0" borderId="52" xfId="1" applyFont="1" applyBorder="1" applyAlignment="1">
      <alignment horizontal="center" vertical="center" wrapText="1"/>
    </xf>
    <xf numFmtId="0" fontId="33" fillId="0" borderId="53" xfId="1" applyFont="1" applyBorder="1" applyAlignment="1">
      <alignment horizontal="center" vertical="center" wrapText="1"/>
    </xf>
    <xf numFmtId="165" fontId="27" fillId="0" borderId="54" xfId="1" applyNumberFormat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/>
    </xf>
    <xf numFmtId="0" fontId="3" fillId="0" borderId="56" xfId="1" applyFont="1" applyBorder="1" applyAlignment="1" applyProtection="1">
      <alignment horizontal="left"/>
    </xf>
    <xf numFmtId="165" fontId="3" fillId="0" borderId="56" xfId="1" applyNumberFormat="1" applyFont="1" applyBorder="1" applyProtection="1"/>
    <xf numFmtId="165" fontId="3" fillId="0" borderId="57" xfId="1" applyNumberFormat="1" applyFont="1" applyBorder="1" applyProtection="1"/>
    <xf numFmtId="0" fontId="2" fillId="6" borderId="55" xfId="1" applyFont="1" applyFill="1" applyBorder="1" applyAlignment="1">
      <alignment horizontal="center"/>
    </xf>
    <xf numFmtId="0" fontId="2" fillId="6" borderId="56" xfId="1" applyFont="1" applyFill="1" applyBorder="1" applyAlignment="1" applyProtection="1">
      <alignment horizontal="left"/>
    </xf>
    <xf numFmtId="165" fontId="2" fillId="6" borderId="58" xfId="1" applyNumberFormat="1" applyFont="1" applyFill="1" applyBorder="1" applyAlignment="1" applyProtection="1">
      <alignment horizontal="right"/>
    </xf>
    <xf numFmtId="0" fontId="3" fillId="0" borderId="59" xfId="1" applyFont="1" applyBorder="1" applyAlignment="1">
      <alignment horizontal="center"/>
    </xf>
    <xf numFmtId="0" fontId="3" fillId="0" borderId="57" xfId="1" applyFont="1" applyBorder="1" applyAlignment="1" applyProtection="1">
      <alignment horizontal="left"/>
    </xf>
    <xf numFmtId="165" fontId="3" fillId="0" borderId="57" xfId="1" applyNumberFormat="1" applyFont="1" applyBorder="1" applyAlignment="1"/>
    <xf numFmtId="0" fontId="2" fillId="6" borderId="56" xfId="1" applyFont="1" applyFill="1" applyBorder="1" applyAlignment="1" applyProtection="1">
      <alignment horizontal="center"/>
    </xf>
    <xf numFmtId="0" fontId="3" fillId="0" borderId="60" xfId="1" applyFont="1" applyBorder="1" applyAlignment="1">
      <alignment horizontal="center"/>
    </xf>
    <xf numFmtId="0" fontId="3" fillId="0" borderId="61" xfId="1" applyFont="1" applyBorder="1" applyAlignment="1" applyProtection="1">
      <alignment horizontal="left"/>
    </xf>
    <xf numFmtId="165" fontId="3" fillId="0" borderId="61" xfId="1" applyNumberFormat="1" applyFont="1" applyBorder="1" applyProtection="1"/>
    <xf numFmtId="165" fontId="3" fillId="0" borderId="62" xfId="1" applyNumberFormat="1" applyFont="1" applyBorder="1" applyProtection="1"/>
    <xf numFmtId="165" fontId="3" fillId="0" borderId="63" xfId="1" applyNumberFormat="1" applyFont="1" applyBorder="1" applyProtection="1"/>
    <xf numFmtId="0" fontId="3" fillId="0" borderId="64" xfId="1" applyFont="1" applyBorder="1" applyAlignment="1">
      <alignment horizontal="center"/>
    </xf>
    <xf numFmtId="0" fontId="3" fillId="0" borderId="64" xfId="1" applyFont="1" applyBorder="1" applyAlignment="1" applyProtection="1">
      <alignment horizontal="left"/>
    </xf>
    <xf numFmtId="165" fontId="3" fillId="0" borderId="64" xfId="1" applyNumberFormat="1" applyFont="1" applyBorder="1" applyProtection="1"/>
    <xf numFmtId="0" fontId="1" fillId="0" borderId="65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 wrapText="1"/>
    </xf>
    <xf numFmtId="0" fontId="32" fillId="0" borderId="66" xfId="1" applyFont="1" applyBorder="1" applyAlignment="1">
      <alignment horizontal="center" vertical="center" wrapText="1"/>
    </xf>
    <xf numFmtId="0" fontId="32" fillId="0" borderId="67" xfId="1" applyFont="1" applyBorder="1" applyAlignment="1">
      <alignment horizontal="center" vertical="center" wrapText="1"/>
    </xf>
    <xf numFmtId="0" fontId="33" fillId="0" borderId="68" xfId="1" applyFont="1" applyBorder="1" applyAlignment="1">
      <alignment horizontal="center" vertical="center" wrapText="1"/>
    </xf>
    <xf numFmtId="165" fontId="27" fillId="0" borderId="69" xfId="1" applyNumberFormat="1" applyFont="1" applyBorder="1" applyAlignment="1">
      <alignment horizontal="center" vertical="center" wrapText="1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5" fontId="2" fillId="6" borderId="56" xfId="1" applyNumberFormat="1" applyFont="1" applyFill="1" applyBorder="1" applyProtection="1"/>
    <xf numFmtId="165" fontId="2" fillId="6" borderId="58" xfId="1" applyNumberFormat="1" applyFont="1" applyFill="1" applyBorder="1" applyProtection="1"/>
    <xf numFmtId="0" fontId="3" fillId="0" borderId="70" xfId="1" applyFont="1" applyBorder="1" applyAlignment="1">
      <alignment horizontal="center"/>
    </xf>
    <xf numFmtId="0" fontId="3" fillId="0" borderId="71" xfId="1" applyFont="1" applyBorder="1" applyAlignment="1" applyProtection="1">
      <alignment horizontal="left"/>
    </xf>
    <xf numFmtId="165" fontId="3" fillId="0" borderId="71" xfId="1" applyNumberFormat="1" applyFont="1" applyBorder="1" applyProtection="1"/>
    <xf numFmtId="165" fontId="3" fillId="0" borderId="72" xfId="1" applyNumberFormat="1" applyFont="1" applyBorder="1" applyProtection="1"/>
    <xf numFmtId="0" fontId="3" fillId="7" borderId="53" xfId="1" applyFont="1" applyFill="1" applyBorder="1" applyAlignment="1">
      <alignment horizontal="center"/>
    </xf>
    <xf numFmtId="0" fontId="3" fillId="7" borderId="73" xfId="1" applyFont="1" applyFill="1" applyBorder="1" applyAlignment="1" applyProtection="1">
      <alignment horizontal="left"/>
    </xf>
    <xf numFmtId="165" fontId="3" fillId="7" borderId="73" xfId="1" applyNumberFormat="1" applyFont="1" applyFill="1" applyBorder="1" applyProtection="1"/>
    <xf numFmtId="165" fontId="3" fillId="7" borderId="63" xfId="1" applyNumberFormat="1" applyFont="1" applyFill="1" applyBorder="1" applyProtection="1"/>
    <xf numFmtId="0" fontId="3" fillId="8" borderId="57" xfId="1" applyNumberFormat="1" applyFont="1" applyFill="1" applyBorder="1" applyAlignment="1">
      <alignment horizontal="right" vertical="center"/>
    </xf>
    <xf numFmtId="165" fontId="3" fillId="0" borderId="58" xfId="1" applyNumberFormat="1" applyFont="1" applyBorder="1" applyProtection="1"/>
    <xf numFmtId="0" fontId="34" fillId="0" borderId="0" xfId="1" applyFont="1" applyBorder="1" applyAlignment="1">
      <alignment horizontal="center"/>
    </xf>
    <xf numFmtId="0" fontId="2" fillId="6" borderId="59" xfId="1" applyFont="1" applyFill="1" applyBorder="1" applyAlignment="1">
      <alignment horizontal="center"/>
    </xf>
    <xf numFmtId="0" fontId="2" fillId="6" borderId="57" xfId="1" applyFont="1" applyFill="1" applyBorder="1" applyAlignment="1" applyProtection="1">
      <alignment horizontal="left"/>
    </xf>
    <xf numFmtId="165" fontId="2" fillId="6" borderId="57" xfId="1" applyNumberFormat="1" applyFont="1" applyFill="1" applyBorder="1" applyProtection="1"/>
    <xf numFmtId="165" fontId="2" fillId="6" borderId="72" xfId="1" applyNumberFormat="1" applyFont="1" applyFill="1" applyBorder="1" applyProtection="1"/>
    <xf numFmtId="165" fontId="2" fillId="6" borderId="63" xfId="1" applyNumberFormat="1" applyFont="1" applyFill="1" applyBorder="1" applyProtection="1"/>
    <xf numFmtId="165" fontId="3" fillId="0" borderId="74" xfId="1" applyNumberFormat="1" applyFont="1" applyBorder="1" applyProtection="1"/>
    <xf numFmtId="165" fontId="3" fillId="0" borderId="75" xfId="1" applyNumberFormat="1" applyFont="1" applyBorder="1" applyAlignment="1" applyProtection="1">
      <alignment horizontal="center"/>
    </xf>
    <xf numFmtId="165" fontId="3" fillId="0" borderId="76" xfId="1" applyNumberFormat="1" applyFont="1" applyBorder="1" applyProtection="1"/>
    <xf numFmtId="0" fontId="3" fillId="0" borderId="77" xfId="1" applyFont="1" applyBorder="1" applyAlignment="1">
      <alignment horizontal="center" vertical="center"/>
    </xf>
    <xf numFmtId="0" fontId="1" fillId="0" borderId="78" xfId="1" applyFont="1" applyBorder="1" applyAlignment="1">
      <alignment horizontal="center" vertical="center"/>
    </xf>
    <xf numFmtId="165" fontId="3" fillId="0" borderId="78" xfId="1" applyNumberFormat="1" applyFont="1" applyBorder="1" applyProtection="1"/>
    <xf numFmtId="165" fontId="3" fillId="0" borderId="79" xfId="1" applyNumberFormat="1" applyFont="1" applyBorder="1" applyProtection="1"/>
    <xf numFmtId="0" fontId="13" fillId="9" borderId="80" xfId="1" applyFont="1" applyFill="1" applyBorder="1" applyAlignment="1">
      <alignment horizontal="center" vertical="center" wrapText="1"/>
    </xf>
    <xf numFmtId="165" fontId="3" fillId="9" borderId="81" xfId="1" applyNumberFormat="1" applyFont="1" applyFill="1" applyBorder="1" applyAlignment="1" applyProtection="1">
      <alignment horizontal="center" vertical="center" wrapText="1"/>
    </xf>
    <xf numFmtId="165" fontId="29" fillId="9" borderId="8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3" xfId="1" applyFont="1" applyBorder="1" applyAlignment="1">
      <alignment horizontal="center"/>
    </xf>
    <xf numFmtId="0" fontId="3" fillId="0" borderId="84" xfId="1" applyFont="1" applyBorder="1" applyAlignment="1" applyProtection="1">
      <alignment horizontal="left"/>
    </xf>
    <xf numFmtId="165" fontId="3" fillId="0" borderId="84" xfId="1" applyNumberFormat="1" applyFont="1" applyBorder="1" applyProtection="1"/>
    <xf numFmtId="0" fontId="1" fillId="0" borderId="64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left"/>
    </xf>
    <xf numFmtId="165" fontId="3" fillId="0" borderId="0" xfId="1" applyNumberFormat="1" applyFont="1" applyBorder="1" applyProtection="1"/>
    <xf numFmtId="165" fontId="2" fillId="0" borderId="0" xfId="1" applyNumberFormat="1" applyFont="1" applyBorder="1" applyProtection="1"/>
    <xf numFmtId="0" fontId="3" fillId="0" borderId="0" xfId="1" applyFont="1" applyBorder="1" applyAlignment="1">
      <alignment horizontal="center"/>
    </xf>
    <xf numFmtId="165" fontId="1" fillId="0" borderId="0" xfId="1" applyNumberFormat="1" applyFont="1" applyBorder="1" applyProtection="1"/>
    <xf numFmtId="0" fontId="3" fillId="0" borderId="0" xfId="1" applyFont="1"/>
    <xf numFmtId="0" fontId="36" fillId="0" borderId="0" xfId="2" applyFont="1"/>
    <xf numFmtId="0" fontId="37" fillId="0" borderId="0" xfId="2" applyFont="1"/>
    <xf numFmtId="0" fontId="38" fillId="0" borderId="0" xfId="2" applyFont="1"/>
    <xf numFmtId="0" fontId="36" fillId="0" borderId="0" xfId="2" applyFont="1" applyAlignment="1"/>
    <xf numFmtId="10" fontId="36" fillId="0" borderId="0" xfId="2" applyNumberFormat="1" applyFont="1" applyBorder="1" applyAlignment="1">
      <alignment horizontal="right"/>
    </xf>
    <xf numFmtId="0" fontId="36" fillId="0" borderId="0" xfId="2" applyFont="1" applyBorder="1" applyAlignment="1">
      <alignment horizontal="right"/>
    </xf>
    <xf numFmtId="0" fontId="36" fillId="0" borderId="0" xfId="2" applyFont="1" applyFill="1" applyBorder="1" applyAlignment="1">
      <alignment horizontal="right" wrapText="1"/>
    </xf>
    <xf numFmtId="0" fontId="36" fillId="0" borderId="0" xfId="2" applyFont="1" applyBorder="1" applyAlignment="1">
      <alignment horizontal="right" wrapText="1"/>
    </xf>
    <xf numFmtId="0" fontId="36" fillId="0" borderId="0" xfId="2" applyFont="1" applyFill="1" applyBorder="1" applyAlignment="1">
      <alignment horizontal="right"/>
    </xf>
    <xf numFmtId="10" fontId="36" fillId="0" borderId="0" xfId="2" applyNumberFormat="1" applyFont="1"/>
    <xf numFmtId="0" fontId="36" fillId="10" borderId="0" xfId="2" applyFont="1" applyFill="1" applyAlignment="1">
      <alignment vertical="center"/>
    </xf>
    <xf numFmtId="0" fontId="35" fillId="0" borderId="0" xfId="2" applyAlignment="1"/>
    <xf numFmtId="0" fontId="35" fillId="0" borderId="0" xfId="2"/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IV 2014r. do IV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IV.15'!$B$3:$B$15</c:f>
              <c:strCache>
                <c:ptCount val="13"/>
                <c:pt idx="0">
                  <c:v>IV 2014r.</c:v>
                </c:pt>
                <c:pt idx="1">
                  <c:v>V 2014r.</c:v>
                </c:pt>
                <c:pt idx="2">
                  <c:v>VI 2014r.</c:v>
                </c:pt>
                <c:pt idx="3">
                  <c:v>VII 2014r.</c:v>
                </c:pt>
                <c:pt idx="4">
                  <c:v>VIII 2014r.</c:v>
                </c:pt>
                <c:pt idx="5">
                  <c:v>IX 2014r.</c:v>
                </c:pt>
                <c:pt idx="6">
                  <c:v>X 2014r.</c:v>
                </c:pt>
                <c:pt idx="7">
                  <c:v>XI 2014r.</c:v>
                </c:pt>
                <c:pt idx="8">
                  <c:v>XII 2014r.</c:v>
                </c:pt>
                <c:pt idx="9">
                  <c:v>I 2015r.</c:v>
                </c:pt>
                <c:pt idx="10">
                  <c:v>II 2015r.</c:v>
                </c:pt>
                <c:pt idx="11">
                  <c:v>III 2015r.</c:v>
                </c:pt>
                <c:pt idx="12">
                  <c:v>IV 2015r.</c:v>
                </c:pt>
              </c:strCache>
            </c:strRef>
          </c:cat>
          <c:val>
            <c:numRef>
              <c:f>'Wykresy IV.15'!$C$3:$C$15</c:f>
              <c:numCache>
                <c:formatCode>General</c:formatCode>
                <c:ptCount val="13"/>
                <c:pt idx="0">
                  <c:v>56326</c:v>
                </c:pt>
                <c:pt idx="1">
                  <c:v>53088</c:v>
                </c:pt>
                <c:pt idx="2">
                  <c:v>50542</c:v>
                </c:pt>
                <c:pt idx="3">
                  <c:v>49497</c:v>
                </c:pt>
                <c:pt idx="4">
                  <c:v>48346</c:v>
                </c:pt>
                <c:pt idx="5">
                  <c:v>47412</c:v>
                </c:pt>
                <c:pt idx="6">
                  <c:v>46323</c:v>
                </c:pt>
                <c:pt idx="7">
                  <c:v>46611</c:v>
                </c:pt>
                <c:pt idx="8">
                  <c:v>47115</c:v>
                </c:pt>
                <c:pt idx="9">
                  <c:v>49935</c:v>
                </c:pt>
                <c:pt idx="10">
                  <c:v>49241</c:v>
                </c:pt>
                <c:pt idx="11">
                  <c:v>47476</c:v>
                </c:pt>
                <c:pt idx="12">
                  <c:v>45550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09122360"/>
        <c:axId val="309122752"/>
      </c:barChart>
      <c:catAx>
        <c:axId val="30912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122752"/>
        <c:crosses val="autoZero"/>
        <c:auto val="1"/>
        <c:lblAlgn val="ctr"/>
        <c:lblOffset val="100"/>
        <c:noMultiLvlLbl val="0"/>
      </c:catAx>
      <c:valAx>
        <c:axId val="309122752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1223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IV.15'!$J$3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IV.15'!$H$4:$H$8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IV.15'!$I$4:$I$8</c:f>
              <c:numCache>
                <c:formatCode>General</c:formatCode>
                <c:ptCount val="5"/>
                <c:pt idx="0">
                  <c:v>40</c:v>
                </c:pt>
                <c:pt idx="1">
                  <c:v>20</c:v>
                </c:pt>
                <c:pt idx="2">
                  <c:v>28</c:v>
                </c:pt>
                <c:pt idx="3">
                  <c:v>71</c:v>
                </c:pt>
                <c:pt idx="4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123536"/>
        <c:axId val="309123928"/>
      </c:barChart>
      <c:catAx>
        <c:axId val="30912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123928"/>
        <c:crosses val="autoZero"/>
        <c:auto val="1"/>
        <c:lblAlgn val="ctr"/>
        <c:lblOffset val="100"/>
        <c:noMultiLvlLbl val="0"/>
      </c:catAx>
      <c:valAx>
        <c:axId val="309123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1235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 2013r. do IV 2014r. oraz od XI 2014r. do IV 2015r.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IV.15'!$E$6:$E$18</c:f>
              <c:strCache>
                <c:ptCount val="13"/>
                <c:pt idx="0">
                  <c:v>XI 2013r.</c:v>
                </c:pt>
                <c:pt idx="1">
                  <c:v>XII 2013r.</c:v>
                </c:pt>
                <c:pt idx="2">
                  <c:v>I 2014r.</c:v>
                </c:pt>
                <c:pt idx="3">
                  <c:v>II 2014r.</c:v>
                </c:pt>
                <c:pt idx="4">
                  <c:v>III 2014r.</c:v>
                </c:pt>
                <c:pt idx="5">
                  <c:v>IV 2014r.</c:v>
                </c:pt>
                <c:pt idx="7">
                  <c:v>XI 2014r.</c:v>
                </c:pt>
                <c:pt idx="8">
                  <c:v>XII 2014r.</c:v>
                </c:pt>
                <c:pt idx="9">
                  <c:v>I 2015r.</c:v>
                </c:pt>
                <c:pt idx="10">
                  <c:v>II 2015r.</c:v>
                </c:pt>
                <c:pt idx="11">
                  <c:v>III 2015r.</c:v>
                </c:pt>
                <c:pt idx="12">
                  <c:v>IV 2015r.</c:v>
                </c:pt>
              </c:strCache>
            </c:strRef>
          </c:cat>
          <c:val>
            <c:numRef>
              <c:f>'Wykresy IV.15'!$F$6:$F$18</c:f>
              <c:numCache>
                <c:formatCode>General</c:formatCode>
                <c:ptCount val="13"/>
                <c:pt idx="0">
                  <c:v>1808</c:v>
                </c:pt>
                <c:pt idx="1">
                  <c:v>1613</c:v>
                </c:pt>
                <c:pt idx="2">
                  <c:v>2806</c:v>
                </c:pt>
                <c:pt idx="3">
                  <c:v>3173</c:v>
                </c:pt>
                <c:pt idx="4">
                  <c:v>3596</c:v>
                </c:pt>
                <c:pt idx="5">
                  <c:v>3891</c:v>
                </c:pt>
                <c:pt idx="7">
                  <c:v>1871</c:v>
                </c:pt>
                <c:pt idx="8">
                  <c:v>1899</c:v>
                </c:pt>
                <c:pt idx="9">
                  <c:v>2605</c:v>
                </c:pt>
                <c:pt idx="10">
                  <c:v>3218</c:v>
                </c:pt>
                <c:pt idx="11">
                  <c:v>2971</c:v>
                </c:pt>
                <c:pt idx="12">
                  <c:v>4294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09124712"/>
        <c:axId val="347200992"/>
        <c:axId val="0"/>
      </c:bar3DChart>
      <c:catAx>
        <c:axId val="30912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7200992"/>
        <c:crosses val="autoZero"/>
        <c:auto val="1"/>
        <c:lblAlgn val="ctr"/>
        <c:lblOffset val="100"/>
        <c:noMultiLvlLbl val="0"/>
      </c:catAx>
      <c:valAx>
        <c:axId val="347200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124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kwietniu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3165533795"/>
          <c:y val="0.32270201334551052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176739125558002"/>
                  <c:y val="-0.15428117723529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1084348430805124"/>
                  <c:y val="8.35929207908572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2.985396056262198E-3"/>
                  <c:y val="7.5663285036078803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8320882966552259E-2"/>
                  <c:y val="7.23975020363833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2116001525450344"/>
                  <c:y val="9.4907807370473676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905915606703009"/>
                  <c:y val="7.3526028682151412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872781927900041"/>
                  <c:y val="5.330453599256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3695672656302577"/>
                  <c:y val="-0.182087395815335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7144155057540886E-2"/>
                  <c:y val="-0.1571549872880310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6.229557843731072E-2"/>
                  <c:y val="-1.33152321477056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7.4753908966507396E-2"/>
                  <c:y val="-3.11727099943228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660385400542881"/>
                  <c:y val="-7.4200051012432239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IV.15'!$J$22:$J$34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IV.15'!$K$22:$K$34</c:f>
              <c:numCache>
                <c:formatCode>0.00%</c:formatCode>
                <c:ptCount val="13"/>
                <c:pt idx="0">
                  <c:v>0.37305236270753511</c:v>
                </c:pt>
                <c:pt idx="1">
                  <c:v>1.6091954022988506E-2</c:v>
                </c:pt>
                <c:pt idx="2">
                  <c:v>1.3920817369093232E-2</c:v>
                </c:pt>
                <c:pt idx="3">
                  <c:v>1.8773946360153258E-2</c:v>
                </c:pt>
                <c:pt idx="4">
                  <c:v>2.9118773946360154E-2</c:v>
                </c:pt>
                <c:pt idx="5">
                  <c:v>1.6985951468710091E-2</c:v>
                </c:pt>
                <c:pt idx="6">
                  <c:v>5.7088122605363986E-2</c:v>
                </c:pt>
                <c:pt idx="7">
                  <c:v>4.7126436781609195E-2</c:v>
                </c:pt>
                <c:pt idx="8">
                  <c:v>2.4648786717752235E-2</c:v>
                </c:pt>
                <c:pt idx="9">
                  <c:v>0.25862068965517243</c:v>
                </c:pt>
                <c:pt idx="10">
                  <c:v>8.7867177522349932E-2</c:v>
                </c:pt>
                <c:pt idx="11">
                  <c:v>1.0089399744572158E-2</c:v>
                </c:pt>
                <c:pt idx="12">
                  <c:v>4.6615581098339721E-2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381001</xdr:colOff>
      <xdr:row>19</xdr:row>
      <xdr:rowOff>114300</xdr:rowOff>
    </xdr:from>
    <xdr:to>
      <xdr:col>26</xdr:col>
      <xdr:colOff>571501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Struktura%20IV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5r/Wykresy%20IV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</sheetNames>
    <sheetDataSet>
      <sheetData sheetId="0"/>
      <sheetData sheetId="1"/>
      <sheetData sheetId="2">
        <row r="6">
          <cell r="E6">
            <v>3630</v>
          </cell>
          <cell r="F6">
            <v>2335</v>
          </cell>
          <cell r="G6">
            <v>3280</v>
          </cell>
          <cell r="H6">
            <v>3944</v>
          </cell>
          <cell r="I6">
            <v>6143</v>
          </cell>
          <cell r="J6">
            <v>1312</v>
          </cell>
          <cell r="K6">
            <v>3632</v>
          </cell>
          <cell r="L6">
            <v>1619</v>
          </cell>
          <cell r="M6">
            <v>2325</v>
          </cell>
          <cell r="N6">
            <v>1838</v>
          </cell>
          <cell r="O6">
            <v>5046</v>
          </cell>
          <cell r="P6">
            <v>3498</v>
          </cell>
          <cell r="Q6">
            <v>4692</v>
          </cell>
          <cell r="R6">
            <v>4182</v>
          </cell>
          <cell r="S6">
            <v>47476</v>
          </cell>
        </row>
        <row r="46">
          <cell r="E46">
            <v>1051</v>
          </cell>
          <cell r="F46">
            <v>585</v>
          </cell>
          <cell r="G46">
            <v>483</v>
          </cell>
          <cell r="H46">
            <v>585</v>
          </cell>
          <cell r="I46">
            <v>384</v>
          </cell>
          <cell r="J46">
            <v>589</v>
          </cell>
          <cell r="K46">
            <v>553</v>
          </cell>
          <cell r="L46">
            <v>369</v>
          </cell>
          <cell r="M46">
            <v>499</v>
          </cell>
          <cell r="N46">
            <v>340</v>
          </cell>
          <cell r="O46">
            <v>1208</v>
          </cell>
          <cell r="P46">
            <v>376</v>
          </cell>
          <cell r="Q46">
            <v>835</v>
          </cell>
          <cell r="R46">
            <v>937</v>
          </cell>
          <cell r="S46">
            <v>8794</v>
          </cell>
        </row>
        <row r="49">
          <cell r="E49">
            <v>51</v>
          </cell>
          <cell r="F49">
            <v>23</v>
          </cell>
          <cell r="G49">
            <v>0</v>
          </cell>
          <cell r="H49">
            <v>7</v>
          </cell>
          <cell r="I49">
            <v>7</v>
          </cell>
          <cell r="J49">
            <v>17</v>
          </cell>
          <cell r="K49">
            <v>36</v>
          </cell>
          <cell r="L49">
            <v>16</v>
          </cell>
          <cell r="M49">
            <v>7</v>
          </cell>
          <cell r="N49">
            <v>4</v>
          </cell>
          <cell r="O49">
            <v>77</v>
          </cell>
          <cell r="P49">
            <v>4</v>
          </cell>
          <cell r="Q49">
            <v>50</v>
          </cell>
          <cell r="R49">
            <v>61</v>
          </cell>
          <cell r="S49">
            <v>360</v>
          </cell>
        </row>
        <row r="51">
          <cell r="E51">
            <v>5</v>
          </cell>
          <cell r="F51">
            <v>24</v>
          </cell>
          <cell r="G51">
            <v>7</v>
          </cell>
          <cell r="H51">
            <v>2</v>
          </cell>
          <cell r="I51">
            <v>2</v>
          </cell>
          <cell r="J51">
            <v>14</v>
          </cell>
          <cell r="K51">
            <v>14</v>
          </cell>
          <cell r="L51">
            <v>25</v>
          </cell>
          <cell r="M51">
            <v>25</v>
          </cell>
          <cell r="N51">
            <v>7</v>
          </cell>
          <cell r="O51">
            <v>1</v>
          </cell>
          <cell r="P51">
            <v>14</v>
          </cell>
          <cell r="Q51">
            <v>87</v>
          </cell>
          <cell r="R51">
            <v>0</v>
          </cell>
          <cell r="S51">
            <v>227</v>
          </cell>
        </row>
        <row r="53">
          <cell r="E53">
            <v>9</v>
          </cell>
          <cell r="F53">
            <v>3</v>
          </cell>
          <cell r="G53">
            <v>0</v>
          </cell>
          <cell r="H53">
            <v>25</v>
          </cell>
          <cell r="I53">
            <v>1</v>
          </cell>
          <cell r="J53">
            <v>20</v>
          </cell>
          <cell r="K53">
            <v>1</v>
          </cell>
          <cell r="L53">
            <v>1</v>
          </cell>
          <cell r="M53">
            <v>16</v>
          </cell>
          <cell r="N53">
            <v>10</v>
          </cell>
          <cell r="O53">
            <v>13</v>
          </cell>
          <cell r="P53">
            <v>2</v>
          </cell>
          <cell r="Q53">
            <v>0</v>
          </cell>
          <cell r="R53">
            <v>12</v>
          </cell>
          <cell r="S53">
            <v>113</v>
          </cell>
        </row>
        <row r="55">
          <cell r="E55">
            <v>11</v>
          </cell>
          <cell r="F55">
            <v>2</v>
          </cell>
          <cell r="G55">
            <v>0</v>
          </cell>
          <cell r="H55">
            <v>3</v>
          </cell>
          <cell r="I55">
            <v>2</v>
          </cell>
          <cell r="J55">
            <v>11</v>
          </cell>
          <cell r="K55">
            <v>15</v>
          </cell>
          <cell r="L55">
            <v>18</v>
          </cell>
          <cell r="M55">
            <v>14</v>
          </cell>
          <cell r="N55">
            <v>10</v>
          </cell>
          <cell r="O55">
            <v>5</v>
          </cell>
          <cell r="P55">
            <v>7</v>
          </cell>
          <cell r="Q55">
            <v>20</v>
          </cell>
          <cell r="R55">
            <v>26</v>
          </cell>
          <cell r="S55">
            <v>144</v>
          </cell>
        </row>
        <row r="57">
          <cell r="E57">
            <v>8</v>
          </cell>
          <cell r="F57">
            <v>7</v>
          </cell>
          <cell r="G57">
            <v>0</v>
          </cell>
          <cell r="H57">
            <v>0</v>
          </cell>
          <cell r="I57">
            <v>8</v>
          </cell>
          <cell r="J57">
            <v>0</v>
          </cell>
          <cell r="K57">
            <v>14</v>
          </cell>
          <cell r="L57">
            <v>1</v>
          </cell>
          <cell r="M57">
            <v>0</v>
          </cell>
          <cell r="N57">
            <v>2</v>
          </cell>
          <cell r="O57">
            <v>14</v>
          </cell>
          <cell r="P57">
            <v>4</v>
          </cell>
          <cell r="Q57">
            <v>12</v>
          </cell>
          <cell r="R57">
            <v>17</v>
          </cell>
          <cell r="S57">
            <v>87</v>
          </cell>
        </row>
        <row r="59">
          <cell r="E59">
            <v>7</v>
          </cell>
          <cell r="F59">
            <v>3</v>
          </cell>
          <cell r="G59">
            <v>37</v>
          </cell>
          <cell r="H59">
            <v>24</v>
          </cell>
          <cell r="I59">
            <v>16</v>
          </cell>
          <cell r="J59">
            <v>1</v>
          </cell>
          <cell r="K59">
            <v>12</v>
          </cell>
          <cell r="L59">
            <v>15</v>
          </cell>
          <cell r="M59">
            <v>8</v>
          </cell>
          <cell r="N59">
            <v>43</v>
          </cell>
          <cell r="O59">
            <v>12</v>
          </cell>
          <cell r="P59">
            <v>9</v>
          </cell>
          <cell r="Q59">
            <v>18</v>
          </cell>
          <cell r="R59">
            <v>36</v>
          </cell>
          <cell r="S59">
            <v>241</v>
          </cell>
        </row>
        <row r="61">
          <cell r="E61">
            <v>149</v>
          </cell>
          <cell r="F61">
            <v>67</v>
          </cell>
          <cell r="G61">
            <v>85</v>
          </cell>
          <cell r="H61">
            <v>175</v>
          </cell>
          <cell r="I61">
            <v>12</v>
          </cell>
          <cell r="J61">
            <v>74</v>
          </cell>
          <cell r="K61">
            <v>87</v>
          </cell>
          <cell r="L61">
            <v>60</v>
          </cell>
          <cell r="M61">
            <v>25</v>
          </cell>
          <cell r="N61">
            <v>36</v>
          </cell>
          <cell r="O61">
            <v>164</v>
          </cell>
          <cell r="P61">
            <v>116</v>
          </cell>
          <cell r="Q61">
            <v>169</v>
          </cell>
          <cell r="R61">
            <v>101</v>
          </cell>
          <cell r="S61">
            <v>1320</v>
          </cell>
        </row>
        <row r="63">
          <cell r="E63">
            <v>1</v>
          </cell>
          <cell r="F63">
            <v>50</v>
          </cell>
          <cell r="G63">
            <v>0</v>
          </cell>
          <cell r="H63">
            <v>0</v>
          </cell>
          <cell r="I63">
            <v>95</v>
          </cell>
          <cell r="J63">
            <v>57</v>
          </cell>
          <cell r="K63">
            <v>52</v>
          </cell>
          <cell r="L63">
            <v>0</v>
          </cell>
          <cell r="M63">
            <v>60</v>
          </cell>
          <cell r="N63">
            <v>60</v>
          </cell>
          <cell r="O63">
            <v>83</v>
          </cell>
          <cell r="P63">
            <v>15</v>
          </cell>
          <cell r="Q63">
            <v>157</v>
          </cell>
          <cell r="R63">
            <v>210</v>
          </cell>
          <cell r="S63">
            <v>840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V.15"/>
    </sheetNames>
    <sheetDataSet>
      <sheetData sheetId="0">
        <row r="3">
          <cell r="B3" t="str">
            <v>IV 2014r.</v>
          </cell>
          <cell r="C3">
            <v>56326</v>
          </cell>
        </row>
        <row r="4">
          <cell r="B4" t="str">
            <v>V 2014r.</v>
          </cell>
          <cell r="C4">
            <v>53088</v>
          </cell>
          <cell r="H4" t="str">
            <v>Podjęcia pracy poza miejscem zamieszkania w ramach bonu na zasiedlenie</v>
          </cell>
          <cell r="I4">
            <v>40</v>
          </cell>
        </row>
        <row r="5">
          <cell r="B5" t="str">
            <v>VI 2014r.</v>
          </cell>
          <cell r="C5">
            <v>50542</v>
          </cell>
          <cell r="H5" t="str">
            <v>Podjęcia pracy w ramach bonu zatrudnieniowego</v>
          </cell>
          <cell r="I5">
            <v>20</v>
          </cell>
        </row>
        <row r="6">
          <cell r="B6" t="str">
            <v>VII 2014r.</v>
          </cell>
          <cell r="C6">
            <v>49497</v>
          </cell>
          <cell r="E6" t="str">
            <v>XI 2013r.</v>
          </cell>
          <cell r="F6">
            <v>1808</v>
          </cell>
          <cell r="H6" t="str">
            <v>Podjęcia pracy w ramach dofinansowania wynagrodzenia za zatrudnienie skierowanego 
bezrobotnego powyżej 50 r. życia</v>
          </cell>
          <cell r="I6">
            <v>28</v>
          </cell>
        </row>
        <row r="7">
          <cell r="B7" t="str">
            <v>VIII 2014r.</v>
          </cell>
          <cell r="C7">
            <v>48346</v>
          </cell>
          <cell r="E7" t="str">
            <v>XII 2013r.</v>
          </cell>
          <cell r="F7">
            <v>1613</v>
          </cell>
          <cell r="H7" t="str">
            <v>Rozpoczęcie szkolenia w ramach bonu szkoleniowego</v>
          </cell>
          <cell r="I7">
            <v>71</v>
          </cell>
        </row>
        <row r="8">
          <cell r="B8" t="str">
            <v>IX 2014r.</v>
          </cell>
          <cell r="C8">
            <v>47412</v>
          </cell>
          <cell r="E8" t="str">
            <v>I 2014r.</v>
          </cell>
          <cell r="F8">
            <v>2806</v>
          </cell>
          <cell r="H8" t="str">
            <v>Rozpoczęcie stażu w ramach bonu stażowego</v>
          </cell>
          <cell r="I8">
            <v>230</v>
          </cell>
        </row>
        <row r="9">
          <cell r="B9" t="str">
            <v>X 2014r.</v>
          </cell>
          <cell r="C9">
            <v>46323</v>
          </cell>
          <cell r="E9" t="str">
            <v>II 2014r.</v>
          </cell>
          <cell r="F9">
            <v>3173</v>
          </cell>
        </row>
        <row r="10">
          <cell r="B10" t="str">
            <v>XI 2014r.</v>
          </cell>
          <cell r="C10">
            <v>46611</v>
          </cell>
          <cell r="E10" t="str">
            <v>III 2014r.</v>
          </cell>
          <cell r="F10">
            <v>3596</v>
          </cell>
        </row>
        <row r="11">
          <cell r="B11" t="str">
            <v>XII 2014r.</v>
          </cell>
          <cell r="C11">
            <v>47115</v>
          </cell>
          <cell r="E11" t="str">
            <v>IV 2014r.</v>
          </cell>
          <cell r="F11">
            <v>3891</v>
          </cell>
        </row>
        <row r="12">
          <cell r="B12" t="str">
            <v>I 2015r.</v>
          </cell>
          <cell r="C12">
            <v>49935</v>
          </cell>
        </row>
        <row r="13">
          <cell r="B13" t="str">
            <v>II 2015r.</v>
          </cell>
          <cell r="C13">
            <v>49241</v>
          </cell>
          <cell r="E13" t="str">
            <v>XI 2014r.</v>
          </cell>
          <cell r="F13">
            <v>1871</v>
          </cell>
        </row>
        <row r="14">
          <cell r="B14" t="str">
            <v>III 2015r.</v>
          </cell>
          <cell r="C14">
            <v>47476</v>
          </cell>
          <cell r="E14" t="str">
            <v>XII 2014r.</v>
          </cell>
          <cell r="F14">
            <v>1899</v>
          </cell>
        </row>
        <row r="15">
          <cell r="B15" t="str">
            <v>IV 2015r.</v>
          </cell>
          <cell r="C15">
            <v>45550</v>
          </cell>
          <cell r="E15" t="str">
            <v>I 2015r.</v>
          </cell>
          <cell r="F15">
            <v>2605</v>
          </cell>
        </row>
        <row r="16">
          <cell r="E16" t="str">
            <v>II 2015r.</v>
          </cell>
          <cell r="F16">
            <v>3218</v>
          </cell>
        </row>
        <row r="17">
          <cell r="E17" t="str">
            <v>III 2015r.</v>
          </cell>
          <cell r="F17">
            <v>2971</v>
          </cell>
        </row>
        <row r="18">
          <cell r="E18" t="str">
            <v>IV 2015r.</v>
          </cell>
          <cell r="F18">
            <v>4294</v>
          </cell>
        </row>
        <row r="22">
          <cell r="J22" t="str">
            <v>Praca niesubsydiowana</v>
          </cell>
          <cell r="K22">
            <v>0.37305236270753511</v>
          </cell>
        </row>
        <row r="23">
          <cell r="J23" t="str">
            <v>Podjęcie działalności gospodarczej i inna praca</v>
          </cell>
          <cell r="K23">
            <v>1.6091954022988506E-2</v>
          </cell>
        </row>
        <row r="24">
          <cell r="J24" t="str">
            <v>Podjęcie pracy w ramach refund. kosztów zatrud. bezrobotnego</v>
          </cell>
          <cell r="K24">
            <v>1.3920817369093232E-2</v>
          </cell>
        </row>
        <row r="25">
          <cell r="J25" t="str">
            <v>Prace
interwencyjne</v>
          </cell>
          <cell r="K25">
            <v>1.8773946360153258E-2</v>
          </cell>
        </row>
        <row r="26">
          <cell r="J26" t="str">
            <v>Roboty 
publiczne</v>
          </cell>
          <cell r="K26">
            <v>2.9118773946360154E-2</v>
          </cell>
        </row>
        <row r="27">
          <cell r="J27" t="str">
            <v>Szkolenia</v>
          </cell>
          <cell r="K27">
            <v>1.6985951468710091E-2</v>
          </cell>
        </row>
        <row r="28">
          <cell r="J28" t="str">
            <v>Staże</v>
          </cell>
          <cell r="K28">
            <v>5.7088122605363986E-2</v>
          </cell>
        </row>
        <row r="29">
          <cell r="J29" t="str">
            <v>Praca społecznie użyteczna</v>
          </cell>
          <cell r="K29">
            <v>4.7126436781609195E-2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2.4648786717752235E-2</v>
          </cell>
        </row>
        <row r="31">
          <cell r="J31" t="str">
            <v>Niepotwierdzenie gotowości do pracy</v>
          </cell>
          <cell r="K31">
            <v>0.25862068965517243</v>
          </cell>
        </row>
        <row r="32">
          <cell r="J32" t="str">
            <v>Dobrowolna rezygnacja ze statusu bezrobotnego</v>
          </cell>
          <cell r="K32">
            <v>8.7867177522349932E-2</v>
          </cell>
        </row>
        <row r="33">
          <cell r="J33" t="str">
            <v>Nabycie praw emerytalnych lub rentowych</v>
          </cell>
          <cell r="K33">
            <v>1.0089399744572158E-2</v>
          </cell>
        </row>
        <row r="34">
          <cell r="J34" t="str">
            <v>Inne</v>
          </cell>
          <cell r="K34">
            <v>4.6615581098339721E-2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87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52" t="s">
        <v>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90"/>
    </row>
    <row r="5" spans="2:21" ht="29.1" customHeight="1" thickTop="1" thickBot="1">
      <c r="B5" s="14" t="s">
        <v>20</v>
      </c>
      <c r="C5" s="191" t="s">
        <v>21</v>
      </c>
      <c r="D5" s="192"/>
      <c r="E5" s="15">
        <v>6.4</v>
      </c>
      <c r="F5" s="15">
        <v>9.6999999999999993</v>
      </c>
      <c r="G5" s="15">
        <v>19.5</v>
      </c>
      <c r="H5" s="15">
        <v>19.2</v>
      </c>
      <c r="I5" s="15">
        <v>21.7</v>
      </c>
      <c r="J5" s="15">
        <v>8.5</v>
      </c>
      <c r="K5" s="15">
        <v>20.6</v>
      </c>
      <c r="L5" s="15">
        <v>14</v>
      </c>
      <c r="M5" s="15">
        <v>10.3</v>
      </c>
      <c r="N5" s="15">
        <v>13.4</v>
      </c>
      <c r="O5" s="15">
        <v>8.6</v>
      </c>
      <c r="P5" s="15">
        <v>11.2</v>
      </c>
      <c r="Q5" s="15">
        <v>21.2</v>
      </c>
      <c r="R5" s="16">
        <v>12.8</v>
      </c>
      <c r="S5" s="17">
        <v>12.8</v>
      </c>
      <c r="T5" s="1" t="s">
        <v>22</v>
      </c>
    </row>
    <row r="6" spans="2:21" s="4" customFormat="1" ht="28.5" customHeight="1" thickTop="1" thickBot="1">
      <c r="B6" s="18" t="s">
        <v>23</v>
      </c>
      <c r="C6" s="193" t="s">
        <v>24</v>
      </c>
      <c r="D6" s="194"/>
      <c r="E6" s="19">
        <v>3484</v>
      </c>
      <c r="F6" s="20">
        <v>2288</v>
      </c>
      <c r="G6" s="20">
        <v>3111</v>
      </c>
      <c r="H6" s="20">
        <v>3835</v>
      </c>
      <c r="I6" s="20">
        <v>5768</v>
      </c>
      <c r="J6" s="20">
        <v>1277</v>
      </c>
      <c r="K6" s="20">
        <v>3487</v>
      </c>
      <c r="L6" s="20">
        <v>1566</v>
      </c>
      <c r="M6" s="20">
        <v>2245</v>
      </c>
      <c r="N6" s="20">
        <v>1755</v>
      </c>
      <c r="O6" s="20">
        <v>4880</v>
      </c>
      <c r="P6" s="20">
        <v>3360</v>
      </c>
      <c r="Q6" s="20">
        <v>4491</v>
      </c>
      <c r="R6" s="21">
        <v>4003</v>
      </c>
      <c r="S6" s="22">
        <f>SUM(E6:R6)</f>
        <v>45550</v>
      </c>
    </row>
    <row r="7" spans="2:21" s="4" customFormat="1" ht="29.1" customHeight="1" thickTop="1" thickBot="1">
      <c r="B7" s="23"/>
      <c r="C7" s="195" t="s">
        <v>25</v>
      </c>
      <c r="D7" s="195"/>
      <c r="E7" s="24">
        <f>'[1]Stan i struktura III 15'!E6</f>
        <v>3630</v>
      </c>
      <c r="F7" s="25">
        <f>'[1]Stan i struktura III 15'!F6</f>
        <v>2335</v>
      </c>
      <c r="G7" s="25">
        <f>'[1]Stan i struktura III 15'!G6</f>
        <v>3280</v>
      </c>
      <c r="H7" s="25">
        <f>'[1]Stan i struktura III 15'!H6</f>
        <v>3944</v>
      </c>
      <c r="I7" s="25">
        <f>'[1]Stan i struktura III 15'!I6</f>
        <v>6143</v>
      </c>
      <c r="J7" s="25">
        <f>'[1]Stan i struktura III 15'!J6</f>
        <v>1312</v>
      </c>
      <c r="K7" s="25">
        <f>'[1]Stan i struktura III 15'!K6</f>
        <v>3632</v>
      </c>
      <c r="L7" s="25">
        <f>'[1]Stan i struktura III 15'!L6</f>
        <v>1619</v>
      </c>
      <c r="M7" s="25">
        <f>'[1]Stan i struktura III 15'!M6</f>
        <v>2325</v>
      </c>
      <c r="N7" s="25">
        <f>'[1]Stan i struktura III 15'!N6</f>
        <v>1838</v>
      </c>
      <c r="O7" s="25">
        <f>'[1]Stan i struktura III 15'!O6</f>
        <v>5046</v>
      </c>
      <c r="P7" s="25">
        <f>'[1]Stan i struktura III 15'!P6</f>
        <v>3498</v>
      </c>
      <c r="Q7" s="25">
        <f>'[1]Stan i struktura III 15'!Q6</f>
        <v>4692</v>
      </c>
      <c r="R7" s="26">
        <f>'[1]Stan i struktura III 15'!R6</f>
        <v>4182</v>
      </c>
      <c r="S7" s="27">
        <f>'[1]Stan i struktura III 15'!S6</f>
        <v>47476</v>
      </c>
      <c r="T7" s="28"/>
      <c r="U7" s="29">
        <f>SUM(E7:R7)</f>
        <v>47476</v>
      </c>
    </row>
    <row r="8" spans="2:21" ht="29.1" customHeight="1" thickTop="1" thickBot="1">
      <c r="B8" s="30"/>
      <c r="C8" s="180" t="s">
        <v>26</v>
      </c>
      <c r="D8" s="166"/>
      <c r="E8" s="31">
        <f t="shared" ref="E8:S8" si="0">E6-E7</f>
        <v>-146</v>
      </c>
      <c r="F8" s="31">
        <f t="shared" si="0"/>
        <v>-47</v>
      </c>
      <c r="G8" s="31">
        <f t="shared" si="0"/>
        <v>-169</v>
      </c>
      <c r="H8" s="31">
        <f t="shared" si="0"/>
        <v>-109</v>
      </c>
      <c r="I8" s="31">
        <f t="shared" si="0"/>
        <v>-375</v>
      </c>
      <c r="J8" s="31">
        <f t="shared" si="0"/>
        <v>-35</v>
      </c>
      <c r="K8" s="31">
        <f t="shared" si="0"/>
        <v>-145</v>
      </c>
      <c r="L8" s="31">
        <f t="shared" si="0"/>
        <v>-53</v>
      </c>
      <c r="M8" s="31">
        <f t="shared" si="0"/>
        <v>-80</v>
      </c>
      <c r="N8" s="31">
        <f t="shared" si="0"/>
        <v>-83</v>
      </c>
      <c r="O8" s="31">
        <f t="shared" si="0"/>
        <v>-166</v>
      </c>
      <c r="P8" s="31">
        <f t="shared" si="0"/>
        <v>-138</v>
      </c>
      <c r="Q8" s="31">
        <f t="shared" si="0"/>
        <v>-201</v>
      </c>
      <c r="R8" s="32">
        <f t="shared" si="0"/>
        <v>-179</v>
      </c>
      <c r="S8" s="33">
        <f t="shared" si="0"/>
        <v>-1926</v>
      </c>
      <c r="T8" s="34"/>
    </row>
    <row r="9" spans="2:21" ht="29.1" customHeight="1" thickTop="1" thickBot="1">
      <c r="B9" s="35"/>
      <c r="C9" s="176" t="s">
        <v>27</v>
      </c>
      <c r="D9" s="177"/>
      <c r="E9" s="36">
        <f t="shared" ref="E9:S9" si="1">E6/E7*100</f>
        <v>95.977961432506888</v>
      </c>
      <c r="F9" s="36">
        <f t="shared" si="1"/>
        <v>97.987152034261243</v>
      </c>
      <c r="G9" s="36">
        <f t="shared" si="1"/>
        <v>94.847560975609753</v>
      </c>
      <c r="H9" s="36">
        <f t="shared" si="1"/>
        <v>97.236308316430026</v>
      </c>
      <c r="I9" s="36">
        <f t="shared" si="1"/>
        <v>93.89549080253947</v>
      </c>
      <c r="J9" s="36">
        <f t="shared" si="1"/>
        <v>97.332317073170728</v>
      </c>
      <c r="K9" s="36">
        <f t="shared" si="1"/>
        <v>96.007709251101332</v>
      </c>
      <c r="L9" s="36">
        <f t="shared" si="1"/>
        <v>96.726374305126612</v>
      </c>
      <c r="M9" s="36">
        <f t="shared" si="1"/>
        <v>96.55913978494624</v>
      </c>
      <c r="N9" s="36">
        <f t="shared" si="1"/>
        <v>95.484221980413494</v>
      </c>
      <c r="O9" s="36">
        <f t="shared" si="1"/>
        <v>96.710265556876735</v>
      </c>
      <c r="P9" s="36">
        <f t="shared" si="1"/>
        <v>96.054888507718701</v>
      </c>
      <c r="Q9" s="36">
        <f t="shared" si="1"/>
        <v>95.716112531969316</v>
      </c>
      <c r="R9" s="37">
        <f t="shared" si="1"/>
        <v>95.71975131516021</v>
      </c>
      <c r="S9" s="38">
        <f t="shared" si="1"/>
        <v>95.943213413092934</v>
      </c>
      <c r="T9" s="34"/>
    </row>
    <row r="10" spans="2:21" s="4" customFormat="1" ht="29.1" customHeight="1" thickTop="1" thickBot="1">
      <c r="B10" s="39" t="s">
        <v>28</v>
      </c>
      <c r="C10" s="178" t="s">
        <v>29</v>
      </c>
      <c r="D10" s="179"/>
      <c r="E10" s="40">
        <v>643</v>
      </c>
      <c r="F10" s="41">
        <v>322</v>
      </c>
      <c r="G10" s="42">
        <v>360</v>
      </c>
      <c r="H10" s="42">
        <v>431</v>
      </c>
      <c r="I10" s="42">
        <v>589</v>
      </c>
      <c r="J10" s="42">
        <v>202</v>
      </c>
      <c r="K10" s="42">
        <v>438</v>
      </c>
      <c r="L10" s="42">
        <v>218</v>
      </c>
      <c r="M10" s="43">
        <v>272</v>
      </c>
      <c r="N10" s="43">
        <v>231</v>
      </c>
      <c r="O10" s="43">
        <v>635</v>
      </c>
      <c r="P10" s="43">
        <v>421</v>
      </c>
      <c r="Q10" s="43">
        <v>516</v>
      </c>
      <c r="R10" s="43">
        <v>626</v>
      </c>
      <c r="S10" s="44">
        <f>SUM(E10:R10)</f>
        <v>5904</v>
      </c>
      <c r="T10" s="28"/>
    </row>
    <row r="11" spans="2:21" ht="29.1" customHeight="1" thickTop="1" thickBot="1">
      <c r="B11" s="45"/>
      <c r="C11" s="180" t="s">
        <v>30</v>
      </c>
      <c r="D11" s="166"/>
      <c r="E11" s="46">
        <f t="shared" ref="E11:S11" si="2">E76/E10*100</f>
        <v>16.018662519440124</v>
      </c>
      <c r="F11" s="46">
        <f t="shared" si="2"/>
        <v>19.254658385093169</v>
      </c>
      <c r="G11" s="46">
        <f t="shared" si="2"/>
        <v>14.444444444444443</v>
      </c>
      <c r="H11" s="46">
        <f t="shared" si="2"/>
        <v>9.9767981438515072</v>
      </c>
      <c r="I11" s="46">
        <f t="shared" si="2"/>
        <v>10.696095076400679</v>
      </c>
      <c r="J11" s="46">
        <f t="shared" si="2"/>
        <v>14.85148514851485</v>
      </c>
      <c r="K11" s="46">
        <f t="shared" si="2"/>
        <v>11.187214611872145</v>
      </c>
      <c r="L11" s="46">
        <f t="shared" si="2"/>
        <v>20.183486238532112</v>
      </c>
      <c r="M11" s="46">
        <f t="shared" si="2"/>
        <v>17.647058823529413</v>
      </c>
      <c r="N11" s="46">
        <f t="shared" si="2"/>
        <v>8.2251082251082259</v>
      </c>
      <c r="O11" s="46">
        <f t="shared" si="2"/>
        <v>18.26771653543307</v>
      </c>
      <c r="P11" s="46">
        <f t="shared" si="2"/>
        <v>13.539192399049881</v>
      </c>
      <c r="Q11" s="46">
        <f t="shared" si="2"/>
        <v>8.5271317829457356</v>
      </c>
      <c r="R11" s="47">
        <f t="shared" si="2"/>
        <v>13.578274760383385</v>
      </c>
      <c r="S11" s="48">
        <f t="shared" si="2"/>
        <v>13.804200542005422</v>
      </c>
      <c r="T11" s="34"/>
    </row>
    <row r="12" spans="2:21" ht="29.1" customHeight="1" thickTop="1" thickBot="1">
      <c r="B12" s="49" t="s">
        <v>31</v>
      </c>
      <c r="C12" s="181" t="s">
        <v>32</v>
      </c>
      <c r="D12" s="182"/>
      <c r="E12" s="40">
        <v>789</v>
      </c>
      <c r="F12" s="42">
        <v>369</v>
      </c>
      <c r="G12" s="42">
        <v>529</v>
      </c>
      <c r="H12" s="42">
        <v>540</v>
      </c>
      <c r="I12" s="42">
        <v>964</v>
      </c>
      <c r="J12" s="42">
        <v>237</v>
      </c>
      <c r="K12" s="42">
        <v>583</v>
      </c>
      <c r="L12" s="42">
        <v>271</v>
      </c>
      <c r="M12" s="43">
        <v>352</v>
      </c>
      <c r="N12" s="43">
        <v>314</v>
      </c>
      <c r="O12" s="43">
        <v>801</v>
      </c>
      <c r="P12" s="43">
        <v>559</v>
      </c>
      <c r="Q12" s="43">
        <v>717</v>
      </c>
      <c r="R12" s="43">
        <v>805</v>
      </c>
      <c r="S12" s="44">
        <f>SUM(E12:R12)</f>
        <v>7830</v>
      </c>
      <c r="T12" s="34"/>
    </row>
    <row r="13" spans="2:21" ht="29.1" customHeight="1" thickTop="1" thickBot="1">
      <c r="B13" s="45" t="s">
        <v>22</v>
      </c>
      <c r="C13" s="183" t="s">
        <v>33</v>
      </c>
      <c r="D13" s="184"/>
      <c r="E13" s="50">
        <v>343</v>
      </c>
      <c r="F13" s="51">
        <v>184</v>
      </c>
      <c r="G13" s="51">
        <v>296</v>
      </c>
      <c r="H13" s="51">
        <v>275</v>
      </c>
      <c r="I13" s="51">
        <v>436</v>
      </c>
      <c r="J13" s="51">
        <v>121</v>
      </c>
      <c r="K13" s="51">
        <v>247</v>
      </c>
      <c r="L13" s="51">
        <v>123</v>
      </c>
      <c r="M13" s="52">
        <v>169</v>
      </c>
      <c r="N13" s="52">
        <v>153</v>
      </c>
      <c r="O13" s="52">
        <v>315</v>
      </c>
      <c r="P13" s="52">
        <v>252</v>
      </c>
      <c r="Q13" s="52">
        <v>342</v>
      </c>
      <c r="R13" s="52">
        <v>275</v>
      </c>
      <c r="S13" s="53">
        <f>SUM(E13:R13)</f>
        <v>3531</v>
      </c>
      <c r="T13" s="34"/>
    </row>
    <row r="14" spans="2:21" s="4" customFormat="1" ht="29.1" customHeight="1" thickTop="1" thickBot="1">
      <c r="B14" s="18" t="s">
        <v>22</v>
      </c>
      <c r="C14" s="185" t="s">
        <v>34</v>
      </c>
      <c r="D14" s="186"/>
      <c r="E14" s="50">
        <v>285</v>
      </c>
      <c r="F14" s="51">
        <v>156</v>
      </c>
      <c r="G14" s="51">
        <v>246</v>
      </c>
      <c r="H14" s="51">
        <v>262</v>
      </c>
      <c r="I14" s="51">
        <v>345</v>
      </c>
      <c r="J14" s="51">
        <v>90</v>
      </c>
      <c r="K14" s="51">
        <v>184</v>
      </c>
      <c r="L14" s="51">
        <v>99</v>
      </c>
      <c r="M14" s="52">
        <v>142</v>
      </c>
      <c r="N14" s="52">
        <v>126</v>
      </c>
      <c r="O14" s="52">
        <v>288</v>
      </c>
      <c r="P14" s="52">
        <v>201</v>
      </c>
      <c r="Q14" s="52">
        <v>265</v>
      </c>
      <c r="R14" s="52">
        <v>232</v>
      </c>
      <c r="S14" s="53">
        <f>SUM(E14:R14)</f>
        <v>2921</v>
      </c>
      <c r="T14" s="28"/>
    </row>
    <row r="15" spans="2:21" s="4" customFormat="1" ht="29.1" customHeight="1" thickTop="1" thickBot="1">
      <c r="B15" s="54" t="s">
        <v>22</v>
      </c>
      <c r="C15" s="169" t="s">
        <v>35</v>
      </c>
      <c r="D15" s="170"/>
      <c r="E15" s="55">
        <v>270</v>
      </c>
      <c r="F15" s="56">
        <v>102</v>
      </c>
      <c r="G15" s="56">
        <v>77</v>
      </c>
      <c r="H15" s="56">
        <v>104</v>
      </c>
      <c r="I15" s="56">
        <v>235</v>
      </c>
      <c r="J15" s="56">
        <v>47</v>
      </c>
      <c r="K15" s="56">
        <v>123</v>
      </c>
      <c r="L15" s="56">
        <v>63</v>
      </c>
      <c r="M15" s="57">
        <v>114</v>
      </c>
      <c r="N15" s="57">
        <v>68</v>
      </c>
      <c r="O15" s="57">
        <v>303</v>
      </c>
      <c r="P15" s="57">
        <v>174</v>
      </c>
      <c r="Q15" s="57">
        <v>162</v>
      </c>
      <c r="R15" s="57">
        <v>183</v>
      </c>
      <c r="S15" s="53">
        <f>SUM(E15:R15)</f>
        <v>2025</v>
      </c>
      <c r="T15" s="28"/>
    </row>
    <row r="16" spans="2:21" ht="29.1" customHeight="1" thickBot="1">
      <c r="B16" s="152" t="s">
        <v>36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2"/>
    </row>
    <row r="17" spans="2:19" ht="29.1" customHeight="1" thickTop="1" thickBot="1">
      <c r="B17" s="173" t="s">
        <v>20</v>
      </c>
      <c r="C17" s="174" t="s">
        <v>37</v>
      </c>
      <c r="D17" s="175"/>
      <c r="E17" s="58">
        <v>1824</v>
      </c>
      <c r="F17" s="59">
        <v>1186</v>
      </c>
      <c r="G17" s="59">
        <v>1702</v>
      </c>
      <c r="H17" s="59">
        <v>1912</v>
      </c>
      <c r="I17" s="59">
        <v>3165</v>
      </c>
      <c r="J17" s="59">
        <v>600</v>
      </c>
      <c r="K17" s="59">
        <v>1883</v>
      </c>
      <c r="L17" s="59">
        <v>728</v>
      </c>
      <c r="M17" s="60">
        <v>1163</v>
      </c>
      <c r="N17" s="60">
        <v>981</v>
      </c>
      <c r="O17" s="60">
        <v>2565</v>
      </c>
      <c r="P17" s="60">
        <v>1842</v>
      </c>
      <c r="Q17" s="60">
        <v>2400</v>
      </c>
      <c r="R17" s="60">
        <v>2193</v>
      </c>
      <c r="S17" s="53">
        <f>SUM(E17:R17)</f>
        <v>24144</v>
      </c>
    </row>
    <row r="18" spans="2:19" ht="29.1" customHeight="1" thickTop="1" thickBot="1">
      <c r="B18" s="123"/>
      <c r="C18" s="159" t="s">
        <v>38</v>
      </c>
      <c r="D18" s="160"/>
      <c r="E18" s="61">
        <f t="shared" ref="E18:S18" si="3">E17/E6*100</f>
        <v>52.353616532721013</v>
      </c>
      <c r="F18" s="61">
        <f t="shared" si="3"/>
        <v>51.835664335664333</v>
      </c>
      <c r="G18" s="61">
        <f t="shared" si="3"/>
        <v>54.709096753455476</v>
      </c>
      <c r="H18" s="61">
        <f t="shared" si="3"/>
        <v>49.856584093872229</v>
      </c>
      <c r="I18" s="61">
        <f t="shared" si="3"/>
        <v>54.871705963938979</v>
      </c>
      <c r="J18" s="61">
        <f t="shared" si="3"/>
        <v>46.985121378230225</v>
      </c>
      <c r="K18" s="61">
        <f t="shared" si="3"/>
        <v>54.000573558933183</v>
      </c>
      <c r="L18" s="61">
        <f t="shared" si="3"/>
        <v>46.487867177522354</v>
      </c>
      <c r="M18" s="61">
        <f t="shared" si="3"/>
        <v>51.804008908685972</v>
      </c>
      <c r="N18" s="61">
        <f t="shared" si="3"/>
        <v>55.897435897435898</v>
      </c>
      <c r="O18" s="61">
        <f t="shared" si="3"/>
        <v>52.561475409836063</v>
      </c>
      <c r="P18" s="61">
        <f t="shared" si="3"/>
        <v>54.821428571428577</v>
      </c>
      <c r="Q18" s="61">
        <f t="shared" si="3"/>
        <v>53.440213760855052</v>
      </c>
      <c r="R18" s="62">
        <f t="shared" si="3"/>
        <v>54.783912065950538</v>
      </c>
      <c r="S18" s="63">
        <f t="shared" si="3"/>
        <v>53.005488474204178</v>
      </c>
    </row>
    <row r="19" spans="2:19" ht="29.1" customHeight="1" thickTop="1" thickBot="1">
      <c r="B19" s="145" t="s">
        <v>23</v>
      </c>
      <c r="C19" s="165" t="s">
        <v>39</v>
      </c>
      <c r="D19" s="166"/>
      <c r="E19" s="50">
        <v>0</v>
      </c>
      <c r="F19" s="51">
        <v>1544</v>
      </c>
      <c r="G19" s="51">
        <v>1550</v>
      </c>
      <c r="H19" s="51">
        <v>2107</v>
      </c>
      <c r="I19" s="51">
        <v>2311</v>
      </c>
      <c r="J19" s="51">
        <v>540</v>
      </c>
      <c r="K19" s="51">
        <v>1966</v>
      </c>
      <c r="L19" s="51">
        <v>891</v>
      </c>
      <c r="M19" s="52">
        <v>1292</v>
      </c>
      <c r="N19" s="52">
        <v>874</v>
      </c>
      <c r="O19" s="52">
        <v>0</v>
      </c>
      <c r="P19" s="52">
        <v>2046</v>
      </c>
      <c r="Q19" s="52">
        <v>2023</v>
      </c>
      <c r="R19" s="52">
        <v>1781</v>
      </c>
      <c r="S19" s="64">
        <f>SUM(E19:R19)</f>
        <v>18925</v>
      </c>
    </row>
    <row r="20" spans="2:19" ht="29.1" customHeight="1" thickTop="1" thickBot="1">
      <c r="B20" s="123"/>
      <c r="C20" s="159" t="s">
        <v>38</v>
      </c>
      <c r="D20" s="160"/>
      <c r="E20" s="61">
        <f t="shared" ref="E20:S20" si="4">E19/E6*100</f>
        <v>0</v>
      </c>
      <c r="F20" s="61">
        <f t="shared" si="4"/>
        <v>67.48251748251748</v>
      </c>
      <c r="G20" s="61">
        <f t="shared" si="4"/>
        <v>49.823207971713273</v>
      </c>
      <c r="H20" s="61">
        <f t="shared" si="4"/>
        <v>54.941329856584098</v>
      </c>
      <c r="I20" s="61">
        <f t="shared" si="4"/>
        <v>40.065880721220523</v>
      </c>
      <c r="J20" s="61">
        <f t="shared" si="4"/>
        <v>42.286609240407202</v>
      </c>
      <c r="K20" s="61">
        <f t="shared" si="4"/>
        <v>56.380843131631778</v>
      </c>
      <c r="L20" s="61">
        <f t="shared" si="4"/>
        <v>56.896551724137936</v>
      </c>
      <c r="M20" s="61">
        <f t="shared" si="4"/>
        <v>57.550111358574604</v>
      </c>
      <c r="N20" s="61">
        <f t="shared" si="4"/>
        <v>49.800569800569797</v>
      </c>
      <c r="O20" s="61">
        <f t="shared" si="4"/>
        <v>0</v>
      </c>
      <c r="P20" s="61">
        <f t="shared" si="4"/>
        <v>60.892857142857139</v>
      </c>
      <c r="Q20" s="61">
        <f t="shared" si="4"/>
        <v>45.045646849254062</v>
      </c>
      <c r="R20" s="62">
        <f t="shared" si="4"/>
        <v>44.491631276542591</v>
      </c>
      <c r="S20" s="63">
        <f t="shared" si="4"/>
        <v>41.547749725576288</v>
      </c>
    </row>
    <row r="21" spans="2:19" s="4" customFormat="1" ht="29.1" customHeight="1" thickTop="1" thickBot="1">
      <c r="B21" s="156" t="s">
        <v>28</v>
      </c>
      <c r="C21" s="157" t="s">
        <v>40</v>
      </c>
      <c r="D21" s="158"/>
      <c r="E21" s="50">
        <v>680</v>
      </c>
      <c r="F21" s="51">
        <v>398</v>
      </c>
      <c r="G21" s="51">
        <v>500</v>
      </c>
      <c r="H21" s="51">
        <v>716</v>
      </c>
      <c r="I21" s="51">
        <v>982</v>
      </c>
      <c r="J21" s="51">
        <v>203</v>
      </c>
      <c r="K21" s="51">
        <v>546</v>
      </c>
      <c r="L21" s="51">
        <v>248</v>
      </c>
      <c r="M21" s="52">
        <v>380</v>
      </c>
      <c r="N21" s="52">
        <v>253</v>
      </c>
      <c r="O21" s="52">
        <v>755</v>
      </c>
      <c r="P21" s="52">
        <v>493</v>
      </c>
      <c r="Q21" s="52">
        <v>806</v>
      </c>
      <c r="R21" s="52">
        <v>502</v>
      </c>
      <c r="S21" s="53">
        <f>SUM(E21:R21)</f>
        <v>7462</v>
      </c>
    </row>
    <row r="22" spans="2:19" ht="29.1" customHeight="1" thickTop="1" thickBot="1">
      <c r="B22" s="123"/>
      <c r="C22" s="159" t="s">
        <v>38</v>
      </c>
      <c r="D22" s="160"/>
      <c r="E22" s="61">
        <f t="shared" ref="E22:S22" si="5">E21/E6*100</f>
        <v>19.517795637198624</v>
      </c>
      <c r="F22" s="61">
        <f t="shared" si="5"/>
        <v>17.395104895104897</v>
      </c>
      <c r="G22" s="61">
        <f t="shared" si="5"/>
        <v>16.072002571520411</v>
      </c>
      <c r="H22" s="61">
        <f t="shared" si="5"/>
        <v>18.670143415906129</v>
      </c>
      <c r="I22" s="61">
        <f t="shared" si="5"/>
        <v>17.024965325936201</v>
      </c>
      <c r="J22" s="61">
        <f t="shared" si="5"/>
        <v>15.896632732967895</v>
      </c>
      <c r="K22" s="61">
        <f t="shared" si="5"/>
        <v>15.658158875824491</v>
      </c>
      <c r="L22" s="61">
        <f t="shared" si="5"/>
        <v>15.836526181353769</v>
      </c>
      <c r="M22" s="61">
        <f t="shared" si="5"/>
        <v>16.926503340757236</v>
      </c>
      <c r="N22" s="61">
        <f t="shared" si="5"/>
        <v>14.415954415954415</v>
      </c>
      <c r="O22" s="61">
        <f t="shared" si="5"/>
        <v>15.471311475409836</v>
      </c>
      <c r="P22" s="61">
        <f t="shared" si="5"/>
        <v>14.672619047619047</v>
      </c>
      <c r="Q22" s="61">
        <f t="shared" si="5"/>
        <v>17.947005121353818</v>
      </c>
      <c r="R22" s="62">
        <f t="shared" si="5"/>
        <v>12.540594554084436</v>
      </c>
      <c r="S22" s="63">
        <f t="shared" si="5"/>
        <v>16.381997804610318</v>
      </c>
    </row>
    <row r="23" spans="2:19" s="4" customFormat="1" ht="29.1" customHeight="1" thickTop="1" thickBot="1">
      <c r="B23" s="156" t="s">
        <v>31</v>
      </c>
      <c r="C23" s="167" t="s">
        <v>41</v>
      </c>
      <c r="D23" s="168"/>
      <c r="E23" s="50">
        <v>239</v>
      </c>
      <c r="F23" s="51">
        <v>215</v>
      </c>
      <c r="G23" s="51">
        <v>218</v>
      </c>
      <c r="H23" s="51">
        <v>266</v>
      </c>
      <c r="I23" s="51">
        <v>89</v>
      </c>
      <c r="J23" s="51">
        <v>93</v>
      </c>
      <c r="K23" s="51">
        <v>117</v>
      </c>
      <c r="L23" s="51">
        <v>78</v>
      </c>
      <c r="M23" s="52">
        <v>349</v>
      </c>
      <c r="N23" s="52">
        <v>147</v>
      </c>
      <c r="O23" s="52">
        <v>409</v>
      </c>
      <c r="P23" s="52">
        <v>192</v>
      </c>
      <c r="Q23" s="52">
        <v>272</v>
      </c>
      <c r="R23" s="52">
        <v>150</v>
      </c>
      <c r="S23" s="53">
        <f>SUM(E23:R23)</f>
        <v>2834</v>
      </c>
    </row>
    <row r="24" spans="2:19" ht="29.1" customHeight="1" thickTop="1" thickBot="1">
      <c r="B24" s="123"/>
      <c r="C24" s="159" t="s">
        <v>38</v>
      </c>
      <c r="D24" s="160"/>
      <c r="E24" s="61">
        <f t="shared" ref="E24:S24" si="6">E23/E6*100</f>
        <v>6.8599311136624568</v>
      </c>
      <c r="F24" s="61">
        <f t="shared" si="6"/>
        <v>9.3968531468531467</v>
      </c>
      <c r="G24" s="61">
        <f t="shared" si="6"/>
        <v>7.0073931211828988</v>
      </c>
      <c r="H24" s="61">
        <f t="shared" si="6"/>
        <v>6.936114732724902</v>
      </c>
      <c r="I24" s="61">
        <f t="shared" si="6"/>
        <v>1.5429958391123439</v>
      </c>
      <c r="J24" s="61">
        <f t="shared" si="6"/>
        <v>7.2826938136256842</v>
      </c>
      <c r="K24" s="61">
        <f t="shared" si="6"/>
        <v>3.3553197591052477</v>
      </c>
      <c r="L24" s="61">
        <f t="shared" si="6"/>
        <v>4.980842911877394</v>
      </c>
      <c r="M24" s="61">
        <f t="shared" si="6"/>
        <v>15.5456570155902</v>
      </c>
      <c r="N24" s="61">
        <f t="shared" si="6"/>
        <v>8.3760683760683747</v>
      </c>
      <c r="O24" s="61">
        <f t="shared" si="6"/>
        <v>8.3811475409836067</v>
      </c>
      <c r="P24" s="61">
        <f t="shared" si="6"/>
        <v>5.7142857142857144</v>
      </c>
      <c r="Q24" s="61">
        <f t="shared" si="6"/>
        <v>6.0565575595635721</v>
      </c>
      <c r="R24" s="62">
        <f t="shared" si="6"/>
        <v>3.7471896077941547</v>
      </c>
      <c r="S24" s="63">
        <f t="shared" si="6"/>
        <v>6.2217343578485176</v>
      </c>
    </row>
    <row r="25" spans="2:19" s="4" customFormat="1" ht="29.1" customHeight="1" thickTop="1" thickBot="1">
      <c r="B25" s="156" t="s">
        <v>42</v>
      </c>
      <c r="C25" s="157" t="s">
        <v>43</v>
      </c>
      <c r="D25" s="158"/>
      <c r="E25" s="65">
        <v>83</v>
      </c>
      <c r="F25" s="52">
        <v>59</v>
      </c>
      <c r="G25" s="52">
        <v>78</v>
      </c>
      <c r="H25" s="52">
        <v>74</v>
      </c>
      <c r="I25" s="52">
        <v>128</v>
      </c>
      <c r="J25" s="52">
        <v>22</v>
      </c>
      <c r="K25" s="52">
        <v>82</v>
      </c>
      <c r="L25" s="52">
        <v>52</v>
      </c>
      <c r="M25" s="52">
        <v>53</v>
      </c>
      <c r="N25" s="52">
        <v>45</v>
      </c>
      <c r="O25" s="52">
        <v>149</v>
      </c>
      <c r="P25" s="52">
        <v>87</v>
      </c>
      <c r="Q25" s="52">
        <v>90</v>
      </c>
      <c r="R25" s="52">
        <v>123</v>
      </c>
      <c r="S25" s="53">
        <f>SUM(E25:R25)</f>
        <v>1125</v>
      </c>
    </row>
    <row r="26" spans="2:19" ht="29.1" customHeight="1" thickTop="1" thickBot="1">
      <c r="B26" s="123"/>
      <c r="C26" s="159" t="s">
        <v>38</v>
      </c>
      <c r="D26" s="160"/>
      <c r="E26" s="61">
        <f t="shared" ref="E26:S26" si="7">E25/E6*100</f>
        <v>2.3823191733639493</v>
      </c>
      <c r="F26" s="61">
        <f t="shared" si="7"/>
        <v>2.5786713286713288</v>
      </c>
      <c r="G26" s="61">
        <f t="shared" si="7"/>
        <v>2.507232401157184</v>
      </c>
      <c r="H26" s="61">
        <f t="shared" si="7"/>
        <v>1.9295958279009127</v>
      </c>
      <c r="I26" s="61">
        <f t="shared" si="7"/>
        <v>2.219140083217753</v>
      </c>
      <c r="J26" s="61">
        <f t="shared" si="7"/>
        <v>1.7227877838684416</v>
      </c>
      <c r="K26" s="61">
        <f t="shared" si="7"/>
        <v>2.3515916260395753</v>
      </c>
      <c r="L26" s="61">
        <f t="shared" si="7"/>
        <v>3.3205619412515963</v>
      </c>
      <c r="M26" s="61">
        <f t="shared" si="7"/>
        <v>2.3608017817371936</v>
      </c>
      <c r="N26" s="61">
        <f t="shared" si="7"/>
        <v>2.5641025641025639</v>
      </c>
      <c r="O26" s="61">
        <f t="shared" si="7"/>
        <v>3.0532786885245899</v>
      </c>
      <c r="P26" s="61">
        <f t="shared" si="7"/>
        <v>2.5892857142857144</v>
      </c>
      <c r="Q26" s="61">
        <f t="shared" si="7"/>
        <v>2.0040080160320639</v>
      </c>
      <c r="R26" s="62">
        <f t="shared" si="7"/>
        <v>3.0726954783912066</v>
      </c>
      <c r="S26" s="63">
        <f t="shared" si="7"/>
        <v>2.4698133918770582</v>
      </c>
    </row>
    <row r="27" spans="2:19" ht="29.1" customHeight="1" thickTop="1" thickBot="1">
      <c r="B27" s="156" t="s">
        <v>44</v>
      </c>
      <c r="C27" s="162" t="s">
        <v>45</v>
      </c>
      <c r="D27" s="163"/>
      <c r="E27" s="65">
        <v>582</v>
      </c>
      <c r="F27" s="52">
        <v>397</v>
      </c>
      <c r="G27" s="52">
        <v>693</v>
      </c>
      <c r="H27" s="52">
        <v>684</v>
      </c>
      <c r="I27" s="52">
        <v>1273</v>
      </c>
      <c r="J27" s="52">
        <v>267</v>
      </c>
      <c r="K27" s="52">
        <v>742</v>
      </c>
      <c r="L27" s="52">
        <v>235</v>
      </c>
      <c r="M27" s="52">
        <v>565</v>
      </c>
      <c r="N27" s="52">
        <v>286</v>
      </c>
      <c r="O27" s="52">
        <v>940</v>
      </c>
      <c r="P27" s="52">
        <v>845</v>
      </c>
      <c r="Q27" s="52">
        <v>815</v>
      </c>
      <c r="R27" s="52">
        <v>813</v>
      </c>
      <c r="S27" s="53">
        <f>SUM(E27:R27)</f>
        <v>9137</v>
      </c>
    </row>
    <row r="28" spans="2:19" ht="29.1" customHeight="1" thickTop="1" thickBot="1">
      <c r="B28" s="161"/>
      <c r="C28" s="159" t="s">
        <v>38</v>
      </c>
      <c r="D28" s="160"/>
      <c r="E28" s="61">
        <f>E27/E6*100</f>
        <v>16.704936854190585</v>
      </c>
      <c r="F28" s="61">
        <f t="shared" ref="F28:S28" si="8">F27/F6*100</f>
        <v>17.3513986013986</v>
      </c>
      <c r="G28" s="61">
        <f t="shared" si="8"/>
        <v>22.275795564127289</v>
      </c>
      <c r="H28" s="61">
        <f t="shared" si="8"/>
        <v>17.835723598435465</v>
      </c>
      <c r="I28" s="61">
        <f t="shared" si="8"/>
        <v>22.070041608876561</v>
      </c>
      <c r="J28" s="61">
        <f t="shared" si="8"/>
        <v>20.908379013312452</v>
      </c>
      <c r="K28" s="61">
        <f t="shared" si="8"/>
        <v>21.279036420992256</v>
      </c>
      <c r="L28" s="61">
        <f t="shared" si="8"/>
        <v>15.006385696040869</v>
      </c>
      <c r="M28" s="61">
        <f t="shared" si="8"/>
        <v>25.167037861915372</v>
      </c>
      <c r="N28" s="61">
        <f t="shared" si="8"/>
        <v>16.296296296296298</v>
      </c>
      <c r="O28" s="61">
        <f t="shared" si="8"/>
        <v>19.262295081967213</v>
      </c>
      <c r="P28" s="61">
        <f t="shared" si="8"/>
        <v>25.148809523809522</v>
      </c>
      <c r="Q28" s="61">
        <f t="shared" si="8"/>
        <v>18.147405922957024</v>
      </c>
      <c r="R28" s="61">
        <f t="shared" si="8"/>
        <v>20.309767674244316</v>
      </c>
      <c r="S28" s="61">
        <f t="shared" si="8"/>
        <v>20.059275521405048</v>
      </c>
    </row>
    <row r="29" spans="2:19" ht="29.1" customHeight="1" thickBot="1">
      <c r="B29" s="152" t="s">
        <v>46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64"/>
    </row>
    <row r="30" spans="2:19" ht="29.1" customHeight="1" thickTop="1" thickBot="1">
      <c r="B30" s="145" t="s">
        <v>20</v>
      </c>
      <c r="C30" s="165" t="s">
        <v>47</v>
      </c>
      <c r="D30" s="166"/>
      <c r="E30" s="50">
        <v>892</v>
      </c>
      <c r="F30" s="51">
        <v>633</v>
      </c>
      <c r="G30" s="51">
        <v>966</v>
      </c>
      <c r="H30" s="51">
        <v>1035</v>
      </c>
      <c r="I30" s="51">
        <v>1631</v>
      </c>
      <c r="J30" s="51">
        <v>314</v>
      </c>
      <c r="K30" s="51">
        <v>998</v>
      </c>
      <c r="L30" s="51">
        <v>479</v>
      </c>
      <c r="M30" s="52">
        <v>666</v>
      </c>
      <c r="N30" s="52">
        <v>590</v>
      </c>
      <c r="O30" s="52">
        <v>1119</v>
      </c>
      <c r="P30" s="52">
        <v>1038</v>
      </c>
      <c r="Q30" s="52">
        <v>1279</v>
      </c>
      <c r="R30" s="52">
        <v>1212</v>
      </c>
      <c r="S30" s="53">
        <f>SUM(E30:R30)</f>
        <v>12852</v>
      </c>
    </row>
    <row r="31" spans="2:19" ht="29.1" customHeight="1" thickTop="1" thickBot="1">
      <c r="B31" s="123"/>
      <c r="C31" s="159" t="s">
        <v>38</v>
      </c>
      <c r="D31" s="160"/>
      <c r="E31" s="61">
        <f t="shared" ref="E31:S31" si="9">E30/E6*100</f>
        <v>25.602755453501725</v>
      </c>
      <c r="F31" s="61">
        <f t="shared" si="9"/>
        <v>27.666083916083917</v>
      </c>
      <c r="G31" s="61">
        <f t="shared" si="9"/>
        <v>31.051108968177431</v>
      </c>
      <c r="H31" s="61">
        <f t="shared" si="9"/>
        <v>26.988265971316817</v>
      </c>
      <c r="I31" s="61">
        <f t="shared" si="9"/>
        <v>28.276699029126213</v>
      </c>
      <c r="J31" s="61">
        <f t="shared" si="9"/>
        <v>24.588880187940486</v>
      </c>
      <c r="K31" s="61">
        <f t="shared" si="9"/>
        <v>28.620590765701177</v>
      </c>
      <c r="L31" s="61">
        <f t="shared" si="9"/>
        <v>30.5874840357599</v>
      </c>
      <c r="M31" s="61">
        <f t="shared" si="9"/>
        <v>29.665924276169264</v>
      </c>
      <c r="N31" s="61">
        <f t="shared" si="9"/>
        <v>33.618233618233617</v>
      </c>
      <c r="O31" s="61">
        <f t="shared" si="9"/>
        <v>22.930327868852459</v>
      </c>
      <c r="P31" s="61">
        <f t="shared" si="9"/>
        <v>30.892857142857146</v>
      </c>
      <c r="Q31" s="61">
        <f t="shared" si="9"/>
        <v>28.479180583389002</v>
      </c>
      <c r="R31" s="62">
        <f t="shared" si="9"/>
        <v>30.277292030976767</v>
      </c>
      <c r="S31" s="63">
        <f t="shared" si="9"/>
        <v>28.215148188803514</v>
      </c>
    </row>
    <row r="32" spans="2:19" ht="29.1" customHeight="1" thickTop="1" thickBot="1">
      <c r="B32" s="156" t="s">
        <v>23</v>
      </c>
      <c r="C32" s="157" t="s">
        <v>48</v>
      </c>
      <c r="D32" s="158"/>
      <c r="E32" s="50">
        <v>1132</v>
      </c>
      <c r="F32" s="51">
        <v>760</v>
      </c>
      <c r="G32" s="51">
        <v>838</v>
      </c>
      <c r="H32" s="51">
        <v>1202</v>
      </c>
      <c r="I32" s="51">
        <v>1552</v>
      </c>
      <c r="J32" s="51">
        <v>446</v>
      </c>
      <c r="K32" s="51">
        <v>943</v>
      </c>
      <c r="L32" s="51">
        <v>467</v>
      </c>
      <c r="M32" s="52">
        <v>654</v>
      </c>
      <c r="N32" s="52">
        <v>450</v>
      </c>
      <c r="O32" s="52">
        <v>1449</v>
      </c>
      <c r="P32" s="52">
        <v>905</v>
      </c>
      <c r="Q32" s="52">
        <v>1207</v>
      </c>
      <c r="R32" s="52">
        <v>1132</v>
      </c>
      <c r="S32" s="53">
        <f>SUM(E32:R32)</f>
        <v>13137</v>
      </c>
    </row>
    <row r="33" spans="2:22" ht="29.1" customHeight="1" thickTop="1" thickBot="1">
      <c r="B33" s="123"/>
      <c r="C33" s="159" t="s">
        <v>38</v>
      </c>
      <c r="D33" s="160"/>
      <c r="E33" s="61">
        <f t="shared" ref="E33:S33" si="10">E32/E6*100</f>
        <v>32.491389207807117</v>
      </c>
      <c r="F33" s="61">
        <f t="shared" si="10"/>
        <v>33.21678321678322</v>
      </c>
      <c r="G33" s="61">
        <f t="shared" si="10"/>
        <v>26.936676309868208</v>
      </c>
      <c r="H33" s="61">
        <f t="shared" si="10"/>
        <v>31.342894393741851</v>
      </c>
      <c r="I33" s="61">
        <f t="shared" si="10"/>
        <v>26.907073509015255</v>
      </c>
      <c r="J33" s="61">
        <f t="shared" si="10"/>
        <v>34.925606891151133</v>
      </c>
      <c r="K33" s="61">
        <f t="shared" si="10"/>
        <v>27.043303699455119</v>
      </c>
      <c r="L33" s="61">
        <f t="shared" si="10"/>
        <v>29.821200510855682</v>
      </c>
      <c r="M33" s="61">
        <f t="shared" si="10"/>
        <v>29.13140311804009</v>
      </c>
      <c r="N33" s="61">
        <f t="shared" si="10"/>
        <v>25.641025641025639</v>
      </c>
      <c r="O33" s="61">
        <f t="shared" si="10"/>
        <v>29.692622950819676</v>
      </c>
      <c r="P33" s="61">
        <f t="shared" si="10"/>
        <v>26.934523809523807</v>
      </c>
      <c r="Q33" s="61">
        <f t="shared" si="10"/>
        <v>26.875974170563349</v>
      </c>
      <c r="R33" s="62">
        <f t="shared" si="10"/>
        <v>28.278790906819886</v>
      </c>
      <c r="S33" s="63">
        <f t="shared" si="10"/>
        <v>28.840834248079034</v>
      </c>
    </row>
    <row r="34" spans="2:22" ht="29.1" customHeight="1" thickTop="1" thickBot="1">
      <c r="B34" s="156" t="s">
        <v>28</v>
      </c>
      <c r="C34" s="157" t="s">
        <v>49</v>
      </c>
      <c r="D34" s="158"/>
      <c r="E34" s="50">
        <v>1354</v>
      </c>
      <c r="F34" s="51">
        <v>994</v>
      </c>
      <c r="G34" s="51">
        <v>1753</v>
      </c>
      <c r="H34" s="51">
        <v>2272</v>
      </c>
      <c r="I34" s="51">
        <v>3455</v>
      </c>
      <c r="J34" s="51">
        <v>530</v>
      </c>
      <c r="K34" s="51">
        <v>2000</v>
      </c>
      <c r="L34" s="51">
        <v>706</v>
      </c>
      <c r="M34" s="52">
        <v>1130</v>
      </c>
      <c r="N34" s="52">
        <v>890</v>
      </c>
      <c r="O34" s="52">
        <v>2381</v>
      </c>
      <c r="P34" s="52">
        <v>1644</v>
      </c>
      <c r="Q34" s="52">
        <v>2394</v>
      </c>
      <c r="R34" s="52">
        <v>2140</v>
      </c>
      <c r="S34" s="53">
        <f>SUM(E34:R34)</f>
        <v>23643</v>
      </c>
    </row>
    <row r="35" spans="2:22" ht="29.1" customHeight="1" thickTop="1" thickBot="1">
      <c r="B35" s="123"/>
      <c r="C35" s="159" t="s">
        <v>38</v>
      </c>
      <c r="D35" s="160"/>
      <c r="E35" s="61">
        <f t="shared" ref="E35:S35" si="11">E34/E6*100</f>
        <v>38.863375430539612</v>
      </c>
      <c r="F35" s="61">
        <f t="shared" si="11"/>
        <v>43.44405594405594</v>
      </c>
      <c r="G35" s="61">
        <f t="shared" si="11"/>
        <v>56.348441015750559</v>
      </c>
      <c r="H35" s="61">
        <f t="shared" si="11"/>
        <v>59.243807040417209</v>
      </c>
      <c r="I35" s="61">
        <f t="shared" si="11"/>
        <v>59.899445214979195</v>
      </c>
      <c r="J35" s="61">
        <f t="shared" si="11"/>
        <v>41.503523884103366</v>
      </c>
      <c r="K35" s="61">
        <f t="shared" si="11"/>
        <v>57.355893318038433</v>
      </c>
      <c r="L35" s="61">
        <f t="shared" si="11"/>
        <v>45.08301404853129</v>
      </c>
      <c r="M35" s="61">
        <f t="shared" si="11"/>
        <v>50.334075723830743</v>
      </c>
      <c r="N35" s="61">
        <f t="shared" si="11"/>
        <v>50.712250712250714</v>
      </c>
      <c r="O35" s="61">
        <f t="shared" si="11"/>
        <v>48.790983606557376</v>
      </c>
      <c r="P35" s="61">
        <f t="shared" si="11"/>
        <v>48.928571428571423</v>
      </c>
      <c r="Q35" s="61">
        <f t="shared" si="11"/>
        <v>53.306613226452903</v>
      </c>
      <c r="R35" s="62">
        <f t="shared" si="11"/>
        <v>53.459905071196602</v>
      </c>
      <c r="S35" s="63">
        <f t="shared" si="11"/>
        <v>51.905598243688253</v>
      </c>
    </row>
    <row r="36" spans="2:22" ht="29.1" customHeight="1" thickTop="1" thickBot="1">
      <c r="B36" s="156" t="s">
        <v>31</v>
      </c>
      <c r="C36" s="162" t="s">
        <v>50</v>
      </c>
      <c r="D36" s="163"/>
      <c r="E36" s="65">
        <v>462</v>
      </c>
      <c r="F36" s="52">
        <v>351</v>
      </c>
      <c r="G36" s="52">
        <v>497</v>
      </c>
      <c r="H36" s="52">
        <v>475</v>
      </c>
      <c r="I36" s="52">
        <v>959</v>
      </c>
      <c r="J36" s="52">
        <v>154</v>
      </c>
      <c r="K36" s="52">
        <v>541</v>
      </c>
      <c r="L36" s="52">
        <v>238</v>
      </c>
      <c r="M36" s="52">
        <v>311</v>
      </c>
      <c r="N36" s="52">
        <v>277</v>
      </c>
      <c r="O36" s="52">
        <v>550</v>
      </c>
      <c r="P36" s="52">
        <v>464</v>
      </c>
      <c r="Q36" s="52">
        <v>775</v>
      </c>
      <c r="R36" s="52">
        <v>706</v>
      </c>
      <c r="S36" s="53">
        <f>SUM(E36:R36)</f>
        <v>6760</v>
      </c>
    </row>
    <row r="37" spans="2:22" ht="29.1" customHeight="1" thickTop="1" thickBot="1">
      <c r="B37" s="161"/>
      <c r="C37" s="159" t="s">
        <v>38</v>
      </c>
      <c r="D37" s="160"/>
      <c r="E37" s="61">
        <f t="shared" ref="E37:S37" si="12">E36/E6*100</f>
        <v>13.260619977037887</v>
      </c>
      <c r="F37" s="61">
        <f t="shared" si="12"/>
        <v>15.340909090909092</v>
      </c>
      <c r="G37" s="61">
        <f t="shared" si="12"/>
        <v>15.97557055609129</v>
      </c>
      <c r="H37" s="61">
        <f t="shared" si="12"/>
        <v>12.385919165580182</v>
      </c>
      <c r="I37" s="61">
        <f t="shared" si="12"/>
        <v>16.626213592233011</v>
      </c>
      <c r="J37" s="61">
        <f t="shared" si="12"/>
        <v>12.059514487079092</v>
      </c>
      <c r="K37" s="61">
        <f t="shared" si="12"/>
        <v>15.514769142529394</v>
      </c>
      <c r="L37" s="61">
        <f t="shared" si="12"/>
        <v>15.197956577266922</v>
      </c>
      <c r="M37" s="61">
        <f t="shared" si="12"/>
        <v>13.853006681514476</v>
      </c>
      <c r="N37" s="61">
        <f t="shared" si="12"/>
        <v>15.783475783475783</v>
      </c>
      <c r="O37" s="61">
        <f t="shared" si="12"/>
        <v>11.270491803278688</v>
      </c>
      <c r="P37" s="61">
        <f t="shared" si="12"/>
        <v>13.80952380952381</v>
      </c>
      <c r="Q37" s="61">
        <f t="shared" si="12"/>
        <v>17.256735693609439</v>
      </c>
      <c r="R37" s="62">
        <f t="shared" si="12"/>
        <v>17.636772420684487</v>
      </c>
      <c r="S37" s="63">
        <f t="shared" si="12"/>
        <v>14.840834248079036</v>
      </c>
    </row>
    <row r="38" spans="2:22" s="66" customFormat="1" ht="29.1" customHeight="1" thickTop="1" thickBot="1">
      <c r="B38" s="145" t="s">
        <v>42</v>
      </c>
      <c r="C38" s="147" t="s">
        <v>51</v>
      </c>
      <c r="D38" s="148"/>
      <c r="E38" s="65">
        <v>540</v>
      </c>
      <c r="F38" s="52">
        <v>244</v>
      </c>
      <c r="G38" s="52">
        <v>308</v>
      </c>
      <c r="H38" s="52">
        <v>172</v>
      </c>
      <c r="I38" s="52">
        <v>459</v>
      </c>
      <c r="J38" s="52">
        <v>110</v>
      </c>
      <c r="K38" s="52">
        <v>249</v>
      </c>
      <c r="L38" s="52">
        <v>149</v>
      </c>
      <c r="M38" s="52">
        <v>209</v>
      </c>
      <c r="N38" s="52">
        <v>148</v>
      </c>
      <c r="O38" s="52">
        <v>543</v>
      </c>
      <c r="P38" s="52">
        <v>274</v>
      </c>
      <c r="Q38" s="52">
        <v>322</v>
      </c>
      <c r="R38" s="52">
        <v>276</v>
      </c>
      <c r="S38" s="53">
        <f>SUM(E38:R38)</f>
        <v>4003</v>
      </c>
    </row>
    <row r="39" spans="2:22" s="4" customFormat="1" ht="29.1" customHeight="1" thickTop="1" thickBot="1">
      <c r="B39" s="146"/>
      <c r="C39" s="149" t="s">
        <v>38</v>
      </c>
      <c r="D39" s="150"/>
      <c r="E39" s="67">
        <f t="shared" ref="E39:S39" si="13">E38/E6*100</f>
        <v>15.49942594718714</v>
      </c>
      <c r="F39" s="68">
        <f t="shared" si="13"/>
        <v>10.664335664335663</v>
      </c>
      <c r="G39" s="68">
        <f t="shared" si="13"/>
        <v>9.9003535840565728</v>
      </c>
      <c r="H39" s="68">
        <f t="shared" si="13"/>
        <v>4.4850065189048234</v>
      </c>
      <c r="I39" s="68">
        <f t="shared" si="13"/>
        <v>7.9576976421636623</v>
      </c>
      <c r="J39" s="68">
        <f t="shared" si="13"/>
        <v>8.6139389193422087</v>
      </c>
      <c r="K39" s="68">
        <f t="shared" si="13"/>
        <v>7.1408087180957844</v>
      </c>
      <c r="L39" s="68">
        <f t="shared" si="13"/>
        <v>9.5146871008939975</v>
      </c>
      <c r="M39" s="68">
        <f t="shared" si="13"/>
        <v>9.3095768374164809</v>
      </c>
      <c r="N39" s="68">
        <f t="shared" si="13"/>
        <v>8.4330484330484339</v>
      </c>
      <c r="O39" s="67">
        <f t="shared" si="13"/>
        <v>11.127049180327869</v>
      </c>
      <c r="P39" s="68">
        <f t="shared" si="13"/>
        <v>8.1547619047619051</v>
      </c>
      <c r="Q39" s="68">
        <f t="shared" si="13"/>
        <v>7.1698953462480519</v>
      </c>
      <c r="R39" s="69">
        <f t="shared" si="13"/>
        <v>6.8948288783412446</v>
      </c>
      <c r="S39" s="63">
        <f t="shared" si="13"/>
        <v>8.7881448957189896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51" t="s">
        <v>52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52" t="s">
        <v>55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41"/>
    </row>
    <row r="44" spans="2:22" s="4" customFormat="1" ht="42" customHeight="1" thickTop="1" thickBot="1">
      <c r="B44" s="77" t="s">
        <v>20</v>
      </c>
      <c r="C44" s="154" t="s">
        <v>56</v>
      </c>
      <c r="D44" s="155"/>
      <c r="E44" s="58">
        <v>515</v>
      </c>
      <c r="F44" s="58">
        <v>257</v>
      </c>
      <c r="G44" s="58">
        <v>166</v>
      </c>
      <c r="H44" s="58">
        <v>182</v>
      </c>
      <c r="I44" s="58">
        <v>558</v>
      </c>
      <c r="J44" s="58">
        <v>249</v>
      </c>
      <c r="K44" s="58">
        <v>207</v>
      </c>
      <c r="L44" s="58">
        <v>307</v>
      </c>
      <c r="M44" s="58">
        <v>160</v>
      </c>
      <c r="N44" s="58">
        <v>238</v>
      </c>
      <c r="O44" s="58">
        <v>461</v>
      </c>
      <c r="P44" s="58">
        <v>305</v>
      </c>
      <c r="Q44" s="58">
        <v>235</v>
      </c>
      <c r="R44" s="78">
        <v>454</v>
      </c>
      <c r="S44" s="79">
        <f>SUM(E44:R44)</f>
        <v>4294</v>
      </c>
    </row>
    <row r="45" spans="2:22" s="4" customFormat="1" ht="42" customHeight="1" thickTop="1" thickBot="1">
      <c r="B45" s="80"/>
      <c r="C45" s="135" t="s">
        <v>57</v>
      </c>
      <c r="D45" s="136"/>
      <c r="E45" s="81">
        <v>120</v>
      </c>
      <c r="F45" s="51">
        <v>50</v>
      </c>
      <c r="G45" s="51">
        <v>27</v>
      </c>
      <c r="H45" s="51">
        <v>80</v>
      </c>
      <c r="I45" s="51">
        <v>425</v>
      </c>
      <c r="J45" s="51">
        <v>38</v>
      </c>
      <c r="K45" s="51">
        <v>120</v>
      </c>
      <c r="L45" s="51">
        <v>55</v>
      </c>
      <c r="M45" s="52">
        <v>28</v>
      </c>
      <c r="N45" s="52">
        <v>29</v>
      </c>
      <c r="O45" s="52">
        <v>136</v>
      </c>
      <c r="P45" s="52">
        <v>52</v>
      </c>
      <c r="Q45" s="52">
        <v>136</v>
      </c>
      <c r="R45" s="52">
        <v>215</v>
      </c>
      <c r="S45" s="79">
        <f>SUM(E45:R45)</f>
        <v>1511</v>
      </c>
    </row>
    <row r="46" spans="2:22" s="4" customFormat="1" ht="42" customHeight="1" thickTop="1" thickBot="1">
      <c r="B46" s="82" t="s">
        <v>23</v>
      </c>
      <c r="C46" s="137" t="s">
        <v>58</v>
      </c>
      <c r="D46" s="138"/>
      <c r="E46" s="83">
        <f>E44+'[1]Stan i struktura III 15'!E46</f>
        <v>1566</v>
      </c>
      <c r="F46" s="83">
        <f>F44+'[1]Stan i struktura III 15'!F46</f>
        <v>842</v>
      </c>
      <c r="G46" s="83">
        <f>G44+'[1]Stan i struktura III 15'!G46</f>
        <v>649</v>
      </c>
      <c r="H46" s="83">
        <f>H44+'[1]Stan i struktura III 15'!H46</f>
        <v>767</v>
      </c>
      <c r="I46" s="83">
        <f>I44+'[1]Stan i struktura III 15'!I46</f>
        <v>942</v>
      </c>
      <c r="J46" s="83">
        <f>J44+'[1]Stan i struktura III 15'!J46</f>
        <v>838</v>
      </c>
      <c r="K46" s="83">
        <f>K44+'[1]Stan i struktura III 15'!K46</f>
        <v>760</v>
      </c>
      <c r="L46" s="83">
        <f>L44+'[1]Stan i struktura III 15'!L46</f>
        <v>676</v>
      </c>
      <c r="M46" s="83">
        <f>M44+'[1]Stan i struktura III 15'!M46</f>
        <v>659</v>
      </c>
      <c r="N46" s="83">
        <f>N44+'[1]Stan i struktura III 15'!N46</f>
        <v>578</v>
      </c>
      <c r="O46" s="83">
        <f>O44+'[1]Stan i struktura III 15'!O46</f>
        <v>1669</v>
      </c>
      <c r="P46" s="83">
        <f>P44+'[1]Stan i struktura III 15'!P46</f>
        <v>681</v>
      </c>
      <c r="Q46" s="83">
        <f>Q44+'[1]Stan i struktura III 15'!Q46</f>
        <v>1070</v>
      </c>
      <c r="R46" s="84">
        <f>R44+'[1]Stan i struktura III 15'!R46</f>
        <v>1391</v>
      </c>
      <c r="S46" s="85">
        <f>S44+'[1]Stan i struktura III 15'!S46</f>
        <v>13088</v>
      </c>
      <c r="U46" s="4">
        <f>SUM(E46:R46)</f>
        <v>13088</v>
      </c>
      <c r="V46" s="4">
        <f>SUM(E46:R46)</f>
        <v>13088</v>
      </c>
    </row>
    <row r="47" spans="2:22" s="4" customFormat="1" ht="42" customHeight="1" thickBot="1">
      <c r="B47" s="139" t="s">
        <v>59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1"/>
    </row>
    <row r="48" spans="2:22" s="4" customFormat="1" ht="42" customHeight="1" thickTop="1" thickBot="1">
      <c r="B48" s="142" t="s">
        <v>20</v>
      </c>
      <c r="C48" s="143" t="s">
        <v>60</v>
      </c>
      <c r="D48" s="144"/>
      <c r="E48" s="59">
        <v>11</v>
      </c>
      <c r="F48" s="59">
        <v>4</v>
      </c>
      <c r="G48" s="59">
        <v>0</v>
      </c>
      <c r="H48" s="59">
        <v>0</v>
      </c>
      <c r="I48" s="59">
        <v>5</v>
      </c>
      <c r="J48" s="59">
        <v>6</v>
      </c>
      <c r="K48" s="59">
        <v>38</v>
      </c>
      <c r="L48" s="59">
        <v>11</v>
      </c>
      <c r="M48" s="59">
        <v>8</v>
      </c>
      <c r="N48" s="59">
        <v>3</v>
      </c>
      <c r="O48" s="59">
        <v>6</v>
      </c>
      <c r="P48" s="59">
        <v>14</v>
      </c>
      <c r="Q48" s="59">
        <v>22</v>
      </c>
      <c r="R48" s="60">
        <v>19</v>
      </c>
      <c r="S48" s="86">
        <f>SUM(E48:R48)</f>
        <v>147</v>
      </c>
    </row>
    <row r="49" spans="2:22" ht="42" customHeight="1" thickTop="1" thickBot="1">
      <c r="B49" s="123"/>
      <c r="C49" s="133" t="s">
        <v>61</v>
      </c>
      <c r="D49" s="134"/>
      <c r="E49" s="87">
        <f>E48+'[1]Stan i struktura III 15'!E49</f>
        <v>62</v>
      </c>
      <c r="F49" s="87">
        <f>F48+'[1]Stan i struktura III 15'!F49</f>
        <v>27</v>
      </c>
      <c r="G49" s="87">
        <f>G48+'[1]Stan i struktura III 15'!G49</f>
        <v>0</v>
      </c>
      <c r="H49" s="87">
        <f>H48+'[1]Stan i struktura III 15'!H49</f>
        <v>7</v>
      </c>
      <c r="I49" s="87">
        <f>I48+'[1]Stan i struktura III 15'!I49</f>
        <v>12</v>
      </c>
      <c r="J49" s="87">
        <f>J48+'[1]Stan i struktura III 15'!J49</f>
        <v>23</v>
      </c>
      <c r="K49" s="87">
        <f>K48+'[1]Stan i struktura III 15'!K49</f>
        <v>74</v>
      </c>
      <c r="L49" s="87">
        <f>L48+'[1]Stan i struktura III 15'!L49</f>
        <v>27</v>
      </c>
      <c r="M49" s="87">
        <f>M48+'[1]Stan i struktura III 15'!M49</f>
        <v>15</v>
      </c>
      <c r="N49" s="87">
        <f>N48+'[1]Stan i struktura III 15'!N49</f>
        <v>7</v>
      </c>
      <c r="O49" s="87">
        <f>O48+'[1]Stan i struktura III 15'!O49</f>
        <v>83</v>
      </c>
      <c r="P49" s="87">
        <f>P48+'[1]Stan i struktura III 15'!P49</f>
        <v>18</v>
      </c>
      <c r="Q49" s="87">
        <f>Q48+'[1]Stan i struktura III 15'!Q49</f>
        <v>72</v>
      </c>
      <c r="R49" s="88">
        <f>R48+'[1]Stan i struktura III 15'!R49</f>
        <v>80</v>
      </c>
      <c r="S49" s="85">
        <f>S48+'[1]Stan i struktura III 15'!S49</f>
        <v>507</v>
      </c>
      <c r="U49" s="1">
        <f>SUM(E49:R49)</f>
        <v>507</v>
      </c>
      <c r="V49" s="4">
        <f>SUM(E49:R49)</f>
        <v>507</v>
      </c>
    </row>
    <row r="50" spans="2:22" s="4" customFormat="1" ht="42" customHeight="1" thickTop="1" thickBot="1">
      <c r="B50" s="118" t="s">
        <v>23</v>
      </c>
      <c r="C50" s="131" t="s">
        <v>62</v>
      </c>
      <c r="D50" s="132"/>
      <c r="E50" s="89">
        <v>6</v>
      </c>
      <c r="F50" s="89">
        <v>7</v>
      </c>
      <c r="G50" s="89">
        <v>36</v>
      </c>
      <c r="H50" s="89">
        <v>0</v>
      </c>
      <c r="I50" s="89">
        <v>73</v>
      </c>
      <c r="J50" s="89">
        <v>9</v>
      </c>
      <c r="K50" s="89">
        <v>13</v>
      </c>
      <c r="L50" s="89">
        <v>5</v>
      </c>
      <c r="M50" s="89">
        <v>6</v>
      </c>
      <c r="N50" s="89">
        <v>9</v>
      </c>
      <c r="O50" s="89">
        <v>2</v>
      </c>
      <c r="P50" s="89">
        <v>25</v>
      </c>
      <c r="Q50" s="89">
        <v>37</v>
      </c>
      <c r="R50" s="90">
        <v>0</v>
      </c>
      <c r="S50" s="86">
        <f>SUM(E50:R50)</f>
        <v>228</v>
      </c>
    </row>
    <row r="51" spans="2:22" ht="42" customHeight="1" thickTop="1" thickBot="1">
      <c r="B51" s="123"/>
      <c r="C51" s="133" t="s">
        <v>63</v>
      </c>
      <c r="D51" s="134"/>
      <c r="E51" s="87">
        <f>E50+'[1]Stan i struktura III 15'!E51</f>
        <v>11</v>
      </c>
      <c r="F51" s="87">
        <f>F50+'[1]Stan i struktura III 15'!F51</f>
        <v>31</v>
      </c>
      <c r="G51" s="87">
        <f>G50+'[1]Stan i struktura III 15'!G51</f>
        <v>43</v>
      </c>
      <c r="H51" s="87">
        <f>H50+'[1]Stan i struktura III 15'!H51</f>
        <v>2</v>
      </c>
      <c r="I51" s="87">
        <f>I50+'[1]Stan i struktura III 15'!I51</f>
        <v>75</v>
      </c>
      <c r="J51" s="87">
        <f>J50+'[1]Stan i struktura III 15'!J51</f>
        <v>23</v>
      </c>
      <c r="K51" s="87">
        <f>K50+'[1]Stan i struktura III 15'!K51</f>
        <v>27</v>
      </c>
      <c r="L51" s="87">
        <f>L50+'[1]Stan i struktura III 15'!L51</f>
        <v>30</v>
      </c>
      <c r="M51" s="87">
        <f>M50+'[1]Stan i struktura III 15'!M51</f>
        <v>31</v>
      </c>
      <c r="N51" s="87">
        <f>N50+'[1]Stan i struktura III 15'!N51</f>
        <v>16</v>
      </c>
      <c r="O51" s="87">
        <f>O50+'[1]Stan i struktura III 15'!O51</f>
        <v>3</v>
      </c>
      <c r="P51" s="87">
        <f>P50+'[1]Stan i struktura III 15'!P51</f>
        <v>39</v>
      </c>
      <c r="Q51" s="87">
        <f>Q50+'[1]Stan i struktura III 15'!Q51</f>
        <v>124</v>
      </c>
      <c r="R51" s="88">
        <f>R50+'[1]Stan i struktura III 15'!R51</f>
        <v>0</v>
      </c>
      <c r="S51" s="85">
        <f>S50+'[1]Stan i struktura III 15'!S51</f>
        <v>455</v>
      </c>
      <c r="U51" s="1">
        <f>SUM(E51:R51)</f>
        <v>455</v>
      </c>
      <c r="V51" s="4">
        <f>SUM(E51:R51)</f>
        <v>455</v>
      </c>
    </row>
    <row r="52" spans="2:22" s="4" customFormat="1" ht="42" customHeight="1" thickTop="1" thickBot="1">
      <c r="B52" s="110" t="s">
        <v>28</v>
      </c>
      <c r="C52" s="124" t="s">
        <v>64</v>
      </c>
      <c r="D52" s="125"/>
      <c r="E52" s="50">
        <v>18</v>
      </c>
      <c r="F52" s="51">
        <v>9</v>
      </c>
      <c r="G52" s="51">
        <v>8</v>
      </c>
      <c r="H52" s="51">
        <v>6</v>
      </c>
      <c r="I52" s="52">
        <v>0</v>
      </c>
      <c r="J52" s="51">
        <v>2</v>
      </c>
      <c r="K52" s="52">
        <v>0</v>
      </c>
      <c r="L52" s="51">
        <v>0</v>
      </c>
      <c r="M52" s="52">
        <v>5</v>
      </c>
      <c r="N52" s="52">
        <v>7</v>
      </c>
      <c r="O52" s="52">
        <v>8</v>
      </c>
      <c r="P52" s="51">
        <v>2</v>
      </c>
      <c r="Q52" s="91">
        <v>6</v>
      </c>
      <c r="R52" s="52">
        <v>6</v>
      </c>
      <c r="S52" s="86">
        <f>SUM(E52:R52)</f>
        <v>77</v>
      </c>
    </row>
    <row r="53" spans="2:22" ht="42" customHeight="1" thickTop="1" thickBot="1">
      <c r="B53" s="123"/>
      <c r="C53" s="133" t="s">
        <v>65</v>
      </c>
      <c r="D53" s="134"/>
      <c r="E53" s="87">
        <f>E52+'[1]Stan i struktura III 15'!E53</f>
        <v>27</v>
      </c>
      <c r="F53" s="87">
        <f>F52+'[1]Stan i struktura III 15'!F53</f>
        <v>12</v>
      </c>
      <c r="G53" s="87">
        <f>G52+'[1]Stan i struktura III 15'!G53</f>
        <v>8</v>
      </c>
      <c r="H53" s="87">
        <f>H52+'[1]Stan i struktura III 15'!H53</f>
        <v>31</v>
      </c>
      <c r="I53" s="87">
        <f>I52+'[1]Stan i struktura III 15'!I53</f>
        <v>1</v>
      </c>
      <c r="J53" s="87">
        <f>J52+'[1]Stan i struktura III 15'!J53</f>
        <v>22</v>
      </c>
      <c r="K53" s="87">
        <f>K52+'[1]Stan i struktura III 15'!K53</f>
        <v>1</v>
      </c>
      <c r="L53" s="87">
        <f>L52+'[1]Stan i struktura III 15'!L53</f>
        <v>1</v>
      </c>
      <c r="M53" s="87">
        <f>M52+'[1]Stan i struktura III 15'!M53</f>
        <v>21</v>
      </c>
      <c r="N53" s="87">
        <f>N52+'[1]Stan i struktura III 15'!N53</f>
        <v>17</v>
      </c>
      <c r="O53" s="87">
        <f>O52+'[1]Stan i struktura III 15'!O53</f>
        <v>21</v>
      </c>
      <c r="P53" s="87">
        <f>P52+'[1]Stan i struktura III 15'!P53</f>
        <v>4</v>
      </c>
      <c r="Q53" s="87">
        <f>Q52+'[1]Stan i struktura III 15'!Q53</f>
        <v>6</v>
      </c>
      <c r="R53" s="88">
        <f>R52+'[1]Stan i struktura III 15'!R53</f>
        <v>18</v>
      </c>
      <c r="S53" s="85">
        <f>S52+'[1]Stan i struktura III 15'!S53</f>
        <v>190</v>
      </c>
      <c r="U53" s="1">
        <f>SUM(E53:R53)</f>
        <v>190</v>
      </c>
      <c r="V53" s="4">
        <f>SUM(E53:R53)</f>
        <v>190</v>
      </c>
    </row>
    <row r="54" spans="2:22" s="4" customFormat="1" ht="42" customHeight="1" thickTop="1" thickBot="1">
      <c r="B54" s="110" t="s">
        <v>31</v>
      </c>
      <c r="C54" s="124" t="s">
        <v>66</v>
      </c>
      <c r="D54" s="125"/>
      <c r="E54" s="50">
        <v>15</v>
      </c>
      <c r="F54" s="51">
        <v>8</v>
      </c>
      <c r="G54" s="51">
        <v>5</v>
      </c>
      <c r="H54" s="51">
        <v>7</v>
      </c>
      <c r="I54" s="52">
        <v>4</v>
      </c>
      <c r="J54" s="51">
        <v>14</v>
      </c>
      <c r="K54" s="52">
        <v>2</v>
      </c>
      <c r="L54" s="51">
        <v>8</v>
      </c>
      <c r="M54" s="52">
        <v>8</v>
      </c>
      <c r="N54" s="52">
        <v>7</v>
      </c>
      <c r="O54" s="52">
        <v>5</v>
      </c>
      <c r="P54" s="51">
        <v>5</v>
      </c>
      <c r="Q54" s="91">
        <v>6</v>
      </c>
      <c r="R54" s="52">
        <v>15</v>
      </c>
      <c r="S54" s="86">
        <f>SUM(E54:R54)</f>
        <v>109</v>
      </c>
    </row>
    <row r="55" spans="2:22" s="4" customFormat="1" ht="42" customHeight="1" thickTop="1" thickBot="1">
      <c r="B55" s="123"/>
      <c r="C55" s="126" t="s">
        <v>67</v>
      </c>
      <c r="D55" s="127"/>
      <c r="E55" s="87">
        <f>E54+'[1]Stan i struktura III 15'!E55</f>
        <v>26</v>
      </c>
      <c r="F55" s="87">
        <f>F54+'[1]Stan i struktura III 15'!F55</f>
        <v>10</v>
      </c>
      <c r="G55" s="87">
        <f>G54+'[1]Stan i struktura III 15'!G55</f>
        <v>5</v>
      </c>
      <c r="H55" s="87">
        <f>H54+'[1]Stan i struktura III 15'!H55</f>
        <v>10</v>
      </c>
      <c r="I55" s="87">
        <f>I54+'[1]Stan i struktura III 15'!I55</f>
        <v>6</v>
      </c>
      <c r="J55" s="87">
        <f>J54+'[1]Stan i struktura III 15'!J55</f>
        <v>25</v>
      </c>
      <c r="K55" s="87">
        <f>K54+'[1]Stan i struktura III 15'!K55</f>
        <v>17</v>
      </c>
      <c r="L55" s="87">
        <f>L54+'[1]Stan i struktura III 15'!L55</f>
        <v>26</v>
      </c>
      <c r="M55" s="87">
        <f>M54+'[1]Stan i struktura III 15'!M55</f>
        <v>22</v>
      </c>
      <c r="N55" s="87">
        <f>N54+'[1]Stan i struktura III 15'!N55</f>
        <v>17</v>
      </c>
      <c r="O55" s="87">
        <f>O54+'[1]Stan i struktura III 15'!O55</f>
        <v>10</v>
      </c>
      <c r="P55" s="87">
        <f>P54+'[1]Stan i struktura III 15'!P55</f>
        <v>12</v>
      </c>
      <c r="Q55" s="87">
        <f>Q54+'[1]Stan i struktura III 15'!Q55</f>
        <v>26</v>
      </c>
      <c r="R55" s="88">
        <f>R54+'[1]Stan i struktura III 15'!R55</f>
        <v>41</v>
      </c>
      <c r="S55" s="85">
        <f>S54+'[1]Stan i struktura III 15'!S55</f>
        <v>253</v>
      </c>
      <c r="U55" s="4">
        <f>SUM(E55:R55)</f>
        <v>253</v>
      </c>
      <c r="V55" s="4">
        <f>SUM(E55:R55)</f>
        <v>253</v>
      </c>
    </row>
    <row r="56" spans="2:22" s="4" customFormat="1" ht="42" customHeight="1" thickTop="1" thickBot="1">
      <c r="B56" s="110" t="s">
        <v>42</v>
      </c>
      <c r="C56" s="111" t="s">
        <v>68</v>
      </c>
      <c r="D56" s="112"/>
      <c r="E56" s="92">
        <v>8</v>
      </c>
      <c r="F56" s="92">
        <v>0</v>
      </c>
      <c r="G56" s="92">
        <v>1</v>
      </c>
      <c r="H56" s="92">
        <v>0</v>
      </c>
      <c r="I56" s="92">
        <v>9</v>
      </c>
      <c r="J56" s="92">
        <v>0</v>
      </c>
      <c r="K56" s="92">
        <v>10</v>
      </c>
      <c r="L56" s="92">
        <v>0</v>
      </c>
      <c r="M56" s="92">
        <v>0</v>
      </c>
      <c r="N56" s="92">
        <v>1</v>
      </c>
      <c r="O56" s="92">
        <v>6</v>
      </c>
      <c r="P56" s="92">
        <v>5</v>
      </c>
      <c r="Q56" s="92">
        <v>6</v>
      </c>
      <c r="R56" s="93">
        <v>3</v>
      </c>
      <c r="S56" s="86">
        <f>SUM(E56:R56)</f>
        <v>49</v>
      </c>
    </row>
    <row r="57" spans="2:22" s="4" customFormat="1" ht="42" customHeight="1" thickTop="1" thickBot="1">
      <c r="B57" s="128"/>
      <c r="C57" s="129" t="s">
        <v>69</v>
      </c>
      <c r="D57" s="130"/>
      <c r="E57" s="87">
        <f>E56+'[1]Stan i struktura III 15'!E57</f>
        <v>16</v>
      </c>
      <c r="F57" s="87">
        <f>F56+'[1]Stan i struktura III 15'!F57</f>
        <v>7</v>
      </c>
      <c r="G57" s="87">
        <f>G56+'[1]Stan i struktura III 15'!G57</f>
        <v>1</v>
      </c>
      <c r="H57" s="87">
        <f>H56+'[1]Stan i struktura III 15'!H57</f>
        <v>0</v>
      </c>
      <c r="I57" s="87">
        <f>I56+'[1]Stan i struktura III 15'!I57</f>
        <v>17</v>
      </c>
      <c r="J57" s="87">
        <f>J56+'[1]Stan i struktura III 15'!J57</f>
        <v>0</v>
      </c>
      <c r="K57" s="87">
        <f>K56+'[1]Stan i struktura III 15'!K57</f>
        <v>24</v>
      </c>
      <c r="L57" s="87">
        <f>L56+'[1]Stan i struktura III 15'!L57</f>
        <v>1</v>
      </c>
      <c r="M57" s="87">
        <f>M56+'[1]Stan i struktura III 15'!M57</f>
        <v>0</v>
      </c>
      <c r="N57" s="87">
        <f>N56+'[1]Stan i struktura III 15'!N57</f>
        <v>3</v>
      </c>
      <c r="O57" s="87">
        <f>O56+'[1]Stan i struktura III 15'!O57</f>
        <v>20</v>
      </c>
      <c r="P57" s="87">
        <f>P56+'[1]Stan i struktura III 15'!P57</f>
        <v>9</v>
      </c>
      <c r="Q57" s="87">
        <f>Q56+'[1]Stan i struktura III 15'!Q57</f>
        <v>18</v>
      </c>
      <c r="R57" s="88">
        <f>R56+'[1]Stan i struktura III 15'!R57</f>
        <v>20</v>
      </c>
      <c r="S57" s="85">
        <f>S56+'[1]Stan i struktura III 15'!S57</f>
        <v>136</v>
      </c>
      <c r="U57" s="4">
        <f>SUM(E57:R57)</f>
        <v>136</v>
      </c>
      <c r="V57" s="4">
        <f>SUM(E57:R57)</f>
        <v>136</v>
      </c>
    </row>
    <row r="58" spans="2:22" s="4" customFormat="1" ht="42" customHeight="1" thickTop="1" thickBot="1">
      <c r="B58" s="110" t="s">
        <v>44</v>
      </c>
      <c r="C58" s="111" t="s">
        <v>70</v>
      </c>
      <c r="D58" s="112"/>
      <c r="E58" s="92">
        <v>7</v>
      </c>
      <c r="F58" s="92">
        <v>3</v>
      </c>
      <c r="G58" s="92">
        <v>14</v>
      </c>
      <c r="H58" s="92">
        <v>10</v>
      </c>
      <c r="I58" s="92">
        <v>5</v>
      </c>
      <c r="J58" s="92">
        <v>1</v>
      </c>
      <c r="K58" s="92">
        <v>16</v>
      </c>
      <c r="L58" s="92">
        <v>3</v>
      </c>
      <c r="M58" s="92">
        <v>7</v>
      </c>
      <c r="N58" s="92">
        <v>4</v>
      </c>
      <c r="O58" s="92">
        <v>20</v>
      </c>
      <c r="P58" s="92">
        <v>12</v>
      </c>
      <c r="Q58" s="92">
        <v>5</v>
      </c>
      <c r="R58" s="93">
        <v>26</v>
      </c>
      <c r="S58" s="86">
        <f>SUM(E58:R58)</f>
        <v>133</v>
      </c>
    </row>
    <row r="59" spans="2:22" s="4" customFormat="1" ht="42" customHeight="1" thickTop="1" thickBot="1">
      <c r="B59" s="118"/>
      <c r="C59" s="119" t="s">
        <v>71</v>
      </c>
      <c r="D59" s="120"/>
      <c r="E59" s="87">
        <f>E58+'[1]Stan i struktura III 15'!E59</f>
        <v>14</v>
      </c>
      <c r="F59" s="87">
        <f>F58+'[1]Stan i struktura III 15'!F59</f>
        <v>6</v>
      </c>
      <c r="G59" s="87">
        <f>G58+'[1]Stan i struktura III 15'!G59</f>
        <v>51</v>
      </c>
      <c r="H59" s="87">
        <f>H58+'[1]Stan i struktura III 15'!H59</f>
        <v>34</v>
      </c>
      <c r="I59" s="87">
        <f>I58+'[1]Stan i struktura III 15'!I59</f>
        <v>21</v>
      </c>
      <c r="J59" s="87">
        <f>J58+'[1]Stan i struktura III 15'!J59</f>
        <v>2</v>
      </c>
      <c r="K59" s="87">
        <f>K58+'[1]Stan i struktura III 15'!K59</f>
        <v>28</v>
      </c>
      <c r="L59" s="87">
        <f>L58+'[1]Stan i struktura III 15'!L59</f>
        <v>18</v>
      </c>
      <c r="M59" s="87">
        <f>M58+'[1]Stan i struktura III 15'!M59</f>
        <v>15</v>
      </c>
      <c r="N59" s="87">
        <f>N58+'[1]Stan i struktura III 15'!N59</f>
        <v>47</v>
      </c>
      <c r="O59" s="87">
        <f>O58+'[1]Stan i struktura III 15'!O59</f>
        <v>32</v>
      </c>
      <c r="P59" s="87">
        <f>P58+'[1]Stan i struktura III 15'!P59</f>
        <v>21</v>
      </c>
      <c r="Q59" s="87">
        <f>Q58+'[1]Stan i struktura III 15'!Q59</f>
        <v>23</v>
      </c>
      <c r="R59" s="88">
        <f>R58+'[1]Stan i struktura III 15'!R59</f>
        <v>62</v>
      </c>
      <c r="S59" s="85">
        <f>S58+'[1]Stan i struktura III 15'!S59</f>
        <v>374</v>
      </c>
      <c r="U59" s="4">
        <f>SUM(E59:R59)</f>
        <v>374</v>
      </c>
      <c r="V59" s="4">
        <f>SUM(E59:R59)</f>
        <v>374</v>
      </c>
    </row>
    <row r="60" spans="2:22" s="4" customFormat="1" ht="42" customHeight="1" thickTop="1" thickBot="1">
      <c r="B60" s="109" t="s">
        <v>72</v>
      </c>
      <c r="C60" s="111" t="s">
        <v>73</v>
      </c>
      <c r="D60" s="112"/>
      <c r="E60" s="92">
        <v>44</v>
      </c>
      <c r="F60" s="92">
        <v>24</v>
      </c>
      <c r="G60" s="92">
        <v>5</v>
      </c>
      <c r="H60" s="92">
        <v>73</v>
      </c>
      <c r="I60" s="92">
        <v>83</v>
      </c>
      <c r="J60" s="92">
        <v>21</v>
      </c>
      <c r="K60" s="92">
        <v>33</v>
      </c>
      <c r="L60" s="92">
        <v>13</v>
      </c>
      <c r="M60" s="92">
        <v>2</v>
      </c>
      <c r="N60" s="92">
        <v>18</v>
      </c>
      <c r="O60" s="92">
        <v>39</v>
      </c>
      <c r="P60" s="92">
        <v>32</v>
      </c>
      <c r="Q60" s="92">
        <v>50</v>
      </c>
      <c r="R60" s="93">
        <v>10</v>
      </c>
      <c r="S60" s="86">
        <f>SUM(E60:R60)</f>
        <v>447</v>
      </c>
    </row>
    <row r="61" spans="2:22" s="4" customFormat="1" ht="42" customHeight="1" thickTop="1" thickBot="1">
      <c r="B61" s="109"/>
      <c r="C61" s="121" t="s">
        <v>74</v>
      </c>
      <c r="D61" s="122"/>
      <c r="E61" s="94">
        <f>E60+'[1]Stan i struktura III 15'!E61</f>
        <v>193</v>
      </c>
      <c r="F61" s="94">
        <f>F60+'[1]Stan i struktura III 15'!F61</f>
        <v>91</v>
      </c>
      <c r="G61" s="94">
        <f>G60+'[1]Stan i struktura III 15'!G61</f>
        <v>90</v>
      </c>
      <c r="H61" s="94">
        <f>H60+'[1]Stan i struktura III 15'!H61</f>
        <v>248</v>
      </c>
      <c r="I61" s="94">
        <f>I60+'[1]Stan i struktura III 15'!I61</f>
        <v>95</v>
      </c>
      <c r="J61" s="94">
        <f>J60+'[1]Stan i struktura III 15'!J61</f>
        <v>95</v>
      </c>
      <c r="K61" s="94">
        <f>K60+'[1]Stan i struktura III 15'!K61</f>
        <v>120</v>
      </c>
      <c r="L61" s="94">
        <f>L60+'[1]Stan i struktura III 15'!L61</f>
        <v>73</v>
      </c>
      <c r="M61" s="94">
        <f>M60+'[1]Stan i struktura III 15'!M61</f>
        <v>27</v>
      </c>
      <c r="N61" s="94">
        <f>N60+'[1]Stan i struktura III 15'!N61</f>
        <v>54</v>
      </c>
      <c r="O61" s="94">
        <f>O60+'[1]Stan i struktura III 15'!O61</f>
        <v>203</v>
      </c>
      <c r="P61" s="94">
        <f>P60+'[1]Stan i struktura III 15'!P61</f>
        <v>148</v>
      </c>
      <c r="Q61" s="94">
        <f>Q60+'[1]Stan i struktura III 15'!Q61</f>
        <v>219</v>
      </c>
      <c r="R61" s="95">
        <f>R60+'[1]Stan i struktura III 15'!R61</f>
        <v>111</v>
      </c>
      <c r="S61" s="85">
        <f>S60+'[1]Stan i struktura III 15'!S61</f>
        <v>1767</v>
      </c>
      <c r="U61" s="4">
        <f>SUM(E61:R61)</f>
        <v>1767</v>
      </c>
      <c r="V61" s="4">
        <f>SUM(E61:R61)</f>
        <v>1767</v>
      </c>
    </row>
    <row r="62" spans="2:22" s="4" customFormat="1" ht="42" customHeight="1" thickTop="1" thickBot="1">
      <c r="B62" s="109" t="s">
        <v>75</v>
      </c>
      <c r="C62" s="111" t="s">
        <v>76</v>
      </c>
      <c r="D62" s="112"/>
      <c r="E62" s="92">
        <v>0</v>
      </c>
      <c r="F62" s="92">
        <v>6</v>
      </c>
      <c r="G62" s="92">
        <v>27</v>
      </c>
      <c r="H62" s="92">
        <v>0</v>
      </c>
      <c r="I62" s="92">
        <v>67</v>
      </c>
      <c r="J62" s="92">
        <v>0</v>
      </c>
      <c r="K62" s="92">
        <v>53</v>
      </c>
      <c r="L62" s="92">
        <v>17</v>
      </c>
      <c r="M62" s="92">
        <v>3</v>
      </c>
      <c r="N62" s="92">
        <v>0</v>
      </c>
      <c r="O62" s="92">
        <v>3</v>
      </c>
      <c r="P62" s="92">
        <v>0</v>
      </c>
      <c r="Q62" s="92">
        <v>10</v>
      </c>
      <c r="R62" s="93">
        <v>183</v>
      </c>
      <c r="S62" s="86">
        <f>SUM(E62:R62)</f>
        <v>369</v>
      </c>
    </row>
    <row r="63" spans="2:22" s="4" customFormat="1" ht="42" customHeight="1" thickTop="1" thickBot="1">
      <c r="B63" s="110"/>
      <c r="C63" s="113" t="s">
        <v>77</v>
      </c>
      <c r="D63" s="114"/>
      <c r="E63" s="87">
        <f>E62+'[1]Stan i struktura III 15'!E63</f>
        <v>1</v>
      </c>
      <c r="F63" s="87">
        <f>F62+'[1]Stan i struktura III 15'!F63</f>
        <v>56</v>
      </c>
      <c r="G63" s="87">
        <f>G62+'[1]Stan i struktura III 15'!G63</f>
        <v>27</v>
      </c>
      <c r="H63" s="87">
        <f>H62+'[1]Stan i struktura III 15'!H63</f>
        <v>0</v>
      </c>
      <c r="I63" s="87">
        <f>I62+'[1]Stan i struktura III 15'!I63</f>
        <v>162</v>
      </c>
      <c r="J63" s="87">
        <f>J62+'[1]Stan i struktura III 15'!J63</f>
        <v>57</v>
      </c>
      <c r="K63" s="87">
        <f>K62+'[1]Stan i struktura III 15'!K63</f>
        <v>105</v>
      </c>
      <c r="L63" s="87">
        <f>L62+'[1]Stan i struktura III 15'!L63</f>
        <v>17</v>
      </c>
      <c r="M63" s="87">
        <f>M62+'[1]Stan i struktura III 15'!M63</f>
        <v>63</v>
      </c>
      <c r="N63" s="87">
        <f>N62+'[1]Stan i struktura III 15'!N63</f>
        <v>60</v>
      </c>
      <c r="O63" s="87">
        <f>O62+'[1]Stan i struktura III 15'!O63</f>
        <v>86</v>
      </c>
      <c r="P63" s="87">
        <f>P62+'[1]Stan i struktura III 15'!P63</f>
        <v>15</v>
      </c>
      <c r="Q63" s="87">
        <f>Q62+'[1]Stan i struktura III 15'!Q63</f>
        <v>167</v>
      </c>
      <c r="R63" s="88">
        <f>R62+'[1]Stan i struktura III 15'!R63</f>
        <v>393</v>
      </c>
      <c r="S63" s="85">
        <f>S62+'[1]Stan i struktura III 15'!S63</f>
        <v>1209</v>
      </c>
      <c r="U63" s="4">
        <f>SUM(E63:R63)</f>
        <v>1209</v>
      </c>
      <c r="V63" s="4">
        <f>SUM(E63:R63)</f>
        <v>1209</v>
      </c>
    </row>
    <row r="64" spans="2:22" s="4" customFormat="1" ht="42" customHeight="1" thickTop="1" thickBot="1">
      <c r="B64" s="109" t="s">
        <v>78</v>
      </c>
      <c r="C64" s="111" t="s">
        <v>79</v>
      </c>
      <c r="D64" s="112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15"/>
      <c r="C65" s="116" t="s">
        <v>80</v>
      </c>
      <c r="D65" s="117"/>
      <c r="E65" s="87">
        <f>E64+'[1]Stan i struktura III 15'!E65</f>
        <v>0</v>
      </c>
      <c r="F65" s="87">
        <f>F64+'[1]Stan i struktura III 15'!F65</f>
        <v>0</v>
      </c>
      <c r="G65" s="87">
        <f>G64+'[1]Stan i struktura III 15'!G65</f>
        <v>0</v>
      </c>
      <c r="H65" s="87">
        <f>H64+'[1]Stan i struktura III 15'!H65</f>
        <v>0</v>
      </c>
      <c r="I65" s="87">
        <f>I64+'[1]Stan i struktura III 15'!I65</f>
        <v>0</v>
      </c>
      <c r="J65" s="87">
        <f>J64+'[1]Stan i struktura III 15'!J65</f>
        <v>0</v>
      </c>
      <c r="K65" s="87">
        <f>K64+'[1]Stan i struktura III 15'!K65</f>
        <v>0</v>
      </c>
      <c r="L65" s="87">
        <f>L64+'[1]Stan i struktura III 15'!L65</f>
        <v>0</v>
      </c>
      <c r="M65" s="87">
        <f>M64+'[1]Stan i struktura III 15'!M65</f>
        <v>0</v>
      </c>
      <c r="N65" s="87">
        <f>N64+'[1]Stan i struktura III 15'!N65</f>
        <v>0</v>
      </c>
      <c r="O65" s="87">
        <f>O64+'[1]Stan i struktura III 15'!O65</f>
        <v>0</v>
      </c>
      <c r="P65" s="87">
        <f>P64+'[1]Stan i struktura III 15'!P65</f>
        <v>0</v>
      </c>
      <c r="Q65" s="87">
        <f>Q64+'[1]Stan i struktura III 15'!Q65</f>
        <v>0</v>
      </c>
      <c r="R65" s="88">
        <f>R64+'[1]Stan i struktura III 15'!R65</f>
        <v>0</v>
      </c>
      <c r="S65" s="85">
        <f>S64+'[1]Stan i struktura III 15'!S65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02" t="s">
        <v>81</v>
      </c>
      <c r="C66" s="104" t="s">
        <v>82</v>
      </c>
      <c r="D66" s="105"/>
      <c r="E66" s="96">
        <f t="shared" ref="E66:R67" si="14">E48+E50+E52+E54+E56+E58+E60+E62+E64</f>
        <v>109</v>
      </c>
      <c r="F66" s="96">
        <f t="shared" si="14"/>
        <v>61</v>
      </c>
      <c r="G66" s="96">
        <f t="shared" si="14"/>
        <v>96</v>
      </c>
      <c r="H66" s="96">
        <f t="shared" si="14"/>
        <v>96</v>
      </c>
      <c r="I66" s="96">
        <f t="shared" si="14"/>
        <v>246</v>
      </c>
      <c r="J66" s="96">
        <f t="shared" si="14"/>
        <v>53</v>
      </c>
      <c r="K66" s="96">
        <f t="shared" si="14"/>
        <v>165</v>
      </c>
      <c r="L66" s="96">
        <f t="shared" si="14"/>
        <v>57</v>
      </c>
      <c r="M66" s="96">
        <f t="shared" si="14"/>
        <v>39</v>
      </c>
      <c r="N66" s="96">
        <f t="shared" si="14"/>
        <v>49</v>
      </c>
      <c r="O66" s="96">
        <f t="shared" si="14"/>
        <v>89</v>
      </c>
      <c r="P66" s="96">
        <f t="shared" si="14"/>
        <v>95</v>
      </c>
      <c r="Q66" s="96">
        <f t="shared" si="14"/>
        <v>142</v>
      </c>
      <c r="R66" s="97">
        <f t="shared" si="14"/>
        <v>262</v>
      </c>
      <c r="S66" s="98">
        <f>SUM(E66:R66)</f>
        <v>1559</v>
      </c>
      <c r="V66" s="4"/>
    </row>
    <row r="67" spans="2:22" ht="45" customHeight="1" thickTop="1" thickBot="1">
      <c r="B67" s="103"/>
      <c r="C67" s="104" t="s">
        <v>83</v>
      </c>
      <c r="D67" s="105"/>
      <c r="E67" s="99">
        <f t="shared" si="14"/>
        <v>350</v>
      </c>
      <c r="F67" s="99">
        <f>F49+F51+F53+F55+F57+F59+F61+F63+F65</f>
        <v>240</v>
      </c>
      <c r="G67" s="99">
        <f t="shared" si="14"/>
        <v>225</v>
      </c>
      <c r="H67" s="99">
        <f t="shared" si="14"/>
        <v>332</v>
      </c>
      <c r="I67" s="99">
        <f t="shared" si="14"/>
        <v>389</v>
      </c>
      <c r="J67" s="99">
        <f t="shared" si="14"/>
        <v>247</v>
      </c>
      <c r="K67" s="99">
        <f t="shared" si="14"/>
        <v>396</v>
      </c>
      <c r="L67" s="99">
        <f t="shared" si="14"/>
        <v>193</v>
      </c>
      <c r="M67" s="99">
        <f t="shared" si="14"/>
        <v>194</v>
      </c>
      <c r="N67" s="99">
        <f t="shared" si="14"/>
        <v>221</v>
      </c>
      <c r="O67" s="99">
        <f t="shared" si="14"/>
        <v>458</v>
      </c>
      <c r="P67" s="99">
        <f t="shared" si="14"/>
        <v>266</v>
      </c>
      <c r="Q67" s="99">
        <f t="shared" si="14"/>
        <v>655</v>
      </c>
      <c r="R67" s="100">
        <f t="shared" si="14"/>
        <v>725</v>
      </c>
      <c r="S67" s="98">
        <f>SUM(E67:R67)</f>
        <v>4891</v>
      </c>
      <c r="V67" s="4"/>
    </row>
    <row r="68" spans="2:22" ht="14.25" customHeight="1">
      <c r="B68" s="106" t="s">
        <v>84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22" ht="14.25" customHeight="1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5" spans="2:22" ht="13.5" thickBot="1"/>
    <row r="76" spans="2:22" ht="26.25" customHeight="1" thickTop="1" thickBot="1">
      <c r="E76" s="101">
        <v>103</v>
      </c>
      <c r="F76" s="101">
        <v>62</v>
      </c>
      <c r="G76" s="101">
        <v>52</v>
      </c>
      <c r="H76" s="101">
        <v>43</v>
      </c>
      <c r="I76" s="101">
        <v>63</v>
      </c>
      <c r="J76" s="101">
        <v>30</v>
      </c>
      <c r="K76" s="101">
        <v>49</v>
      </c>
      <c r="L76" s="101">
        <v>44</v>
      </c>
      <c r="M76" s="101">
        <v>48</v>
      </c>
      <c r="N76" s="101">
        <v>19</v>
      </c>
      <c r="O76" s="101">
        <v>116</v>
      </c>
      <c r="P76" s="101">
        <v>57</v>
      </c>
      <c r="Q76" s="101">
        <v>44</v>
      </c>
      <c r="R76" s="101">
        <v>85</v>
      </c>
      <c r="S76" s="79">
        <f>SUM(E76:R76)</f>
        <v>815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97" customWidth="1"/>
    <col min="2" max="2" width="8.7109375" style="197" customWidth="1"/>
    <col min="3" max="3" width="26.7109375" style="197" customWidth="1"/>
    <col min="4" max="4" width="14.7109375" style="197" customWidth="1"/>
    <col min="5" max="5" width="15.28515625" style="197" customWidth="1"/>
    <col min="6" max="6" width="4.7109375" style="197" customWidth="1"/>
    <col min="7" max="7" width="8.5703125" style="197" customWidth="1"/>
    <col min="8" max="8" width="27.85546875" style="197" customWidth="1"/>
    <col min="9" max="9" width="15.42578125" style="197" customWidth="1"/>
    <col min="10" max="10" width="15.28515625" style="197" customWidth="1"/>
    <col min="11" max="11" width="4.5703125" style="197" customWidth="1"/>
    <col min="12" max="12" width="8.7109375" style="197" customWidth="1"/>
    <col min="13" max="13" width="28.42578125" style="197" customWidth="1"/>
    <col min="14" max="14" width="14.7109375" style="197" customWidth="1"/>
    <col min="15" max="15" width="15.85546875" style="197" customWidth="1"/>
    <col min="16" max="16384" width="9.140625" style="197"/>
  </cols>
  <sheetData>
    <row r="1" spans="2:15" ht="24.75" customHeight="1">
      <c r="B1" s="196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ht="24.75" customHeight="1">
      <c r="B2" s="196" t="s">
        <v>86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2:15" ht="18.75" thickBot="1">
      <c r="B3" s="198"/>
      <c r="C3" s="199"/>
      <c r="D3" s="199"/>
      <c r="E3" s="199"/>
      <c r="F3" s="199"/>
      <c r="G3" s="199"/>
      <c r="H3" s="200"/>
      <c r="I3" s="200"/>
      <c r="J3" s="200"/>
      <c r="K3" s="200"/>
      <c r="L3" s="200"/>
      <c r="M3" s="200"/>
      <c r="N3" s="198"/>
      <c r="O3" s="198"/>
    </row>
    <row r="4" spans="2:15" ht="18.75" customHeight="1" thickBot="1">
      <c r="B4" s="201" t="s">
        <v>87</v>
      </c>
      <c r="C4" s="202" t="s">
        <v>88</v>
      </c>
      <c r="D4" s="203" t="s">
        <v>89</v>
      </c>
      <c r="E4" s="204" t="s">
        <v>90</v>
      </c>
      <c r="F4" s="199"/>
      <c r="G4" s="201" t="s">
        <v>87</v>
      </c>
      <c r="H4" s="202" t="s">
        <v>91</v>
      </c>
      <c r="I4" s="203" t="s">
        <v>89</v>
      </c>
      <c r="J4" s="204" t="s">
        <v>90</v>
      </c>
      <c r="K4" s="200"/>
      <c r="L4" s="201" t="s">
        <v>87</v>
      </c>
      <c r="M4" s="202" t="s">
        <v>88</v>
      </c>
      <c r="N4" s="203" t="s">
        <v>89</v>
      </c>
      <c r="O4" s="204" t="s">
        <v>90</v>
      </c>
    </row>
    <row r="5" spans="2:15" ht="18.75" customHeight="1" thickTop="1" thickBot="1">
      <c r="B5" s="201"/>
      <c r="C5" s="202"/>
      <c r="D5" s="203"/>
      <c r="E5" s="204"/>
      <c r="F5" s="199"/>
      <c r="G5" s="201"/>
      <c r="H5" s="202"/>
      <c r="I5" s="203"/>
      <c r="J5" s="204"/>
      <c r="K5" s="200"/>
      <c r="L5" s="201"/>
      <c r="M5" s="202"/>
      <c r="N5" s="203"/>
      <c r="O5" s="204"/>
    </row>
    <row r="6" spans="2:15" ht="17.100000000000001" customHeight="1" thickTop="1" thickBot="1">
      <c r="B6" s="205" t="s">
        <v>92</v>
      </c>
      <c r="C6" s="205"/>
      <c r="D6" s="205"/>
      <c r="E6" s="206">
        <f>SUM(E8+E19+E27+E34+E41)</f>
        <v>15937</v>
      </c>
      <c r="F6" s="199"/>
      <c r="G6" s="207">
        <v>4</v>
      </c>
      <c r="H6" s="208" t="s">
        <v>93</v>
      </c>
      <c r="I6" s="209" t="s">
        <v>94</v>
      </c>
      <c r="J6" s="210">
        <v>717</v>
      </c>
      <c r="K6" s="200"/>
      <c r="L6" s="211" t="s">
        <v>95</v>
      </c>
      <c r="M6" s="212" t="s">
        <v>96</v>
      </c>
      <c r="N6" s="212" t="s">
        <v>97</v>
      </c>
      <c r="O6" s="213">
        <f>SUM(O7:O17)</f>
        <v>8240</v>
      </c>
    </row>
    <row r="7" spans="2:15" ht="17.100000000000001" customHeight="1" thickTop="1" thickBot="1">
      <c r="B7" s="205"/>
      <c r="C7" s="205"/>
      <c r="D7" s="205"/>
      <c r="E7" s="206"/>
      <c r="F7" s="198"/>
      <c r="G7" s="214">
        <v>5</v>
      </c>
      <c r="H7" s="215" t="s">
        <v>98</v>
      </c>
      <c r="I7" s="210" t="s">
        <v>94</v>
      </c>
      <c r="J7" s="210">
        <v>340</v>
      </c>
      <c r="K7" s="198"/>
      <c r="L7" s="214">
        <v>1</v>
      </c>
      <c r="M7" s="215" t="s">
        <v>99</v>
      </c>
      <c r="N7" s="210" t="s">
        <v>94</v>
      </c>
      <c r="O7" s="216">
        <v>165</v>
      </c>
    </row>
    <row r="8" spans="2:15" ht="17.100000000000001" customHeight="1" thickTop="1" thickBot="1">
      <c r="B8" s="211" t="s">
        <v>100</v>
      </c>
      <c r="C8" s="212" t="s">
        <v>101</v>
      </c>
      <c r="D8" s="217" t="s">
        <v>97</v>
      </c>
      <c r="E8" s="213">
        <f>SUM(E9:E17)</f>
        <v>5772</v>
      </c>
      <c r="F8" s="198"/>
      <c r="G8" s="218"/>
      <c r="H8" s="219"/>
      <c r="I8" s="220"/>
      <c r="J8" s="221"/>
      <c r="K8" s="198"/>
      <c r="L8" s="214">
        <v>2</v>
      </c>
      <c r="M8" s="215" t="s">
        <v>102</v>
      </c>
      <c r="N8" s="210" t="s">
        <v>103</v>
      </c>
      <c r="O8" s="210">
        <v>184</v>
      </c>
    </row>
    <row r="9" spans="2:15" ht="17.100000000000001" customHeight="1" thickBot="1">
      <c r="B9" s="214">
        <v>1</v>
      </c>
      <c r="C9" s="215" t="s">
        <v>104</v>
      </c>
      <c r="D9" s="210" t="s">
        <v>103</v>
      </c>
      <c r="E9" s="222">
        <v>202</v>
      </c>
      <c r="F9" s="198"/>
      <c r="G9" s="223"/>
      <c r="H9" s="224"/>
      <c r="I9" s="225"/>
      <c r="J9" s="225"/>
      <c r="K9" s="198"/>
      <c r="L9" s="214">
        <v>3</v>
      </c>
      <c r="M9" s="215" t="s">
        <v>105</v>
      </c>
      <c r="N9" s="210" t="s">
        <v>94</v>
      </c>
      <c r="O9" s="210">
        <v>498</v>
      </c>
    </row>
    <row r="10" spans="2:15" ht="17.100000000000001" customHeight="1" thickBot="1">
      <c r="B10" s="214">
        <v>2</v>
      </c>
      <c r="C10" s="215" t="s">
        <v>106</v>
      </c>
      <c r="D10" s="210" t="s">
        <v>103</v>
      </c>
      <c r="E10" s="222">
        <v>274</v>
      </c>
      <c r="F10" s="198"/>
      <c r="G10" s="226" t="s">
        <v>87</v>
      </c>
      <c r="H10" s="227" t="s">
        <v>91</v>
      </c>
      <c r="I10" s="228" t="s">
        <v>89</v>
      </c>
      <c r="J10" s="229" t="s">
        <v>90</v>
      </c>
      <c r="K10" s="198"/>
      <c r="L10" s="214">
        <v>4</v>
      </c>
      <c r="M10" s="215" t="s">
        <v>107</v>
      </c>
      <c r="N10" s="210" t="s">
        <v>94</v>
      </c>
      <c r="O10" s="210">
        <v>228</v>
      </c>
    </row>
    <row r="11" spans="2:15" ht="17.100000000000001" customHeight="1" thickBot="1">
      <c r="B11" s="214">
        <v>3</v>
      </c>
      <c r="C11" s="215" t="s">
        <v>108</v>
      </c>
      <c r="D11" s="210" t="s">
        <v>103</v>
      </c>
      <c r="E11" s="222">
        <v>179</v>
      </c>
      <c r="F11" s="198"/>
      <c r="G11" s="226"/>
      <c r="H11" s="227"/>
      <c r="I11" s="228"/>
      <c r="J11" s="229"/>
      <c r="K11" s="198"/>
      <c r="L11" s="214">
        <v>5</v>
      </c>
      <c r="M11" s="215" t="s">
        <v>109</v>
      </c>
      <c r="N11" s="210" t="s">
        <v>94</v>
      </c>
      <c r="O11" s="210">
        <v>479</v>
      </c>
    </row>
    <row r="12" spans="2:15" ht="17.100000000000001" customHeight="1" thickBot="1">
      <c r="B12" s="214">
        <v>4</v>
      </c>
      <c r="C12" s="215" t="s">
        <v>110</v>
      </c>
      <c r="D12" s="210" t="s">
        <v>111</v>
      </c>
      <c r="E12" s="222">
        <v>350</v>
      </c>
      <c r="F12" s="198"/>
      <c r="G12" s="230" t="s">
        <v>112</v>
      </c>
      <c r="H12" s="230"/>
      <c r="I12" s="230"/>
      <c r="J12" s="231">
        <f>SUM(J14+J23+J33+J41+O6+O19+O30)</f>
        <v>29613</v>
      </c>
      <c r="K12" s="198"/>
      <c r="L12" s="214" t="s">
        <v>44</v>
      </c>
      <c r="M12" s="215" t="s">
        <v>113</v>
      </c>
      <c r="N12" s="210" t="s">
        <v>94</v>
      </c>
      <c r="O12" s="210">
        <v>1196</v>
      </c>
    </row>
    <row r="13" spans="2:15" ht="17.100000000000001" customHeight="1" thickTop="1" thickBot="1">
      <c r="B13" s="214">
        <v>5</v>
      </c>
      <c r="C13" s="215" t="s">
        <v>114</v>
      </c>
      <c r="D13" s="210" t="s">
        <v>103</v>
      </c>
      <c r="E13" s="222">
        <v>264</v>
      </c>
      <c r="F13" s="232"/>
      <c r="G13" s="230"/>
      <c r="H13" s="230"/>
      <c r="I13" s="230"/>
      <c r="J13" s="231"/>
      <c r="K13" s="232"/>
      <c r="L13" s="214">
        <v>7</v>
      </c>
      <c r="M13" s="215" t="s">
        <v>115</v>
      </c>
      <c r="N13" s="210" t="s">
        <v>103</v>
      </c>
      <c r="O13" s="210">
        <v>237</v>
      </c>
    </row>
    <row r="14" spans="2:15" ht="17.100000000000001" customHeight="1" thickTop="1">
      <c r="B14" s="214">
        <v>6</v>
      </c>
      <c r="C14" s="215" t="s">
        <v>116</v>
      </c>
      <c r="D14" s="210" t="s">
        <v>103</v>
      </c>
      <c r="E14" s="222">
        <v>310</v>
      </c>
      <c r="F14" s="233"/>
      <c r="G14" s="211" t="s">
        <v>100</v>
      </c>
      <c r="H14" s="212" t="s">
        <v>117</v>
      </c>
      <c r="I14" s="234" t="s">
        <v>97</v>
      </c>
      <c r="J14" s="235">
        <f>SUM(J15:J21)</f>
        <v>3111</v>
      </c>
      <c r="K14" s="198"/>
      <c r="L14" s="214">
        <v>8</v>
      </c>
      <c r="M14" s="215" t="s">
        <v>118</v>
      </c>
      <c r="N14" s="210" t="s">
        <v>103</v>
      </c>
      <c r="O14" s="210">
        <v>165</v>
      </c>
    </row>
    <row r="15" spans="2:15" ht="17.100000000000001" customHeight="1">
      <c r="B15" s="214">
        <v>7</v>
      </c>
      <c r="C15" s="215" t="s">
        <v>119</v>
      </c>
      <c r="D15" s="210" t="s">
        <v>94</v>
      </c>
      <c r="E15" s="222">
        <v>709</v>
      </c>
      <c r="F15" s="233"/>
      <c r="G15" s="214">
        <v>1</v>
      </c>
      <c r="H15" s="215" t="s">
        <v>120</v>
      </c>
      <c r="I15" s="210" t="s">
        <v>103</v>
      </c>
      <c r="J15" s="222">
        <v>142</v>
      </c>
      <c r="K15" s="198"/>
      <c r="L15" s="214">
        <v>9</v>
      </c>
      <c r="M15" s="215" t="s">
        <v>121</v>
      </c>
      <c r="N15" s="210" t="s">
        <v>103</v>
      </c>
      <c r="O15" s="210">
        <v>208</v>
      </c>
    </row>
    <row r="16" spans="2:15" ht="17.100000000000001" customHeight="1" thickBot="1">
      <c r="B16" s="236"/>
      <c r="C16" s="237"/>
      <c r="D16" s="238"/>
      <c r="E16" s="239"/>
      <c r="F16" s="233"/>
      <c r="G16" s="214">
        <v>2</v>
      </c>
      <c r="H16" s="215" t="s">
        <v>122</v>
      </c>
      <c r="I16" s="210" t="s">
        <v>103</v>
      </c>
      <c r="J16" s="222">
        <v>116</v>
      </c>
      <c r="K16" s="198"/>
      <c r="L16" s="236"/>
      <c r="M16" s="237"/>
      <c r="N16" s="238"/>
      <c r="O16" s="239"/>
    </row>
    <row r="17" spans="2:15" ht="17.100000000000001" customHeight="1" thickTop="1" thickBot="1">
      <c r="B17" s="240">
        <v>8</v>
      </c>
      <c r="C17" s="241" t="s">
        <v>123</v>
      </c>
      <c r="D17" s="242" t="s">
        <v>124</v>
      </c>
      <c r="E17" s="243">
        <v>3484</v>
      </c>
      <c r="F17" s="233"/>
      <c r="G17" s="214">
        <v>3</v>
      </c>
      <c r="H17" s="215" t="s">
        <v>125</v>
      </c>
      <c r="I17" s="210" t="s">
        <v>103</v>
      </c>
      <c r="J17" s="222">
        <v>242</v>
      </c>
      <c r="K17" s="198"/>
      <c r="L17" s="240">
        <v>10</v>
      </c>
      <c r="M17" s="241" t="s">
        <v>126</v>
      </c>
      <c r="N17" s="242" t="s">
        <v>124</v>
      </c>
      <c r="O17" s="244">
        <v>4880</v>
      </c>
    </row>
    <row r="18" spans="2:15" ht="17.100000000000001" customHeight="1" thickTop="1">
      <c r="B18" s="207"/>
      <c r="C18" s="208"/>
      <c r="D18" s="209"/>
      <c r="E18" s="245" t="s">
        <v>22</v>
      </c>
      <c r="F18" s="246"/>
      <c r="G18" s="214">
        <v>4</v>
      </c>
      <c r="H18" s="215" t="s">
        <v>127</v>
      </c>
      <c r="I18" s="210" t="s">
        <v>103</v>
      </c>
      <c r="J18" s="222">
        <v>570</v>
      </c>
      <c r="K18" s="198"/>
      <c r="L18" s="207"/>
      <c r="M18" s="208"/>
      <c r="N18" s="209"/>
      <c r="O18" s="245" t="s">
        <v>22</v>
      </c>
    </row>
    <row r="19" spans="2:15" ht="17.100000000000001" customHeight="1">
      <c r="B19" s="247" t="s">
        <v>128</v>
      </c>
      <c r="C19" s="248" t="s">
        <v>7</v>
      </c>
      <c r="D19" s="249" t="s">
        <v>97</v>
      </c>
      <c r="E19" s="250">
        <f>SUM(E20:E25)</f>
        <v>3835</v>
      </c>
      <c r="F19" s="233"/>
      <c r="G19" s="214">
        <v>5</v>
      </c>
      <c r="H19" s="215" t="s">
        <v>127</v>
      </c>
      <c r="I19" s="210" t="s">
        <v>111</v>
      </c>
      <c r="J19" s="222">
        <v>1162</v>
      </c>
      <c r="K19" s="198"/>
      <c r="L19" s="247" t="s">
        <v>129</v>
      </c>
      <c r="M19" s="248" t="s">
        <v>16</v>
      </c>
      <c r="N19" s="249" t="s">
        <v>97</v>
      </c>
      <c r="O19" s="251">
        <f>SUM(O20:O28)</f>
        <v>4491</v>
      </c>
    </row>
    <row r="20" spans="2:15" ht="17.100000000000001" customHeight="1">
      <c r="B20" s="214">
        <v>1</v>
      </c>
      <c r="C20" s="215" t="s">
        <v>130</v>
      </c>
      <c r="D20" s="252" t="s">
        <v>103</v>
      </c>
      <c r="E20" s="222">
        <v>379</v>
      </c>
      <c r="F20" s="233"/>
      <c r="G20" s="214">
        <v>6</v>
      </c>
      <c r="H20" s="215" t="s">
        <v>131</v>
      </c>
      <c r="I20" s="210" t="s">
        <v>94</v>
      </c>
      <c r="J20" s="222">
        <v>706</v>
      </c>
      <c r="K20" s="198"/>
      <c r="L20" s="214">
        <v>1</v>
      </c>
      <c r="M20" s="215" t="s">
        <v>132</v>
      </c>
      <c r="N20" s="210" t="s">
        <v>103</v>
      </c>
      <c r="O20" s="210">
        <v>202</v>
      </c>
    </row>
    <row r="21" spans="2:15" ht="17.100000000000001" customHeight="1">
      <c r="B21" s="214">
        <v>2</v>
      </c>
      <c r="C21" s="215" t="s">
        <v>133</v>
      </c>
      <c r="D21" s="252" t="s">
        <v>94</v>
      </c>
      <c r="E21" s="222">
        <v>1476</v>
      </c>
      <c r="F21" s="233"/>
      <c r="G21" s="214">
        <v>7</v>
      </c>
      <c r="H21" s="215" t="s">
        <v>134</v>
      </c>
      <c r="I21" s="210" t="s">
        <v>103</v>
      </c>
      <c r="J21" s="222">
        <v>173</v>
      </c>
      <c r="K21" s="198"/>
      <c r="L21" s="214">
        <v>2</v>
      </c>
      <c r="M21" s="215" t="s">
        <v>135</v>
      </c>
      <c r="N21" s="210" t="s">
        <v>111</v>
      </c>
      <c r="O21" s="210">
        <v>160</v>
      </c>
    </row>
    <row r="22" spans="2:15" ht="17.100000000000001" customHeight="1">
      <c r="B22" s="214">
        <v>3</v>
      </c>
      <c r="C22" s="215" t="s">
        <v>136</v>
      </c>
      <c r="D22" s="252" t="s">
        <v>103</v>
      </c>
      <c r="E22" s="222">
        <v>419</v>
      </c>
      <c r="F22" s="233"/>
      <c r="G22" s="214"/>
      <c r="H22" s="215"/>
      <c r="I22" s="210"/>
      <c r="J22" s="222" t="s">
        <v>137</v>
      </c>
      <c r="K22" s="198"/>
      <c r="L22" s="214">
        <v>3</v>
      </c>
      <c r="M22" s="215" t="s">
        <v>138</v>
      </c>
      <c r="N22" s="210" t="s">
        <v>94</v>
      </c>
      <c r="O22" s="210">
        <v>385</v>
      </c>
    </row>
    <row r="23" spans="2:15" ht="17.100000000000001" customHeight="1">
      <c r="B23" s="214">
        <v>4</v>
      </c>
      <c r="C23" s="215" t="s">
        <v>139</v>
      </c>
      <c r="D23" s="252" t="s">
        <v>103</v>
      </c>
      <c r="E23" s="222">
        <v>326</v>
      </c>
      <c r="F23" s="233"/>
      <c r="G23" s="247" t="s">
        <v>128</v>
      </c>
      <c r="H23" s="248" t="s">
        <v>140</v>
      </c>
      <c r="I23" s="249" t="s">
        <v>97</v>
      </c>
      <c r="J23" s="251">
        <f>SUM(J24:J31)</f>
        <v>5768</v>
      </c>
      <c r="K23" s="198"/>
      <c r="L23" s="214">
        <v>4</v>
      </c>
      <c r="M23" s="215" t="s">
        <v>141</v>
      </c>
      <c r="N23" s="210" t="s">
        <v>94</v>
      </c>
      <c r="O23" s="210">
        <v>339</v>
      </c>
    </row>
    <row r="24" spans="2:15" ht="17.100000000000001" customHeight="1">
      <c r="B24" s="214">
        <v>5</v>
      </c>
      <c r="C24" s="215" t="s">
        <v>142</v>
      </c>
      <c r="D24" s="252" t="s">
        <v>94</v>
      </c>
      <c r="E24" s="222">
        <v>812</v>
      </c>
      <c r="F24" s="233"/>
      <c r="G24" s="214">
        <v>1</v>
      </c>
      <c r="H24" s="215" t="s">
        <v>143</v>
      </c>
      <c r="I24" s="210" t="s">
        <v>94</v>
      </c>
      <c r="J24" s="222">
        <v>293</v>
      </c>
      <c r="K24" s="198"/>
      <c r="L24" s="214">
        <v>5</v>
      </c>
      <c r="M24" s="215" t="s">
        <v>144</v>
      </c>
      <c r="N24" s="210" t="s">
        <v>103</v>
      </c>
      <c r="O24" s="210">
        <v>330</v>
      </c>
    </row>
    <row r="25" spans="2:15" ht="17.100000000000001" customHeight="1">
      <c r="B25" s="214">
        <v>6</v>
      </c>
      <c r="C25" s="215" t="s">
        <v>145</v>
      </c>
      <c r="D25" s="252" t="s">
        <v>94</v>
      </c>
      <c r="E25" s="222">
        <v>423</v>
      </c>
      <c r="F25" s="233"/>
      <c r="G25" s="214">
        <v>2</v>
      </c>
      <c r="H25" s="215" t="s">
        <v>146</v>
      </c>
      <c r="I25" s="210" t="s">
        <v>103</v>
      </c>
      <c r="J25" s="222">
        <v>193</v>
      </c>
      <c r="K25" s="198"/>
      <c r="L25" s="214">
        <v>6</v>
      </c>
      <c r="M25" s="215" t="s">
        <v>147</v>
      </c>
      <c r="N25" s="210" t="s">
        <v>94</v>
      </c>
      <c r="O25" s="210">
        <v>1396</v>
      </c>
    </row>
    <row r="26" spans="2:15" ht="17.100000000000001" customHeight="1">
      <c r="B26" s="214"/>
      <c r="C26" s="215"/>
      <c r="D26" s="210"/>
      <c r="E26" s="245"/>
      <c r="F26" s="246"/>
      <c r="G26" s="214">
        <v>3</v>
      </c>
      <c r="H26" s="215" t="s">
        <v>148</v>
      </c>
      <c r="I26" s="210" t="s">
        <v>94</v>
      </c>
      <c r="J26" s="222">
        <v>1383</v>
      </c>
      <c r="K26" s="198"/>
      <c r="L26" s="214">
        <v>7</v>
      </c>
      <c r="M26" s="215" t="s">
        <v>149</v>
      </c>
      <c r="N26" s="210" t="s">
        <v>103</v>
      </c>
      <c r="O26" s="210">
        <v>161</v>
      </c>
    </row>
    <row r="27" spans="2:15" ht="17.100000000000001" customHeight="1">
      <c r="B27" s="247" t="s">
        <v>150</v>
      </c>
      <c r="C27" s="248" t="s">
        <v>9</v>
      </c>
      <c r="D27" s="249" t="s">
        <v>97</v>
      </c>
      <c r="E27" s="251">
        <f>SUM(E28:E32)</f>
        <v>1277</v>
      </c>
      <c r="F27" s="233"/>
      <c r="G27" s="214">
        <v>4</v>
      </c>
      <c r="H27" s="215" t="s">
        <v>151</v>
      </c>
      <c r="I27" s="210" t="s">
        <v>103</v>
      </c>
      <c r="J27" s="222">
        <v>511</v>
      </c>
      <c r="K27" s="198"/>
      <c r="L27" s="214">
        <v>8</v>
      </c>
      <c r="M27" s="215" t="s">
        <v>152</v>
      </c>
      <c r="N27" s="210" t="s">
        <v>103</v>
      </c>
      <c r="O27" s="210">
        <v>388</v>
      </c>
    </row>
    <row r="28" spans="2:15" ht="17.100000000000001" customHeight="1">
      <c r="B28" s="214">
        <v>1</v>
      </c>
      <c r="C28" s="215" t="s">
        <v>153</v>
      </c>
      <c r="D28" s="210" t="s">
        <v>94</v>
      </c>
      <c r="E28" s="222">
        <v>211</v>
      </c>
      <c r="F28" s="233"/>
      <c r="G28" s="214">
        <v>5</v>
      </c>
      <c r="H28" s="215" t="s">
        <v>151</v>
      </c>
      <c r="I28" s="210" t="s">
        <v>111</v>
      </c>
      <c r="J28" s="222">
        <v>2305</v>
      </c>
      <c r="K28" s="198"/>
      <c r="L28" s="214">
        <v>9</v>
      </c>
      <c r="M28" s="215" t="s">
        <v>152</v>
      </c>
      <c r="N28" s="210" t="s">
        <v>111</v>
      </c>
      <c r="O28" s="210">
        <v>1130</v>
      </c>
    </row>
    <row r="29" spans="2:15" ht="17.100000000000001" customHeight="1">
      <c r="B29" s="214">
        <v>2</v>
      </c>
      <c r="C29" s="215" t="s">
        <v>154</v>
      </c>
      <c r="D29" s="210" t="s">
        <v>103</v>
      </c>
      <c r="E29" s="222">
        <v>121</v>
      </c>
      <c r="F29" s="233"/>
      <c r="G29" s="214">
        <v>6</v>
      </c>
      <c r="H29" s="215" t="s">
        <v>155</v>
      </c>
      <c r="I29" s="210" t="s">
        <v>94</v>
      </c>
      <c r="J29" s="222">
        <v>380</v>
      </c>
      <c r="K29" s="198"/>
      <c r="L29" s="214"/>
      <c r="M29" s="215"/>
      <c r="N29" s="210"/>
      <c r="O29" s="222"/>
    </row>
    <row r="30" spans="2:15" ht="17.100000000000001" customHeight="1">
      <c r="B30" s="214">
        <v>3</v>
      </c>
      <c r="C30" s="215" t="s">
        <v>156</v>
      </c>
      <c r="D30" s="210" t="s">
        <v>94</v>
      </c>
      <c r="E30" s="222">
        <v>164</v>
      </c>
      <c r="F30" s="233"/>
      <c r="G30" s="214">
        <v>7</v>
      </c>
      <c r="H30" s="215" t="s">
        <v>157</v>
      </c>
      <c r="I30" s="210" t="s">
        <v>103</v>
      </c>
      <c r="J30" s="222">
        <v>413</v>
      </c>
      <c r="K30" s="198"/>
      <c r="L30" s="247" t="s">
        <v>158</v>
      </c>
      <c r="M30" s="248" t="s">
        <v>17</v>
      </c>
      <c r="N30" s="249" t="s">
        <v>97</v>
      </c>
      <c r="O30" s="251">
        <f>SUM(O31:O40)</f>
        <v>4003</v>
      </c>
    </row>
    <row r="31" spans="2:15" ht="17.100000000000001" customHeight="1">
      <c r="B31" s="214">
        <v>4</v>
      </c>
      <c r="C31" s="215" t="s">
        <v>159</v>
      </c>
      <c r="D31" s="210" t="s">
        <v>94</v>
      </c>
      <c r="E31" s="222">
        <v>280</v>
      </c>
      <c r="F31" s="233"/>
      <c r="G31" s="214">
        <v>8</v>
      </c>
      <c r="H31" s="215" t="s">
        <v>160</v>
      </c>
      <c r="I31" s="210" t="s">
        <v>103</v>
      </c>
      <c r="J31" s="222">
        <v>290</v>
      </c>
      <c r="K31" s="198"/>
      <c r="L31" s="214">
        <v>1</v>
      </c>
      <c r="M31" s="215" t="s">
        <v>161</v>
      </c>
      <c r="N31" s="210" t="s">
        <v>103</v>
      </c>
      <c r="O31" s="210">
        <v>239</v>
      </c>
    </row>
    <row r="32" spans="2:15" ht="17.100000000000001" customHeight="1">
      <c r="B32" s="214">
        <v>5</v>
      </c>
      <c r="C32" s="215" t="s">
        <v>162</v>
      </c>
      <c r="D32" s="210" t="s">
        <v>94</v>
      </c>
      <c r="E32" s="222">
        <v>501</v>
      </c>
      <c r="F32" s="246"/>
      <c r="G32" s="214"/>
      <c r="H32" s="215"/>
      <c r="I32" s="210"/>
      <c r="J32" s="222"/>
      <c r="K32" s="198"/>
      <c r="L32" s="214">
        <v>2</v>
      </c>
      <c r="M32" s="215" t="s">
        <v>163</v>
      </c>
      <c r="N32" s="210" t="s">
        <v>94</v>
      </c>
      <c r="O32" s="210">
        <v>434</v>
      </c>
    </row>
    <row r="33" spans="2:15" ht="17.100000000000001" customHeight="1">
      <c r="B33" s="214"/>
      <c r="C33" s="215"/>
      <c r="D33" s="210"/>
      <c r="E33" s="222"/>
      <c r="F33" s="233"/>
      <c r="G33" s="247" t="s">
        <v>150</v>
      </c>
      <c r="H33" s="248" t="s">
        <v>12</v>
      </c>
      <c r="I33" s="249" t="s">
        <v>97</v>
      </c>
      <c r="J33" s="251">
        <f>SUM(J34:J39)</f>
        <v>2245</v>
      </c>
      <c r="K33" s="198"/>
      <c r="L33" s="214">
        <v>3</v>
      </c>
      <c r="M33" s="215" t="s">
        <v>164</v>
      </c>
      <c r="N33" s="210" t="s">
        <v>103</v>
      </c>
      <c r="O33" s="210">
        <v>107</v>
      </c>
    </row>
    <row r="34" spans="2:15" ht="17.100000000000001" customHeight="1">
      <c r="B34" s="247" t="s">
        <v>165</v>
      </c>
      <c r="C34" s="248" t="s">
        <v>166</v>
      </c>
      <c r="D34" s="249" t="s">
        <v>97</v>
      </c>
      <c r="E34" s="251">
        <f>SUM(E35:E39)</f>
        <v>3487</v>
      </c>
      <c r="F34" s="233"/>
      <c r="G34" s="214">
        <v>1</v>
      </c>
      <c r="H34" s="215" t="s">
        <v>167</v>
      </c>
      <c r="I34" s="210" t="s">
        <v>103</v>
      </c>
      <c r="J34" s="222">
        <v>170</v>
      </c>
      <c r="K34" s="198"/>
      <c r="L34" s="214">
        <v>4</v>
      </c>
      <c r="M34" s="215" t="s">
        <v>168</v>
      </c>
      <c r="N34" s="210" t="s">
        <v>94</v>
      </c>
      <c r="O34" s="210">
        <v>1246</v>
      </c>
    </row>
    <row r="35" spans="2:15" ht="17.100000000000001" customHeight="1">
      <c r="B35" s="214">
        <v>1</v>
      </c>
      <c r="C35" s="215" t="s">
        <v>169</v>
      </c>
      <c r="D35" s="210" t="s">
        <v>94</v>
      </c>
      <c r="E35" s="222">
        <v>642</v>
      </c>
      <c r="F35" s="233"/>
      <c r="G35" s="214">
        <v>2</v>
      </c>
      <c r="H35" s="215" t="s">
        <v>170</v>
      </c>
      <c r="I35" s="210" t="s">
        <v>103</v>
      </c>
      <c r="J35" s="222">
        <v>266</v>
      </c>
      <c r="K35" s="198"/>
      <c r="L35" s="214">
        <v>5</v>
      </c>
      <c r="M35" s="215" t="s">
        <v>171</v>
      </c>
      <c r="N35" s="210" t="s">
        <v>111</v>
      </c>
      <c r="O35" s="210">
        <v>65</v>
      </c>
    </row>
    <row r="36" spans="2:15" ht="17.100000000000001" customHeight="1">
      <c r="B36" s="214">
        <v>2</v>
      </c>
      <c r="C36" s="215" t="s">
        <v>172</v>
      </c>
      <c r="D36" s="210" t="s">
        <v>94</v>
      </c>
      <c r="E36" s="222">
        <v>1177</v>
      </c>
      <c r="F36" s="233"/>
      <c r="G36" s="214">
        <v>3</v>
      </c>
      <c r="H36" s="215" t="s">
        <v>173</v>
      </c>
      <c r="I36" s="210" t="s">
        <v>103</v>
      </c>
      <c r="J36" s="222">
        <v>214</v>
      </c>
      <c r="K36" s="198"/>
      <c r="L36" s="214">
        <v>6</v>
      </c>
      <c r="M36" s="215" t="s">
        <v>174</v>
      </c>
      <c r="N36" s="210" t="s">
        <v>103</v>
      </c>
      <c r="O36" s="210">
        <v>126</v>
      </c>
    </row>
    <row r="37" spans="2:15" ht="17.100000000000001" customHeight="1">
      <c r="B37" s="214">
        <v>3</v>
      </c>
      <c r="C37" s="215" t="s">
        <v>175</v>
      </c>
      <c r="D37" s="210" t="s">
        <v>103</v>
      </c>
      <c r="E37" s="222">
        <v>243</v>
      </c>
      <c r="F37" s="233"/>
      <c r="G37" s="214">
        <v>4</v>
      </c>
      <c r="H37" s="215" t="s">
        <v>176</v>
      </c>
      <c r="I37" s="210" t="s">
        <v>103</v>
      </c>
      <c r="J37" s="222">
        <v>150</v>
      </c>
      <c r="K37" s="198"/>
      <c r="L37" s="214">
        <v>7</v>
      </c>
      <c r="M37" s="215" t="s">
        <v>177</v>
      </c>
      <c r="N37" s="210" t="s">
        <v>103</v>
      </c>
      <c r="O37" s="210">
        <v>186</v>
      </c>
    </row>
    <row r="38" spans="2:15" ht="17.100000000000001" customHeight="1">
      <c r="B38" s="214">
        <v>4</v>
      </c>
      <c r="C38" s="215" t="s">
        <v>178</v>
      </c>
      <c r="D38" s="210" t="s">
        <v>94</v>
      </c>
      <c r="E38" s="222">
        <v>1143</v>
      </c>
      <c r="F38" s="233"/>
      <c r="G38" s="214">
        <v>5</v>
      </c>
      <c r="H38" s="215" t="s">
        <v>179</v>
      </c>
      <c r="I38" s="210" t="s">
        <v>94</v>
      </c>
      <c r="J38" s="222">
        <v>1213</v>
      </c>
      <c r="K38" s="198"/>
      <c r="L38" s="214">
        <v>8</v>
      </c>
      <c r="M38" s="215" t="s">
        <v>180</v>
      </c>
      <c r="N38" s="210" t="s">
        <v>103</v>
      </c>
      <c r="O38" s="210">
        <v>225</v>
      </c>
    </row>
    <row r="39" spans="2:15" ht="17.100000000000001" customHeight="1">
      <c r="B39" s="214">
        <v>5</v>
      </c>
      <c r="C39" s="215" t="s">
        <v>181</v>
      </c>
      <c r="D39" s="210" t="s">
        <v>103</v>
      </c>
      <c r="E39" s="222">
        <v>282</v>
      </c>
      <c r="F39" s="233"/>
      <c r="G39" s="214">
        <v>6</v>
      </c>
      <c r="H39" s="215" t="s">
        <v>182</v>
      </c>
      <c r="I39" s="210" t="s">
        <v>94</v>
      </c>
      <c r="J39" s="222">
        <v>232</v>
      </c>
      <c r="K39" s="198"/>
      <c r="L39" s="214">
        <v>9</v>
      </c>
      <c r="M39" s="215" t="s">
        <v>183</v>
      </c>
      <c r="N39" s="210" t="s">
        <v>103</v>
      </c>
      <c r="O39" s="210">
        <v>334</v>
      </c>
    </row>
    <row r="40" spans="2:15" ht="17.100000000000001" customHeight="1">
      <c r="B40" s="214"/>
      <c r="C40" s="215"/>
      <c r="D40" s="210"/>
      <c r="E40" s="222" t="s">
        <v>22</v>
      </c>
      <c r="F40" s="233"/>
      <c r="G40" s="214"/>
      <c r="H40" s="215"/>
      <c r="I40" s="210"/>
      <c r="J40" s="222"/>
      <c r="K40" s="198"/>
      <c r="L40" s="253">
        <v>10</v>
      </c>
      <c r="M40" s="238" t="s">
        <v>183</v>
      </c>
      <c r="N40" s="254" t="s">
        <v>111</v>
      </c>
      <c r="O40" s="210">
        <v>1041</v>
      </c>
    </row>
    <row r="41" spans="2:15" ht="17.100000000000001" customHeight="1" thickBot="1">
      <c r="B41" s="247" t="s">
        <v>95</v>
      </c>
      <c r="C41" s="248" t="s">
        <v>11</v>
      </c>
      <c r="D41" s="249" t="s">
        <v>97</v>
      </c>
      <c r="E41" s="251">
        <f>SUM(E42+E43+E44+J6+J7)</f>
        <v>1566</v>
      </c>
      <c r="F41" s="233"/>
      <c r="G41" s="211" t="s">
        <v>165</v>
      </c>
      <c r="H41" s="212" t="s">
        <v>13</v>
      </c>
      <c r="I41" s="234" t="s">
        <v>97</v>
      </c>
      <c r="J41" s="251">
        <f>SUM(J42:J44)</f>
        <v>1755</v>
      </c>
      <c r="K41" s="198"/>
      <c r="L41" s="255"/>
      <c r="M41" s="256"/>
      <c r="N41" s="257"/>
      <c r="O41" s="258"/>
    </row>
    <row r="42" spans="2:15" ht="17.100000000000001" customHeight="1" thickTop="1" thickBot="1">
      <c r="B42" s="214">
        <v>1</v>
      </c>
      <c r="C42" s="215" t="s">
        <v>184</v>
      </c>
      <c r="D42" s="210" t="s">
        <v>103</v>
      </c>
      <c r="E42" s="222">
        <v>191</v>
      </c>
      <c r="F42" s="233"/>
      <c r="G42" s="214">
        <v>1</v>
      </c>
      <c r="H42" s="215" t="s">
        <v>185</v>
      </c>
      <c r="I42" s="210" t="s">
        <v>94</v>
      </c>
      <c r="J42" s="222">
        <v>494</v>
      </c>
      <c r="K42" s="198"/>
      <c r="L42" s="259" t="s">
        <v>186</v>
      </c>
      <c r="M42" s="259"/>
      <c r="N42" s="260" t="s">
        <v>187</v>
      </c>
      <c r="O42" s="261">
        <f>SUM(E8+E19+E27+E34+E41+J14+J23+J33+J41+O6+O19+O30)</f>
        <v>45550</v>
      </c>
    </row>
    <row r="43" spans="2:15" ht="17.100000000000001" customHeight="1" thickTop="1" thickBot="1">
      <c r="B43" s="214">
        <v>2</v>
      </c>
      <c r="C43" s="215" t="s">
        <v>188</v>
      </c>
      <c r="D43" s="210" t="s">
        <v>94</v>
      </c>
      <c r="E43" s="222">
        <v>167</v>
      </c>
      <c r="F43" s="233"/>
      <c r="G43" s="214">
        <v>2</v>
      </c>
      <c r="H43" s="215" t="s">
        <v>189</v>
      </c>
      <c r="I43" s="210" t="s">
        <v>94</v>
      </c>
      <c r="J43" s="222">
        <v>239</v>
      </c>
      <c r="K43" s="198"/>
      <c r="L43" s="259"/>
      <c r="M43" s="259"/>
      <c r="N43" s="260"/>
      <c r="O43" s="261"/>
    </row>
    <row r="44" spans="2:15" ht="17.100000000000001" customHeight="1" thickBot="1">
      <c r="B44" s="218">
        <v>3</v>
      </c>
      <c r="C44" s="219" t="s">
        <v>190</v>
      </c>
      <c r="D44" s="220" t="s">
        <v>103</v>
      </c>
      <c r="E44" s="221">
        <v>151</v>
      </c>
      <c r="F44" s="233"/>
      <c r="G44" s="262">
        <v>3</v>
      </c>
      <c r="H44" s="263" t="s">
        <v>191</v>
      </c>
      <c r="I44" s="264" t="s">
        <v>94</v>
      </c>
      <c r="J44" s="221">
        <v>1022</v>
      </c>
      <c r="K44" s="198"/>
      <c r="L44" s="265"/>
      <c r="M44" s="265"/>
      <c r="N44" s="265"/>
      <c r="O44" s="265"/>
    </row>
    <row r="45" spans="2:15" ht="15" customHeight="1">
      <c r="B45" s="233"/>
      <c r="C45" s="266"/>
      <c r="D45" s="267"/>
      <c r="E45" s="268"/>
      <c r="F45" s="269"/>
      <c r="G45" s="266"/>
      <c r="H45" s="269"/>
      <c r="I45" s="270"/>
      <c r="J45" s="198"/>
      <c r="K45" s="198"/>
      <c r="L45" s="198"/>
      <c r="M45" s="198"/>
      <c r="N45" s="198"/>
      <c r="O45" s="198"/>
    </row>
    <row r="46" spans="2:15" ht="15" customHeight="1">
      <c r="B46" s="233"/>
      <c r="C46" s="266" t="s">
        <v>192</v>
      </c>
      <c r="D46" s="267"/>
      <c r="E46" s="268"/>
      <c r="F46" s="269"/>
      <c r="G46" s="266"/>
      <c r="H46" s="269"/>
      <c r="I46" s="271"/>
      <c r="J46" s="271"/>
      <c r="K46" s="198"/>
    </row>
  </sheetData>
  <sheetProtection selectLockedCells="1" selectUnlockedCells="1"/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7986111111111111" right="0" top="0" bottom="0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H1" zoomScaleNormal="100" workbookViewId="0">
      <selection activeCell="L1" sqref="L1"/>
    </sheetView>
  </sheetViews>
  <sheetFormatPr defaultRowHeight="14.25"/>
  <cols>
    <col min="1" max="8" width="9.140625" style="272" customWidth="1"/>
    <col min="9" max="9" width="15.28515625" style="272" customWidth="1"/>
    <col min="10" max="10" width="12.5703125" style="272" customWidth="1"/>
    <col min="11" max="11" width="14.42578125" style="272" customWidth="1"/>
    <col min="12" max="27" width="9.140625" style="272" customWidth="1"/>
    <col min="28" max="16384" width="9.140625" style="284"/>
  </cols>
  <sheetData>
    <row r="1" spans="1:31" s="274" customFormat="1" ht="12.7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3"/>
    </row>
    <row r="2" spans="1:31" s="274" customFormat="1" ht="12.75">
      <c r="A2" s="272"/>
      <c r="B2" s="272" t="s">
        <v>193</v>
      </c>
      <c r="C2" s="272" t="s">
        <v>194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31" s="274" customFormat="1" ht="12.75">
      <c r="A3" s="272"/>
      <c r="B3" s="272" t="s">
        <v>195</v>
      </c>
      <c r="C3" s="272">
        <v>56326</v>
      </c>
      <c r="D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31" s="274" customFormat="1" ht="12.75">
      <c r="A4" s="272"/>
      <c r="B4" s="272" t="s">
        <v>196</v>
      </c>
      <c r="C4" s="272">
        <v>53088</v>
      </c>
      <c r="D4" s="272"/>
      <c r="H4" s="272" t="s">
        <v>197</v>
      </c>
      <c r="I4" s="274">
        <v>40</v>
      </c>
      <c r="J4" s="274">
        <f>K4+K9</f>
        <v>40</v>
      </c>
      <c r="K4" s="272">
        <v>11</v>
      </c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</row>
    <row r="5" spans="1:31" s="274" customFormat="1" ht="12.75">
      <c r="A5" s="272"/>
      <c r="B5" s="272" t="s">
        <v>198</v>
      </c>
      <c r="C5" s="272">
        <v>50542</v>
      </c>
      <c r="D5" s="272"/>
      <c r="E5" s="272"/>
      <c r="F5" s="272" t="s">
        <v>199</v>
      </c>
      <c r="H5" s="272" t="s">
        <v>200</v>
      </c>
      <c r="I5" s="274">
        <v>20</v>
      </c>
      <c r="J5" s="274">
        <f>K5+K10</f>
        <v>20</v>
      </c>
      <c r="K5" s="272">
        <v>8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</row>
    <row r="6" spans="1:31" s="274" customFormat="1" ht="12.75">
      <c r="A6" s="272"/>
      <c r="B6" s="272" t="s">
        <v>201</v>
      </c>
      <c r="C6" s="272">
        <v>49497</v>
      </c>
      <c r="D6" s="272"/>
      <c r="E6" s="272" t="s">
        <v>202</v>
      </c>
      <c r="F6" s="272">
        <v>1808</v>
      </c>
      <c r="H6" s="275" t="s">
        <v>203</v>
      </c>
      <c r="I6" s="274">
        <v>28</v>
      </c>
      <c r="J6" s="274">
        <f>K6+K11</f>
        <v>28</v>
      </c>
      <c r="K6" s="272">
        <v>14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</row>
    <row r="7" spans="1:31" s="274" customFormat="1" ht="12.75">
      <c r="A7" s="272"/>
      <c r="B7" s="272" t="s">
        <v>204</v>
      </c>
      <c r="C7" s="272">
        <v>48346</v>
      </c>
      <c r="D7" s="272"/>
      <c r="E7" s="272" t="s">
        <v>205</v>
      </c>
      <c r="F7" s="272">
        <v>1613</v>
      </c>
      <c r="H7" s="274" t="s">
        <v>206</v>
      </c>
      <c r="I7" s="274">
        <v>71</v>
      </c>
      <c r="J7" s="274">
        <f>K7+K12</f>
        <v>71</v>
      </c>
      <c r="K7" s="272">
        <v>17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</row>
    <row r="8" spans="1:31" s="274" customFormat="1" ht="12.75">
      <c r="A8" s="272"/>
      <c r="B8" s="272" t="s">
        <v>207</v>
      </c>
      <c r="C8" s="272">
        <v>47412</v>
      </c>
      <c r="D8" s="272"/>
      <c r="E8" s="272" t="s">
        <v>208</v>
      </c>
      <c r="F8" s="272">
        <v>2806</v>
      </c>
      <c r="H8" s="274" t="s">
        <v>209</v>
      </c>
      <c r="I8" s="274">
        <v>230</v>
      </c>
      <c r="J8" s="274">
        <f>K8+K13</f>
        <v>230</v>
      </c>
      <c r="K8" s="272">
        <v>118</v>
      </c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</row>
    <row r="9" spans="1:31" s="274" customFormat="1" ht="12.75">
      <c r="A9" s="272"/>
      <c r="B9" s="272" t="s">
        <v>210</v>
      </c>
      <c r="C9" s="272">
        <v>46323</v>
      </c>
      <c r="D9" s="272"/>
      <c r="E9" s="272" t="s">
        <v>211</v>
      </c>
      <c r="F9" s="272">
        <v>3173</v>
      </c>
      <c r="K9" s="272">
        <v>29</v>
      </c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</row>
    <row r="10" spans="1:31" s="274" customFormat="1" ht="12.75">
      <c r="A10" s="272"/>
      <c r="B10" s="272" t="s">
        <v>212</v>
      </c>
      <c r="C10" s="272">
        <v>46611</v>
      </c>
      <c r="D10" s="272"/>
      <c r="E10" s="272" t="s">
        <v>213</v>
      </c>
      <c r="F10" s="272">
        <v>3596</v>
      </c>
      <c r="K10" s="272">
        <v>12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</row>
    <row r="11" spans="1:31" s="274" customFormat="1" ht="12.75">
      <c r="A11" s="272"/>
      <c r="B11" s="272" t="s">
        <v>214</v>
      </c>
      <c r="C11" s="272">
        <v>47115</v>
      </c>
      <c r="D11" s="272"/>
      <c r="E11" s="272" t="s">
        <v>195</v>
      </c>
      <c r="F11" s="272">
        <v>3891</v>
      </c>
      <c r="K11" s="274">
        <v>14</v>
      </c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</row>
    <row r="12" spans="1:31" s="274" customFormat="1" ht="12.75">
      <c r="A12" s="272"/>
      <c r="B12" s="272" t="s">
        <v>215</v>
      </c>
      <c r="C12" s="272">
        <v>49935</v>
      </c>
      <c r="D12" s="272"/>
      <c r="E12" s="272"/>
      <c r="F12" s="272"/>
      <c r="K12" s="272">
        <v>54</v>
      </c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</row>
    <row r="13" spans="1:31" s="274" customFormat="1" ht="12.75">
      <c r="A13" s="272"/>
      <c r="B13" s="272" t="s">
        <v>216</v>
      </c>
      <c r="C13" s="272">
        <v>49241</v>
      </c>
      <c r="D13" s="272"/>
      <c r="E13" s="272" t="s">
        <v>212</v>
      </c>
      <c r="F13" s="272">
        <v>1871</v>
      </c>
      <c r="K13" s="272">
        <v>112</v>
      </c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</row>
    <row r="14" spans="1:31" s="274" customFormat="1" ht="12.75">
      <c r="A14" s="272"/>
      <c r="B14" s="272" t="s">
        <v>217</v>
      </c>
      <c r="C14" s="272">
        <v>47476</v>
      </c>
      <c r="D14" s="272"/>
      <c r="E14" s="272" t="s">
        <v>214</v>
      </c>
      <c r="F14" s="272">
        <v>1899</v>
      </c>
      <c r="J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</row>
    <row r="15" spans="1:31" s="274" customFormat="1" ht="12.75">
      <c r="A15" s="272"/>
      <c r="B15" s="272" t="s">
        <v>218</v>
      </c>
      <c r="C15" s="272">
        <v>45550</v>
      </c>
      <c r="D15" s="272"/>
      <c r="E15" s="272" t="s">
        <v>215</v>
      </c>
      <c r="F15" s="272">
        <v>2605</v>
      </c>
      <c r="J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</row>
    <row r="16" spans="1:31" s="274" customFormat="1" ht="12.75">
      <c r="A16" s="272"/>
      <c r="B16" s="272"/>
      <c r="E16" s="272" t="s">
        <v>216</v>
      </c>
      <c r="F16" s="272">
        <v>3218</v>
      </c>
      <c r="H16" s="272"/>
      <c r="I16" s="272"/>
      <c r="J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E16" s="276"/>
    </row>
    <row r="17" spans="1:31" s="274" customFormat="1" ht="12.75">
      <c r="A17" s="272"/>
      <c r="B17" s="272"/>
      <c r="C17" s="272"/>
      <c r="D17" s="272"/>
      <c r="E17" s="272" t="s">
        <v>217</v>
      </c>
      <c r="F17" s="272">
        <v>2971</v>
      </c>
      <c r="H17" s="272"/>
      <c r="I17" s="272"/>
      <c r="J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E17" s="276"/>
    </row>
    <row r="18" spans="1:31" s="274" customFormat="1" ht="12.75">
      <c r="A18" s="272"/>
      <c r="B18" s="272"/>
      <c r="C18" s="272"/>
      <c r="D18" s="272"/>
      <c r="E18" s="272" t="s">
        <v>218</v>
      </c>
      <c r="F18" s="272">
        <v>4294</v>
      </c>
      <c r="H18" s="272"/>
      <c r="I18" s="272"/>
      <c r="J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E18" s="276"/>
    </row>
    <row r="19" spans="1:31" s="274" customFormat="1" ht="12.75">
      <c r="A19" s="272"/>
      <c r="B19" s="272"/>
      <c r="C19" s="272"/>
      <c r="D19" s="272"/>
      <c r="G19" s="272"/>
      <c r="H19" s="272"/>
      <c r="I19" s="272"/>
      <c r="J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E19" s="276"/>
    </row>
    <row r="20" spans="1:31" s="274" customFormat="1" ht="12.75">
      <c r="A20" s="272"/>
      <c r="B20" s="272"/>
      <c r="C20" s="272"/>
      <c r="D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E20" s="276"/>
    </row>
    <row r="21" spans="1:31" s="274" customFormat="1" ht="12.75">
      <c r="A21" s="272"/>
      <c r="B21" s="272"/>
      <c r="C21" s="272"/>
      <c r="D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E21" s="276"/>
    </row>
    <row r="22" spans="1:31" s="274" customFormat="1" ht="12.75">
      <c r="A22" s="272"/>
      <c r="B22" s="272">
        <v>2921</v>
      </c>
      <c r="C22" s="272"/>
      <c r="D22" s="272"/>
      <c r="E22" s="272"/>
      <c r="F22" s="272"/>
      <c r="G22" s="272"/>
      <c r="H22" s="272"/>
      <c r="I22" s="272"/>
      <c r="J22" s="277" t="s">
        <v>219</v>
      </c>
      <c r="K22" s="276">
        <f t="shared" ref="K22:K34" si="0">B22/B$35</f>
        <v>0.37305236270753511</v>
      </c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E22" s="276"/>
    </row>
    <row r="23" spans="1:31" s="274" customFormat="1" ht="12.75">
      <c r="A23" s="272"/>
      <c r="B23" s="272">
        <v>126</v>
      </c>
      <c r="C23" s="272"/>
      <c r="D23" s="272"/>
      <c r="E23" s="272"/>
      <c r="F23" s="272"/>
      <c r="G23" s="272"/>
      <c r="H23" s="272"/>
      <c r="I23" s="272"/>
      <c r="J23" s="277" t="s">
        <v>220</v>
      </c>
      <c r="K23" s="276">
        <f t="shared" si="0"/>
        <v>1.6091954022988506E-2</v>
      </c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E23" s="276"/>
    </row>
    <row r="24" spans="1:31" s="274" customFormat="1" ht="12.75">
      <c r="A24" s="272"/>
      <c r="B24" s="272">
        <v>109</v>
      </c>
      <c r="C24" s="272"/>
      <c r="D24" s="272"/>
      <c r="E24" s="272"/>
      <c r="F24" s="272"/>
      <c r="G24" s="272"/>
      <c r="H24" s="272"/>
      <c r="I24" s="272"/>
      <c r="J24" s="277" t="s">
        <v>221</v>
      </c>
      <c r="K24" s="276">
        <f t="shared" si="0"/>
        <v>1.3920817369093232E-2</v>
      </c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E24" s="276"/>
    </row>
    <row r="25" spans="1:31" s="274" customFormat="1" ht="12.75" customHeight="1">
      <c r="A25" s="272"/>
      <c r="B25" s="272">
        <v>147</v>
      </c>
      <c r="C25" s="272"/>
      <c r="D25" s="272"/>
      <c r="E25" s="272"/>
      <c r="F25" s="272"/>
      <c r="G25" s="272"/>
      <c r="H25" s="272"/>
      <c r="I25" s="272"/>
      <c r="J25" s="278" t="s">
        <v>222</v>
      </c>
      <c r="K25" s="276">
        <f t="shared" si="0"/>
        <v>1.8773946360153258E-2</v>
      </c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E25" s="276"/>
    </row>
    <row r="26" spans="1:31" s="274" customFormat="1" ht="12.75" customHeight="1">
      <c r="A26" s="272"/>
      <c r="B26" s="272">
        <v>228</v>
      </c>
      <c r="C26" s="272"/>
      <c r="D26" s="272"/>
      <c r="E26" s="272"/>
      <c r="F26" s="272"/>
      <c r="G26" s="272"/>
      <c r="H26" s="272"/>
      <c r="I26" s="272"/>
      <c r="J26" s="279" t="s">
        <v>223</v>
      </c>
      <c r="K26" s="276">
        <f t="shared" si="0"/>
        <v>2.9118773946360154E-2</v>
      </c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E26" s="276"/>
    </row>
    <row r="27" spans="1:31" s="274" customFormat="1" ht="12.75">
      <c r="A27" s="272"/>
      <c r="B27" s="272">
        <v>133</v>
      </c>
      <c r="C27" s="272"/>
      <c r="D27" s="272"/>
      <c r="E27" s="272"/>
      <c r="F27" s="272"/>
      <c r="G27" s="272"/>
      <c r="H27" s="272"/>
      <c r="I27" s="272"/>
      <c r="J27" s="280" t="s">
        <v>224</v>
      </c>
      <c r="K27" s="276">
        <f t="shared" si="0"/>
        <v>1.6985951468710091E-2</v>
      </c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E27" s="276"/>
    </row>
    <row r="28" spans="1:31" s="274" customFormat="1" ht="12.75">
      <c r="A28" s="272"/>
      <c r="B28" s="272">
        <v>447</v>
      </c>
      <c r="C28" s="272"/>
      <c r="D28" s="272"/>
      <c r="E28" s="272"/>
      <c r="F28" s="272"/>
      <c r="G28" s="272"/>
      <c r="H28" s="272"/>
      <c r="I28" s="272"/>
      <c r="J28" s="280" t="s">
        <v>225</v>
      </c>
      <c r="K28" s="276">
        <f t="shared" si="0"/>
        <v>5.7088122605363986E-2</v>
      </c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E28" s="276"/>
    </row>
    <row r="29" spans="1:31" s="274" customFormat="1" ht="12.75">
      <c r="A29" s="272"/>
      <c r="B29" s="272">
        <v>369</v>
      </c>
      <c r="C29" s="272"/>
      <c r="D29" s="272"/>
      <c r="E29" s="272"/>
      <c r="F29" s="272"/>
      <c r="G29" s="272"/>
      <c r="H29" s="272"/>
      <c r="I29" s="272"/>
      <c r="J29" s="280" t="s">
        <v>226</v>
      </c>
      <c r="K29" s="276">
        <f t="shared" si="0"/>
        <v>4.7126436781609195E-2</v>
      </c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E29" s="276"/>
    </row>
    <row r="30" spans="1:31" s="274" customFormat="1" ht="12.75">
      <c r="A30" s="272"/>
      <c r="B30" s="272">
        <v>193</v>
      </c>
      <c r="C30" s="272"/>
      <c r="D30" s="272"/>
      <c r="E30" s="272"/>
      <c r="F30" s="272"/>
      <c r="G30" s="272"/>
      <c r="H30" s="272"/>
      <c r="I30" s="272"/>
      <c r="J30" s="280" t="s">
        <v>227</v>
      </c>
      <c r="K30" s="276">
        <f t="shared" si="0"/>
        <v>2.4648786717752235E-2</v>
      </c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</row>
    <row r="31" spans="1:31" s="274" customFormat="1" ht="12.75">
      <c r="A31" s="272"/>
      <c r="B31" s="272">
        <v>2025</v>
      </c>
      <c r="C31" s="272"/>
      <c r="D31" s="272"/>
      <c r="E31" s="272"/>
      <c r="F31" s="272"/>
      <c r="G31" s="272"/>
      <c r="H31" s="272"/>
      <c r="I31" s="272"/>
      <c r="J31" s="280" t="s">
        <v>228</v>
      </c>
      <c r="K31" s="276">
        <f t="shared" si="0"/>
        <v>0.25862068965517243</v>
      </c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</row>
    <row r="32" spans="1:31" s="274" customFormat="1" ht="12.75">
      <c r="A32" s="272"/>
      <c r="B32" s="272">
        <v>688</v>
      </c>
      <c r="C32" s="272"/>
      <c r="D32" s="272"/>
      <c r="E32" s="272"/>
      <c r="F32" s="272"/>
      <c r="G32" s="272"/>
      <c r="H32" s="272"/>
      <c r="I32" s="272"/>
      <c r="J32" s="280" t="s">
        <v>229</v>
      </c>
      <c r="K32" s="276">
        <f t="shared" si="0"/>
        <v>8.7867177522349932E-2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</row>
    <row r="33" spans="1:27" s="274" customFormat="1" ht="12.75">
      <c r="A33" s="272"/>
      <c r="B33" s="272">
        <v>79</v>
      </c>
      <c r="C33" s="272"/>
      <c r="D33" s="272"/>
      <c r="E33" s="272"/>
      <c r="F33" s="272"/>
      <c r="G33" s="272"/>
      <c r="H33" s="272"/>
      <c r="I33" s="272"/>
      <c r="J33" s="280" t="s">
        <v>230</v>
      </c>
      <c r="K33" s="276">
        <f t="shared" si="0"/>
        <v>1.0089399744572158E-2</v>
      </c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</row>
    <row r="34" spans="1:27" s="274" customFormat="1" ht="12.75">
      <c r="A34" s="272"/>
      <c r="B34" s="272">
        <v>365</v>
      </c>
      <c r="C34" s="272"/>
      <c r="D34" s="272"/>
      <c r="E34" s="272"/>
      <c r="F34" s="272"/>
      <c r="G34" s="272"/>
      <c r="H34" s="272"/>
      <c r="I34" s="272"/>
      <c r="J34" s="280" t="s">
        <v>231</v>
      </c>
      <c r="K34" s="276">
        <f t="shared" si="0"/>
        <v>4.6615581098339721E-2</v>
      </c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</row>
    <row r="35" spans="1:27" s="274" customFormat="1" ht="12.75">
      <c r="A35" s="272"/>
      <c r="B35" s="272">
        <v>7830</v>
      </c>
      <c r="C35" s="272"/>
      <c r="D35" s="272"/>
      <c r="E35" s="272"/>
      <c r="F35" s="272"/>
      <c r="G35" s="272"/>
      <c r="H35" s="272"/>
      <c r="I35" s="272"/>
      <c r="J35" s="280"/>
      <c r="K35" s="276">
        <f>SUM(K22:K34)</f>
        <v>1</v>
      </c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</row>
    <row r="36" spans="1:27" s="274" customFormat="1" ht="12.75">
      <c r="A36" s="272"/>
      <c r="B36" s="272"/>
      <c r="C36" s="272"/>
      <c r="D36" s="272"/>
      <c r="E36" s="272"/>
      <c r="F36" s="272"/>
      <c r="G36" s="272"/>
      <c r="H36" s="272"/>
      <c r="I36" s="272"/>
      <c r="J36" s="280"/>
      <c r="K36" s="276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</row>
    <row r="37" spans="1:27" s="274" customFormat="1" ht="12.75">
      <c r="A37" s="272"/>
      <c r="B37" s="272">
        <f>SUM(B22:B34)</f>
        <v>7830</v>
      </c>
      <c r="C37" s="272"/>
      <c r="D37" s="272"/>
      <c r="E37" s="272"/>
      <c r="F37" s="272"/>
      <c r="G37" s="272"/>
      <c r="H37" s="272"/>
      <c r="I37" s="272"/>
      <c r="J37" s="272"/>
      <c r="K37" s="281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</row>
    <row r="38" spans="1:27" s="274" customFormat="1" ht="12.75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6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</row>
    <row r="39" spans="1:27" s="274" customFormat="1" ht="12.75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6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</row>
    <row r="40" spans="1:27" s="274" customFormat="1" ht="12.75" customHeight="1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6"/>
      <c r="M40" s="282" t="s">
        <v>232</v>
      </c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</row>
    <row r="41" spans="1:27" s="274" customFormat="1" ht="12.75" customHeight="1">
      <c r="L41" s="27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</row>
    <row r="42" spans="1:27" s="274" customFormat="1" ht="12.75">
      <c r="L42" s="276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</row>
    <row r="43" spans="1:27" s="274" customFormat="1" ht="12.75">
      <c r="L43" s="276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</row>
    <row r="44" spans="1:27" s="274" customFormat="1" ht="12.75">
      <c r="L44" s="276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</row>
    <row r="45" spans="1:27" s="274" customFormat="1" ht="12.75">
      <c r="L45" s="276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</row>
    <row r="46" spans="1:27" s="274" customFormat="1" ht="12.75">
      <c r="L46" s="276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</row>
    <row r="47" spans="1:27" s="274" customFormat="1" ht="12.75">
      <c r="L47" s="276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</row>
    <row r="48" spans="1:27" s="274" customFormat="1" ht="12.75">
      <c r="L48" s="276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</row>
    <row r="49" spans="1:27" s="274" customFormat="1" ht="12.75">
      <c r="L49" s="276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</row>
    <row r="50" spans="1:27" s="274" customFormat="1" ht="12.75">
      <c r="L50" s="276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</row>
    <row r="51" spans="1:27" s="274" customFormat="1" ht="12.75">
      <c r="L51" s="276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</row>
    <row r="52" spans="1:27" s="274" customFormat="1" ht="12.75">
      <c r="L52" s="276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</row>
    <row r="53" spans="1:27" s="274" customFormat="1" ht="12.75">
      <c r="L53" s="281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</row>
    <row r="54" spans="1:27" s="274" customFormat="1" ht="12.75"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</row>
    <row r="55" spans="1:27" s="274" customFormat="1" ht="12.75"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</row>
    <row r="56" spans="1:27" s="274" customFormat="1" ht="12.75"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</row>
    <row r="57" spans="1:27" s="274" customFormat="1" ht="12.7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</row>
    <row r="58" spans="1:27" s="274" customFormat="1" ht="12.7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</row>
    <row r="59" spans="1:27" s="274" customFormat="1" ht="12.7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</row>
    <row r="60" spans="1:27" s="274" customFormat="1" ht="12.7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</row>
    <row r="61" spans="1:27" s="274" customFormat="1" ht="12.7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Stan i struktura IV 15</vt:lpstr>
      <vt:lpstr>Gminy IV.15</vt:lpstr>
      <vt:lpstr>Wykresy IV.15</vt:lpstr>
      <vt:lpstr>'Gminy IV.15'!__xlnm_Print_Area</vt:lpstr>
      <vt:lpstr>'Gminy IV.15'!Obszar_wydruku</vt:lpstr>
      <vt:lpstr>'Stan i struktura IV 15'!Obszar_wydruku</vt:lpstr>
      <vt:lpstr>'Wykresy IV.15'!Obszar_wydruku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2015-05-11T09:19:53Z</dcterms:created>
  <dcterms:modified xsi:type="dcterms:W3CDTF">2015-05-11T11:21:45Z</dcterms:modified>
</cp:coreProperties>
</file>