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385"/>
  </bookViews>
  <sheets>
    <sheet name="Stan i struktura I.15" sheetId="1" r:id="rId1"/>
    <sheet name="Gminy I.15" sheetId="2" r:id="rId2"/>
    <sheet name="Wykresy I.15" sheetId="3" r:id="rId3"/>
  </sheets>
  <externalReferences>
    <externalReference r:id="rId4"/>
  </externalReferences>
  <definedNames>
    <definedName name="_xlnm.Print_Area" localSheetId="1">'Gminy I.15'!$B$1:$O$46</definedName>
    <definedName name="_xlnm.Print_Area" localSheetId="0">'Stan i struktura I.15'!$B$2:$S$68</definedName>
    <definedName name="_xlnm.Print_Area" localSheetId="2">'Wykresy I.15'!$M$1:$AA$41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A33" i="3"/>
  <c r="K32" i="3"/>
  <c r="K31" i="3"/>
  <c r="K30" i="3"/>
  <c r="K29" i="3"/>
  <c r="K28" i="3"/>
  <c r="K27" i="3"/>
  <c r="K26" i="3"/>
  <c r="K25" i="3"/>
  <c r="K24" i="3"/>
  <c r="K23" i="3"/>
  <c r="K22" i="3"/>
  <c r="K35" i="3" l="1"/>
  <c r="J41" i="2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V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V61" i="1" s="1"/>
  <c r="F61" i="1"/>
  <c r="E61" i="1"/>
  <c r="S60" i="1"/>
  <c r="R59" i="1"/>
  <c r="Q59" i="1"/>
  <c r="P59" i="1"/>
  <c r="O59" i="1"/>
  <c r="N59" i="1"/>
  <c r="M59" i="1"/>
  <c r="L59" i="1"/>
  <c r="K59" i="1"/>
  <c r="J59" i="1"/>
  <c r="I59" i="1"/>
  <c r="H59" i="1"/>
  <c r="V59" i="1" s="1"/>
  <c r="G59" i="1"/>
  <c r="F59" i="1"/>
  <c r="E59" i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V57" i="1" s="1"/>
  <c r="S56" i="1"/>
  <c r="S57" i="1" s="1"/>
  <c r="S55" i="1"/>
  <c r="R55" i="1"/>
  <c r="R67" i="1" s="1"/>
  <c r="Q55" i="1"/>
  <c r="P55" i="1"/>
  <c r="O55" i="1"/>
  <c r="N55" i="1"/>
  <c r="N67" i="1" s="1"/>
  <c r="M55" i="1"/>
  <c r="L55" i="1"/>
  <c r="K55" i="1"/>
  <c r="J55" i="1"/>
  <c r="J67" i="1" s="1"/>
  <c r="I55" i="1"/>
  <c r="H55" i="1"/>
  <c r="G55" i="1"/>
  <c r="F55" i="1"/>
  <c r="F67" i="1" s="1"/>
  <c r="E55" i="1"/>
  <c r="V55" i="1" s="1"/>
  <c r="S54" i="1"/>
  <c r="S53" i="1"/>
  <c r="R53" i="1"/>
  <c r="Q53" i="1"/>
  <c r="P53" i="1"/>
  <c r="O53" i="1"/>
  <c r="O67" i="1" s="1"/>
  <c r="N53" i="1"/>
  <c r="M53" i="1"/>
  <c r="L53" i="1"/>
  <c r="K53" i="1"/>
  <c r="K67" i="1" s="1"/>
  <c r="J53" i="1"/>
  <c r="I53" i="1"/>
  <c r="H53" i="1"/>
  <c r="G53" i="1"/>
  <c r="G67" i="1" s="1"/>
  <c r="F53" i="1"/>
  <c r="E53" i="1"/>
  <c r="S52" i="1"/>
  <c r="R51" i="1"/>
  <c r="Q51" i="1"/>
  <c r="P51" i="1"/>
  <c r="O51" i="1"/>
  <c r="N51" i="1"/>
  <c r="M51" i="1"/>
  <c r="L51" i="1"/>
  <c r="K51" i="1"/>
  <c r="J51" i="1"/>
  <c r="I51" i="1"/>
  <c r="H51" i="1"/>
  <c r="V51" i="1" s="1"/>
  <c r="G51" i="1"/>
  <c r="F51" i="1"/>
  <c r="E51" i="1"/>
  <c r="S50" i="1"/>
  <c r="S51" i="1" s="1"/>
  <c r="R49" i="1"/>
  <c r="Q49" i="1"/>
  <c r="Q67" i="1" s="1"/>
  <c r="P49" i="1"/>
  <c r="P67" i="1" s="1"/>
  <c r="O49" i="1"/>
  <c r="N49" i="1"/>
  <c r="M49" i="1"/>
  <c r="M67" i="1" s="1"/>
  <c r="L49" i="1"/>
  <c r="L67" i="1" s="1"/>
  <c r="K49" i="1"/>
  <c r="J49" i="1"/>
  <c r="I49" i="1"/>
  <c r="I67" i="1" s="1"/>
  <c r="H49" i="1"/>
  <c r="H67" i="1" s="1"/>
  <c r="G49" i="1"/>
  <c r="F49" i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P9" i="1"/>
  <c r="O9" i="1"/>
  <c r="L9" i="1"/>
  <c r="K9" i="1"/>
  <c r="H9" i="1"/>
  <c r="G9" i="1"/>
  <c r="S8" i="1"/>
  <c r="R8" i="1"/>
  <c r="O8" i="1"/>
  <c r="N8" i="1"/>
  <c r="K8" i="1"/>
  <c r="J8" i="1"/>
  <c r="G8" i="1"/>
  <c r="F8" i="1"/>
  <c r="S7" i="1"/>
  <c r="R7" i="1"/>
  <c r="R9" i="1" s="1"/>
  <c r="Q7" i="1"/>
  <c r="Q9" i="1" s="1"/>
  <c r="P7" i="1"/>
  <c r="P8" i="1" s="1"/>
  <c r="O7" i="1"/>
  <c r="N7" i="1"/>
  <c r="N9" i="1" s="1"/>
  <c r="M7" i="1"/>
  <c r="M9" i="1" s="1"/>
  <c r="L7" i="1"/>
  <c r="L8" i="1" s="1"/>
  <c r="K7" i="1"/>
  <c r="J7" i="1"/>
  <c r="J9" i="1" s="1"/>
  <c r="I7" i="1"/>
  <c r="I9" i="1" s="1"/>
  <c r="H7" i="1"/>
  <c r="H8" i="1" s="1"/>
  <c r="G7" i="1"/>
  <c r="F7" i="1"/>
  <c r="F9" i="1" s="1"/>
  <c r="E7" i="1"/>
  <c r="E9" i="1" s="1"/>
  <c r="S6" i="1"/>
  <c r="S67" i="1" l="1"/>
  <c r="E8" i="1"/>
  <c r="I8" i="1"/>
  <c r="M8" i="1"/>
  <c r="Q8" i="1"/>
  <c r="V49" i="1"/>
  <c r="V53" i="1"/>
</calcChain>
</file>

<file path=xl/sharedStrings.xml><?xml version="1.0" encoding="utf-8"?>
<sst xmlns="http://schemas.openxmlformats.org/spreadsheetml/2006/main" count="406" uniqueCount="236">
  <si>
    <t xml:space="preserve">INFORMACJA O STANIE I STRUKTURZE BEZROBOCIA W WOJ. LUBUSKIM W STYCZNIU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</si>
  <si>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</si>
  <si>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</si>
  <si>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</si>
  <si>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</si>
  <si>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</si>
  <si>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</si>
  <si>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</si>
  <si>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</si>
  <si>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</si>
  <si>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</si>
  <si>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</si>
  <si>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</si>
  <si>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</si>
  <si>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(grodzki)**</t>
  </si>
  <si>
    <t>ZIELONA  GÓRA (ziemski)**</t>
  </si>
  <si>
    <t>ŻAGAŃ</t>
  </si>
  <si>
    <t>ŻARY</t>
  </si>
  <si>
    <t xml:space="preserve">RAZEM </t>
  </si>
  <si>
    <t>I. Bilans bezrobotnych</t>
  </si>
  <si>
    <t>1.</t>
  </si>
  <si>
    <t>Stopa bezrobocia za grudzień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</si>
  <si>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</si>
  <si>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</si>
  <si>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</si>
  <si>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</si>
  <si>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</si>
  <si>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</si>
  <si>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</si>
  <si>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</si>
  <si>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</si>
  <si>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</si>
  <si>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</si>
  <si>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</si>
  <si>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</si>
  <si>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</si>
  <si>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</si>
  <si>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</si>
  <si>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</si>
  <si>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</si>
  <si>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</si>
  <si>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</si>
  <si>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</si>
  <si>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</si>
  <si>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</si>
  <si>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</si>
  <si>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</si>
  <si>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</si>
  <si>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</si>
  <si>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</si>
  <si>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</si>
  <si>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</si>
  <si>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>** wzrost (powiat grodzki) i spadek (powiat ziemski) liczby bezrobotnych wynika ze zmian terytorialnych po połączeniu miasta Zielona Góra z gminą Zielona Góra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</si>
  <si>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</si>
  <si>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</si>
  <si>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</si>
  <si>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ZIELONA  GÓRA (grodzki)</t>
  </si>
  <si>
    <t>ZIELONA  GÓRA (ziemski)</t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</si>
  <si>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</si>
  <si>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</si>
  <si>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</si>
  <si>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</si>
  <si>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</si>
  <si>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</si>
  <si>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</si>
  <si>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</si>
  <si>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</si>
  <si>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</si>
  <si>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</si>
  <si>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</si>
  <si>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</si>
  <si>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</si>
  <si>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</si>
  <si>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</si>
  <si>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</si>
  <si>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</si>
  <si>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</si>
  <si>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</si>
  <si>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</si>
  <si>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</si>
  <si>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</si>
  <si>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</si>
  <si>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</si>
  <si>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</si>
  <si>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</si>
  <si>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</si>
  <si>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</si>
  <si>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2015 r. jest podawany przez GUS z miesięcznym opóżnieniem</t>
  </si>
  <si>
    <t>Liczba  bezrobotnych w układzie powiatowych urzędów pracy i gmin woj. lubuskiego zarejestrowanych</t>
  </si>
  <si>
    <t>na koniec stycznia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</si>
  <si>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</si>
  <si>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</si>
  <si>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</si>
  <si>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</si>
  <si>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</si>
  <si>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</si>
  <si>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</si>
  <si>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</si>
  <si>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</si>
  <si>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</si>
  <si>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</si>
  <si>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</si>
  <si>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</si>
  <si>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</si>
  <si>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</si>
  <si>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</si>
  <si>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</si>
  <si>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</si>
  <si>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</si>
  <si>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</si>
  <si>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</si>
  <si>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</si>
  <si>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</si>
  <si>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</si>
  <si>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</si>
  <si>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</si>
  <si>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</si>
  <si>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</si>
  <si>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</si>
  <si>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</si>
  <si>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</si>
  <si>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</si>
  <si>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</si>
  <si>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</si>
  <si>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</si>
  <si>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</si>
  <si>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</si>
  <si>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</si>
  <si>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</si>
  <si>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</si>
  <si>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</si>
  <si>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</si>
  <si>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</si>
  <si>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</si>
  <si>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</si>
  <si>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</si>
  <si>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</si>
  <si>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</si>
  <si>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</si>
  <si>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</si>
  <si>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</si>
  <si>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</si>
  <si>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</si>
  <si>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</si>
  <si>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</si>
  <si>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</si>
  <si>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</si>
  <si>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</si>
  <si>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</si>
  <si>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</si>
  <si>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</si>
  <si>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</si>
  <si>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</si>
  <si>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</si>
  <si>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</si>
  <si>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</si>
  <si>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</si>
  <si>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</si>
  <si>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</si>
  <si>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</si>
  <si>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</si>
  <si>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</si>
  <si>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</si>
  <si>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</si>
  <si>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</si>
  <si>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</si>
  <si>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</si>
  <si>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</si>
  <si>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</si>
  <si>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</si>
  <si>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</si>
  <si>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</si>
  <si>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</si>
  <si>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</si>
  <si>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</si>
  <si>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</si>
  <si>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</si>
  <si>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</si>
  <si>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</si>
  <si>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</si>
  <si>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</si>
  <si>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</si>
  <si>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</si>
  <si>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</si>
  <si>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</si>
  <si>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</si>
  <si>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</si>
  <si>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</si>
  <si>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</si>
  <si>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</si>
  <si>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</si>
  <si>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</si>
  <si>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</si>
  <si>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</si>
  <si>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</si>
  <si>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</si>
  <si>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</si>
  <si>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</si>
  <si>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 2014r.</t>
  </si>
  <si>
    <t>II 2014r.</t>
  </si>
  <si>
    <t>III 2014r.</t>
  </si>
  <si>
    <t>oferty pracy</t>
  </si>
  <si>
    <t>Podjęcia pracy poza miejscem zamieszkania w ramach bonu na zasiedlenie</t>
  </si>
  <si>
    <t>IV 2014r.</t>
  </si>
  <si>
    <t>VIII 2013r.</t>
  </si>
  <si>
    <t>Podjęcia pracy w ramach bonu zatrudnieniowego</t>
  </si>
  <si>
    <t>V 2014r.</t>
  </si>
  <si>
    <t>IX 2013r.</t>
  </si>
  <si>
    <t>Rozpoczęcie szkolenia w ramach bonu szkoleniowego</t>
  </si>
  <si>
    <t>VI 2014r.</t>
  </si>
  <si>
    <t>X 2013r.</t>
  </si>
  <si>
    <t>Rozpoczęcie stażu w ramach bonu stażowego</t>
  </si>
  <si>
    <t>VII 2014r.</t>
  </si>
  <si>
    <t>XI 2013r.</t>
  </si>
  <si>
    <t>VIII 2014r.</t>
  </si>
  <si>
    <t>XII 2013r.</t>
  </si>
  <si>
    <t>IX 2014r.</t>
  </si>
  <si>
    <t>X 2014r.</t>
  </si>
  <si>
    <t>XI 2014r.</t>
  </si>
  <si>
    <t>XII 2014r.</t>
  </si>
  <si>
    <t>I 2015r.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</si>
  <si>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</si>
  <si>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</si>
  <si>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</si>
  <si>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</si>
  <si>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</si>
  <si>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</si>
  <si>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</si>
  <si>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</si>
  <si>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</si>
  <si>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</si>
  <si>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</si>
  <si>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</si>
  <si>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</si>
  <si>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</si>
  <si>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Podjęcia pracy w ramach dofinansowania wynagrodzenia za zatrudnienie skierowanego 
bezrobotnego powyżej 50 r. życia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</si>
</sst>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2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b/>
      <i/>
      <sz val="11"/>
      <color rgb="FF3115DB"/>
      <name val="Verdana"/>
      <family val="2"/>
      <charset val="238"/>
    </font>
    <font>
      <b/>
      <i/>
      <sz val="11"/>
      <color rgb="FF3115DB"/>
      <name val="Arial CE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i/>
      <sz val="16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7" fillId="0" borderId="0"/>
  </cellStyleXfs>
  <cellXfs count="3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164" fontId="24" fillId="0" borderId="40" xfId="0" applyNumberFormat="1" applyFont="1" applyFill="1" applyBorder="1" applyAlignment="1">
      <alignment horizontal="center" vertical="center" wrapText="1"/>
    </xf>
    <xf numFmtId="164" fontId="24" fillId="0" borderId="41" xfId="0" applyNumberFormat="1" applyFont="1" applyFill="1" applyBorder="1" applyAlignment="1">
      <alignment horizontal="center" vertical="center" wrapText="1"/>
    </xf>
    <xf numFmtId="164" fontId="24" fillId="0" borderId="42" xfId="0" applyNumberFormat="1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43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0" xfId="0" applyFont="1"/>
    <xf numFmtId="0" fontId="3" fillId="0" borderId="25" xfId="0" applyFont="1" applyBorder="1" applyAlignment="1">
      <alignment horizontal="center"/>
    </xf>
    <xf numFmtId="0" fontId="3" fillId="0" borderId="48" xfId="0" applyFont="1" applyBorder="1" applyAlignment="1" applyProtection="1">
      <alignment horizontal="left"/>
    </xf>
    <xf numFmtId="165" fontId="3" fillId="0" borderId="48" xfId="0" applyNumberFormat="1" applyFont="1" applyBorder="1" applyProtection="1"/>
    <xf numFmtId="165" fontId="3" fillId="0" borderId="27" xfId="0" applyNumberFormat="1" applyFont="1" applyBorder="1" applyProtection="1"/>
    <xf numFmtId="0" fontId="2" fillId="6" borderId="25" xfId="0" applyFont="1" applyFill="1" applyBorder="1" applyAlignment="1">
      <alignment horizontal="center"/>
    </xf>
    <xf numFmtId="0" fontId="2" fillId="6" borderId="48" xfId="0" applyFont="1" applyFill="1" applyBorder="1" applyAlignment="1" applyProtection="1">
      <alignment horizontal="left"/>
    </xf>
    <xf numFmtId="165" fontId="2" fillId="6" borderId="63" xfId="0" applyNumberFormat="1" applyFont="1" applyFill="1" applyBorder="1" applyAlignment="1" applyProtection="1">
      <alignment horizontal="right"/>
    </xf>
    <xf numFmtId="0" fontId="3" fillId="0" borderId="49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</xf>
    <xf numFmtId="165" fontId="3" fillId="0" borderId="27" xfId="0" applyNumberFormat="1" applyFont="1" applyBorder="1" applyAlignment="1"/>
    <xf numFmtId="0" fontId="2" fillId="6" borderId="48" xfId="0" applyFont="1" applyFill="1" applyBorder="1" applyAlignment="1" applyProtection="1">
      <alignment horizont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 applyProtection="1">
      <alignment horizontal="left"/>
    </xf>
    <xf numFmtId="165" fontId="3" fillId="0" borderId="32" xfId="0" applyNumberFormat="1" applyFont="1" applyBorder="1" applyProtection="1"/>
    <xf numFmtId="165" fontId="3" fillId="0" borderId="67" xfId="0" applyNumberFormat="1" applyFont="1" applyBorder="1" applyProtection="1"/>
    <xf numFmtId="165" fontId="3" fillId="0" borderId="68" xfId="0" applyNumberFormat="1" applyFont="1" applyBorder="1" applyProtection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applyProtection="1">
      <alignment horizontal="left"/>
    </xf>
    <xf numFmtId="165" fontId="3" fillId="0" borderId="34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48" xfId="0" applyNumberFormat="1" applyFont="1" applyFill="1" applyBorder="1" applyProtection="1"/>
    <xf numFmtId="165" fontId="2" fillId="6" borderId="63" xfId="0" applyNumberFormat="1" applyFont="1" applyFill="1" applyBorder="1" applyProtection="1"/>
    <xf numFmtId="0" fontId="3" fillId="0" borderId="26" xfId="0" applyFont="1" applyBorder="1" applyAlignment="1">
      <alignment horizontal="center"/>
    </xf>
    <xf numFmtId="0" fontId="3" fillId="0" borderId="50" xfId="0" applyFont="1" applyBorder="1" applyAlignment="1" applyProtection="1">
      <alignment horizontal="left"/>
    </xf>
    <xf numFmtId="165" fontId="3" fillId="0" borderId="50" xfId="0" applyNumberFormat="1" applyFont="1" applyBorder="1" applyProtection="1"/>
    <xf numFmtId="165" fontId="3" fillId="0" borderId="74" xfId="0" applyNumberFormat="1" applyFont="1" applyBorder="1" applyProtection="1"/>
    <xf numFmtId="0" fontId="3" fillId="7" borderId="75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68" xfId="0" applyNumberFormat="1" applyFont="1" applyFill="1" applyBorder="1" applyProtection="1"/>
    <xf numFmtId="0" fontId="3" fillId="8" borderId="27" xfId="0" applyNumberFormat="1" applyFont="1" applyFill="1" applyBorder="1" applyAlignment="1">
      <alignment horizontal="right" vertical="center"/>
    </xf>
    <xf numFmtId="165" fontId="3" fillId="0" borderId="63" xfId="0" applyNumberFormat="1" applyFont="1" applyBorder="1" applyProtection="1"/>
    <xf numFmtId="0" fontId="35" fillId="0" borderId="0" xfId="0" applyFont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27" xfId="0" applyFont="1" applyFill="1" applyBorder="1" applyAlignment="1" applyProtection="1">
      <alignment horizontal="left"/>
    </xf>
    <xf numFmtId="165" fontId="2" fillId="6" borderId="27" xfId="0" applyNumberFormat="1" applyFont="1" applyFill="1" applyBorder="1" applyProtection="1"/>
    <xf numFmtId="165" fontId="2" fillId="6" borderId="74" xfId="0" applyNumberFormat="1" applyFont="1" applyFill="1" applyBorder="1" applyProtection="1"/>
    <xf numFmtId="165" fontId="2" fillId="6" borderId="68" xfId="0" applyNumberFormat="1" applyFont="1" applyFill="1" applyBorder="1" applyProtection="1"/>
    <xf numFmtId="165" fontId="3" fillId="0" borderId="28" xfId="0" applyNumberFormat="1" applyFont="1" applyBorder="1" applyProtection="1"/>
    <xf numFmtId="165" fontId="3" fillId="0" borderId="76" xfId="0" applyNumberFormat="1" applyFont="1" applyBorder="1" applyAlignment="1" applyProtection="1">
      <alignment horizontal="center"/>
    </xf>
    <xf numFmtId="165" fontId="3" fillId="0" borderId="41" xfId="0" applyNumberFormat="1" applyFont="1" applyBorder="1" applyProtection="1"/>
    <xf numFmtId="0" fontId="3" fillId="0" borderId="7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5" fontId="3" fillId="0" borderId="59" xfId="0" applyNumberFormat="1" applyFont="1" applyBorder="1" applyProtection="1"/>
    <xf numFmtId="165" fontId="3" fillId="0" borderId="60" xfId="0" applyNumberFormat="1" applyFont="1" applyBorder="1" applyProtection="1"/>
    <xf numFmtId="0" fontId="3" fillId="0" borderId="29" xfId="0" applyFont="1" applyBorder="1" applyAlignment="1">
      <alignment horizontal="center"/>
    </xf>
    <xf numFmtId="0" fontId="3" fillId="0" borderId="83" xfId="0" applyFont="1" applyBorder="1" applyAlignment="1" applyProtection="1">
      <alignment horizontal="left"/>
    </xf>
    <xf numFmtId="165" fontId="3" fillId="0" borderId="83" xfId="0" applyNumberFormat="1" applyFont="1" applyBorder="1" applyProtection="1"/>
    <xf numFmtId="0" fontId="1" fillId="0" borderId="3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/>
    </xf>
    <xf numFmtId="165" fontId="36" fillId="0" borderId="0" xfId="0" applyNumberFormat="1" applyFont="1" applyBorder="1" applyProtection="1"/>
    <xf numFmtId="0" fontId="0" fillId="0" borderId="0" xfId="0" applyBorder="1"/>
    <xf numFmtId="0" fontId="38" fillId="0" borderId="0" xfId="1" applyFont="1"/>
    <xf numFmtId="0" fontId="39" fillId="0" borderId="0" xfId="1" applyFont="1"/>
    <xf numFmtId="0" fontId="40" fillId="0" borderId="0" xfId="1" applyFont="1"/>
    <xf numFmtId="10" fontId="38" fillId="0" borderId="0" xfId="1" applyNumberFormat="1" applyFont="1" applyBorder="1" applyAlignment="1">
      <alignment horizontal="right"/>
    </xf>
    <xf numFmtId="0" fontId="38" fillId="0" borderId="0" xfId="1" applyFont="1" applyBorder="1" applyAlignment="1">
      <alignment horizontal="right"/>
    </xf>
    <xf numFmtId="0" fontId="38" fillId="0" borderId="0" xfId="1" applyFont="1" applyFill="1" applyBorder="1" applyAlignment="1">
      <alignment horizontal="right" wrapText="1"/>
    </xf>
    <xf numFmtId="0" fontId="38" fillId="0" borderId="0" xfId="1" applyFont="1" applyFill="1" applyBorder="1" applyAlignment="1">
      <alignment horizontal="right"/>
    </xf>
    <xf numFmtId="10" fontId="38" fillId="0" borderId="0" xfId="1" applyNumberFormat="1" applyFont="1"/>
    <xf numFmtId="0" fontId="37" fillId="0" borderId="0" xfId="1"/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4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3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7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165" fontId="28" fillId="0" borderId="62" xfId="0" applyNumberFormat="1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13" fillId="4" borderId="78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79" xfId="0" applyFont="1" applyFill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 wrapText="1"/>
    </xf>
    <xf numFmtId="165" fontId="3" fillId="4" borderId="42" xfId="0" applyNumberFormat="1" applyFont="1" applyFill="1" applyBorder="1" applyAlignment="1" applyProtection="1">
      <alignment horizontal="center" vertical="center" wrapText="1"/>
    </xf>
    <xf numFmtId="0" fontId="1" fillId="4" borderId="81" xfId="0" applyFont="1" applyFill="1" applyBorder="1" applyAlignment="1">
      <alignment horizontal="center" vertical="center" wrapText="1"/>
    </xf>
    <xf numFmtId="165" fontId="30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69" xfId="0" applyFont="1" applyBorder="1" applyAlignment="1">
      <alignment wrapText="1"/>
    </xf>
    <xf numFmtId="0" fontId="32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165" fontId="28" fillId="0" borderId="73" xfId="0" applyNumberFormat="1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8" fillId="9" borderId="0" xfId="1" applyFont="1" applyFill="1" applyAlignment="1">
      <alignment vertical="center"/>
    </xf>
    <xf numFmtId="0" fontId="37" fillId="0" borderId="0" xfId="1" applyAlignment="1"/>
    <xf numFmtId="0" fontId="38" fillId="0" borderId="0" xfId="1" applyFont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 2014r. do I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I.15'!$B$3:$B$15</c:f>
              <c:strCache>
                <c:ptCount val="13"/>
                <c:pt idx="0">
                  <c:v>I 2014r.</c:v>
                </c:pt>
                <c:pt idx="1">
                  <c:v>II 2014r.</c:v>
                </c:pt>
                <c:pt idx="2">
                  <c:v>III 2014r.</c:v>
                </c:pt>
                <c:pt idx="3">
                  <c:v>IV 2014r.</c:v>
                </c:pt>
                <c:pt idx="4">
                  <c:v>V 2014r.</c:v>
                </c:pt>
                <c:pt idx="5">
                  <c:v>VI 2014r.</c:v>
                </c:pt>
                <c:pt idx="6">
                  <c:v>VII 2014r.</c:v>
                </c:pt>
                <c:pt idx="7">
                  <c:v>VIII 2014r.</c:v>
                </c:pt>
                <c:pt idx="8">
                  <c:v>IX 2014r.</c:v>
                </c:pt>
                <c:pt idx="9">
                  <c:v>X 2014r.</c:v>
                </c:pt>
                <c:pt idx="10">
                  <c:v>XI 2014r.</c:v>
                </c:pt>
                <c:pt idx="11">
                  <c:v>XII 2014r.</c:v>
                </c:pt>
                <c:pt idx="12">
                  <c:v>I 2015r.</c:v>
                </c:pt>
              </c:strCache>
            </c:strRef>
          </c:cat>
          <c:val>
            <c:numRef>
              <c:f>'Wykresy I.15'!$C$3:$C$15</c:f>
              <c:numCache>
                <c:formatCode>General</c:formatCode>
                <c:ptCount val="13"/>
                <c:pt idx="0">
                  <c:v>63511</c:v>
                </c:pt>
                <c:pt idx="1">
                  <c:v>62605</c:v>
                </c:pt>
                <c:pt idx="2">
                  <c:v>59745</c:v>
                </c:pt>
                <c:pt idx="3">
                  <c:v>56326</c:v>
                </c:pt>
                <c:pt idx="4">
                  <c:v>53088</c:v>
                </c:pt>
                <c:pt idx="5">
                  <c:v>50542</c:v>
                </c:pt>
                <c:pt idx="6">
                  <c:v>49497</c:v>
                </c:pt>
                <c:pt idx="7">
                  <c:v>48346</c:v>
                </c:pt>
                <c:pt idx="8">
                  <c:v>47412</c:v>
                </c:pt>
                <c:pt idx="9">
                  <c:v>46323</c:v>
                </c:pt>
                <c:pt idx="10">
                  <c:v>46611</c:v>
                </c:pt>
                <c:pt idx="11">
                  <c:v>47115</c:v>
                </c:pt>
                <c:pt idx="12">
                  <c:v>49935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39238720"/>
        <c:axId val="239239104"/>
      </c:barChart>
      <c:catAx>
        <c:axId val="2392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9239104"/>
        <c:crosses val="autoZero"/>
        <c:auto val="1"/>
        <c:lblAlgn val="ctr"/>
        <c:lblOffset val="100"/>
        <c:noMultiLvlLbl val="0"/>
      </c:catAx>
      <c:valAx>
        <c:axId val="239239104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9238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I.15'!$J$3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I.15'!$I$4:$I$8</c:f>
              <c:strCache>
                <c:ptCount val="5"/>
                <c:pt idx="0">
                  <c:v>Podjęcia pracy w ramach dofinansowania wynagrodzenia za zatrudnienie skierowanego 
bezrobotnego powyżej 50 r. życia</c:v>
                </c:pt>
                <c:pt idx="1">
                  <c:v>Podjęcia pracy poza miejscem zamieszkania w ramach bonu na zasiedlenie</c:v>
                </c:pt>
                <c:pt idx="2">
                  <c:v>Podjęcia pracy w ramach bonu zatrudnieniowego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I.15'!$J$4:$J$8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8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9390848"/>
        <c:axId val="239395328"/>
      </c:barChart>
      <c:catAx>
        <c:axId val="23939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9395328"/>
        <c:crosses val="autoZero"/>
        <c:auto val="1"/>
        <c:lblAlgn val="ctr"/>
        <c:lblOffset val="100"/>
        <c:noMultiLvlLbl val="0"/>
      </c:catAx>
      <c:valAx>
        <c:axId val="23939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93908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VIII 2013r. do I 2014r. oraz od VIII 2014r. do I 2015r.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I.15'!$F$6:$F$18</c:f>
              <c:strCache>
                <c:ptCount val="13"/>
                <c:pt idx="0">
                  <c:v>VIII 2013r.</c:v>
                </c:pt>
                <c:pt idx="1">
                  <c:v>IX 2013r.</c:v>
                </c:pt>
                <c:pt idx="2">
                  <c:v>X 2013r.</c:v>
                </c:pt>
                <c:pt idx="3">
                  <c:v>XI 2013r.</c:v>
                </c:pt>
                <c:pt idx="4">
                  <c:v>XII 2013r.</c:v>
                </c:pt>
                <c:pt idx="5">
                  <c:v>I 2014r.</c:v>
                </c:pt>
                <c:pt idx="7">
                  <c:v>VIII 2014r.</c:v>
                </c:pt>
                <c:pt idx="8">
                  <c:v>IX 2014r.</c:v>
                </c:pt>
                <c:pt idx="9">
                  <c:v>X 2014r.</c:v>
                </c:pt>
                <c:pt idx="10">
                  <c:v>XI 2014r.</c:v>
                </c:pt>
                <c:pt idx="11">
                  <c:v>XII 2014r.</c:v>
                </c:pt>
                <c:pt idx="12">
                  <c:v>I 2015r.</c:v>
                </c:pt>
              </c:strCache>
            </c:strRef>
          </c:cat>
          <c:val>
            <c:numRef>
              <c:f>'Wykresy I.15'!$G$6:$G$18</c:f>
              <c:numCache>
                <c:formatCode>General</c:formatCode>
                <c:ptCount val="13"/>
                <c:pt idx="0">
                  <c:v>2965</c:v>
                </c:pt>
                <c:pt idx="1">
                  <c:v>3354</c:v>
                </c:pt>
                <c:pt idx="2">
                  <c:v>2593</c:v>
                </c:pt>
                <c:pt idx="3">
                  <c:v>1808</c:v>
                </c:pt>
                <c:pt idx="4">
                  <c:v>1613</c:v>
                </c:pt>
                <c:pt idx="5">
                  <c:v>2806</c:v>
                </c:pt>
                <c:pt idx="7">
                  <c:v>3274</c:v>
                </c:pt>
                <c:pt idx="8">
                  <c:v>3795</c:v>
                </c:pt>
                <c:pt idx="9">
                  <c:v>3106</c:v>
                </c:pt>
                <c:pt idx="10">
                  <c:v>1871</c:v>
                </c:pt>
                <c:pt idx="11">
                  <c:v>1899</c:v>
                </c:pt>
                <c:pt idx="12">
                  <c:v>2605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39360896"/>
        <c:axId val="239361280"/>
        <c:axId val="0"/>
      </c:bar3DChart>
      <c:catAx>
        <c:axId val="2393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9361280"/>
        <c:crosses val="autoZero"/>
        <c:auto val="1"/>
        <c:lblAlgn val="ctr"/>
        <c:lblOffset val="100"/>
        <c:noMultiLvlLbl val="0"/>
      </c:catAx>
      <c:valAx>
        <c:axId val="239361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3936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styczniu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3165533795"/>
          <c:y val="0.30180337175721378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431197702851237"/>
                  <c:y val="-0.166820362188268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485689929784417"/>
                  <c:y val="1.9191370671142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4324427395293539E-2"/>
                  <c:y val="7.5663285036078956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8320882966552363E-2"/>
                  <c:y val="9.43785945252141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4110303519752343"/>
                  <c:y val="0.1116267206411110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6749220450007851"/>
                  <c:y val="0.1111435835410854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8716086771204882"/>
                  <c:y val="5.88520557187404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7151647710702831"/>
                  <c:y val="-0.106852286097466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8597146510532341E-2"/>
                  <c:y val="-0.2365698253235586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9.6483612625344911E-2"/>
                  <c:y val="-9.6909798500892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4.0565874778473204E-2"/>
                  <c:y val="-3.95321666296415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1805684545842027"/>
                  <c:y val="-4.912168110647611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I.15'!$J$22:$J$34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I.15'!$K$22:$K$34</c:f>
              <c:numCache>
                <c:formatCode>0.00%</c:formatCode>
                <c:ptCount val="13"/>
                <c:pt idx="0">
                  <c:v>0.48898153662894578</c:v>
                </c:pt>
                <c:pt idx="1">
                  <c:v>2.7794322017073653E-3</c:v>
                </c:pt>
                <c:pt idx="2">
                  <c:v>6.3529878896168351E-3</c:v>
                </c:pt>
                <c:pt idx="3">
                  <c:v>1.0323605320627358E-2</c:v>
                </c:pt>
                <c:pt idx="4">
                  <c:v>3.3750248163589439E-3</c:v>
                </c:pt>
                <c:pt idx="5">
                  <c:v>8.3382966051220968E-3</c:v>
                </c:pt>
                <c:pt idx="6">
                  <c:v>4.0698828667857852E-2</c:v>
                </c:pt>
                <c:pt idx="7">
                  <c:v>1.985308715505261E-4</c:v>
                </c:pt>
                <c:pt idx="8">
                  <c:v>1.4889815366289458E-2</c:v>
                </c:pt>
                <c:pt idx="9">
                  <c:v>0.24121500893388922</c:v>
                </c:pt>
                <c:pt idx="10">
                  <c:v>0.1133611276553504</c:v>
                </c:pt>
                <c:pt idx="11">
                  <c:v>1.2308914036132618E-2</c:v>
                </c:pt>
                <c:pt idx="12">
                  <c:v>5.7176891006551517E-2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123825</xdr:rowOff>
    </xdr:from>
    <xdr:to>
      <xdr:col>26</xdr:col>
      <xdr:colOff>571501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  <sheetName val="Stan i struktura VII 14"/>
      <sheetName val="Stan i struktura VIII 14"/>
      <sheetName val="Stan i struktura IX 14"/>
      <sheetName val="Stan i struktura X 14"/>
      <sheetName val="Stan i struktura XI 14"/>
      <sheetName val="Stan i struktura XII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E6">
            <v>3378</v>
          </cell>
          <cell r="F6">
            <v>2155</v>
          </cell>
          <cell r="G6">
            <v>3250</v>
          </cell>
          <cell r="H6">
            <v>3981</v>
          </cell>
          <cell r="I6">
            <v>5973</v>
          </cell>
          <cell r="J6">
            <v>1257</v>
          </cell>
          <cell r="K6">
            <v>3600</v>
          </cell>
          <cell r="L6">
            <v>1534</v>
          </cell>
          <cell r="M6">
            <v>2386</v>
          </cell>
          <cell r="N6">
            <v>1812</v>
          </cell>
          <cell r="O6">
            <v>4244</v>
          </cell>
          <cell r="P6">
            <v>4262</v>
          </cell>
          <cell r="Q6">
            <v>4932</v>
          </cell>
          <cell r="R6">
            <v>4351</v>
          </cell>
          <cell r="S6">
            <v>47115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285156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0" ht="15">
      <c r="D1" s="2"/>
      <c r="E1" s="3"/>
      <c r="R1" s="5"/>
    </row>
    <row r="2" spans="2:20" ht="51" customHeight="1" thickBot="1">
      <c r="B2" s="260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</row>
    <row r="3" spans="2:20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0" ht="29.1" customHeight="1" thickBot="1">
      <c r="B4" s="214" t="s">
        <v>19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63"/>
    </row>
    <row r="5" spans="2:20" ht="29.1" customHeight="1" thickTop="1" thickBot="1">
      <c r="B5" s="14" t="s">
        <v>20</v>
      </c>
      <c r="C5" s="264" t="s">
        <v>21</v>
      </c>
      <c r="D5" s="265"/>
      <c r="E5" s="15">
        <v>6</v>
      </c>
      <c r="F5" s="15">
        <v>9.1</v>
      </c>
      <c r="G5" s="15">
        <v>19.5</v>
      </c>
      <c r="H5" s="15">
        <v>19.399999999999999</v>
      </c>
      <c r="I5" s="15">
        <v>21.3</v>
      </c>
      <c r="J5" s="15">
        <v>8.1999999999999993</v>
      </c>
      <c r="K5" s="15">
        <v>20.399999999999999</v>
      </c>
      <c r="L5" s="15">
        <v>13.4</v>
      </c>
      <c r="M5" s="15">
        <v>10.6</v>
      </c>
      <c r="N5" s="15">
        <v>13.3</v>
      </c>
      <c r="O5" s="15">
        <v>7.3</v>
      </c>
      <c r="P5" s="15">
        <v>13.9</v>
      </c>
      <c r="Q5" s="15">
        <v>22.1</v>
      </c>
      <c r="R5" s="16">
        <v>13.3</v>
      </c>
      <c r="S5" s="17">
        <v>12.8</v>
      </c>
      <c r="T5" s="1" t="s">
        <v>22</v>
      </c>
    </row>
    <row r="6" spans="2:20" s="4" customFormat="1" ht="28.5" customHeight="1" thickTop="1" thickBot="1">
      <c r="B6" s="18" t="s">
        <v>23</v>
      </c>
      <c r="C6" s="266" t="s">
        <v>24</v>
      </c>
      <c r="D6" s="267"/>
      <c r="E6" s="19">
        <v>3683</v>
      </c>
      <c r="F6" s="20">
        <v>2340</v>
      </c>
      <c r="G6" s="20">
        <v>3436</v>
      </c>
      <c r="H6" s="20">
        <v>4117</v>
      </c>
      <c r="I6" s="20">
        <v>6249</v>
      </c>
      <c r="J6" s="20">
        <v>1448</v>
      </c>
      <c r="K6" s="20">
        <v>3740</v>
      </c>
      <c r="L6" s="20">
        <v>1680</v>
      </c>
      <c r="M6" s="20">
        <v>2465</v>
      </c>
      <c r="N6" s="20">
        <v>1930</v>
      </c>
      <c r="O6" s="20">
        <v>5405</v>
      </c>
      <c r="P6" s="20">
        <v>3676</v>
      </c>
      <c r="Q6" s="20">
        <v>5182</v>
      </c>
      <c r="R6" s="21">
        <v>4584</v>
      </c>
      <c r="S6" s="22">
        <f>SUM(E6+F6+G6+H6+I6+J6+K6+L6+M6+N6+O6+P6+Q6+R6)</f>
        <v>49935</v>
      </c>
    </row>
    <row r="7" spans="2:20" s="4" customFormat="1" ht="29.1" customHeight="1" thickTop="1" thickBot="1">
      <c r="B7" s="23"/>
      <c r="C7" s="268" t="s">
        <v>25</v>
      </c>
      <c r="D7" s="268"/>
      <c r="E7" s="24">
        <f>'[1]Stan i struktura XII 14'!E$6</f>
        <v>3378</v>
      </c>
      <c r="F7" s="24">
        <f>'[1]Stan i struktura XII 14'!F$6</f>
        <v>2155</v>
      </c>
      <c r="G7" s="24">
        <f>'[1]Stan i struktura XII 14'!G$6</f>
        <v>3250</v>
      </c>
      <c r="H7" s="24">
        <f>'[1]Stan i struktura XII 14'!H$6</f>
        <v>3981</v>
      </c>
      <c r="I7" s="24">
        <f>'[1]Stan i struktura XII 14'!I$6</f>
        <v>5973</v>
      </c>
      <c r="J7" s="24">
        <f>'[1]Stan i struktura XII 14'!J$6</f>
        <v>1257</v>
      </c>
      <c r="K7" s="24">
        <f>'[1]Stan i struktura XII 14'!K$6</f>
        <v>3600</v>
      </c>
      <c r="L7" s="24">
        <f>'[1]Stan i struktura XII 14'!L$6</f>
        <v>1534</v>
      </c>
      <c r="M7" s="24">
        <f>'[1]Stan i struktura XII 14'!M$6</f>
        <v>2386</v>
      </c>
      <c r="N7" s="24">
        <f>'[1]Stan i struktura XII 14'!N$6</f>
        <v>1812</v>
      </c>
      <c r="O7" s="24">
        <f>'[1]Stan i struktura XII 14'!O$6</f>
        <v>4244</v>
      </c>
      <c r="P7" s="24">
        <f>'[1]Stan i struktura XII 14'!P$6</f>
        <v>4262</v>
      </c>
      <c r="Q7" s="24">
        <f>'[1]Stan i struktura XII 14'!Q$6</f>
        <v>4932</v>
      </c>
      <c r="R7" s="25">
        <f>'[1]Stan i struktura XII 14'!R$6</f>
        <v>4351</v>
      </c>
      <c r="S7" s="26">
        <f>'[1]Stan i struktura XII 14'!S$6</f>
        <v>47115</v>
      </c>
      <c r="T7" s="27"/>
    </row>
    <row r="8" spans="2:20" ht="29.1" customHeight="1" thickTop="1" thickBot="1">
      <c r="B8" s="28"/>
      <c r="C8" s="246" t="s">
        <v>26</v>
      </c>
      <c r="D8" s="236"/>
      <c r="E8" s="29">
        <f t="shared" ref="E8:S8" si="0">E6-E7</f>
        <v>305</v>
      </c>
      <c r="F8" s="29">
        <f t="shared" si="0"/>
        <v>185</v>
      </c>
      <c r="G8" s="29">
        <f t="shared" si="0"/>
        <v>186</v>
      </c>
      <c r="H8" s="29">
        <f t="shared" si="0"/>
        <v>136</v>
      </c>
      <c r="I8" s="29">
        <f t="shared" si="0"/>
        <v>276</v>
      </c>
      <c r="J8" s="29">
        <f t="shared" si="0"/>
        <v>191</v>
      </c>
      <c r="K8" s="29">
        <f t="shared" si="0"/>
        <v>140</v>
      </c>
      <c r="L8" s="29">
        <f t="shared" si="0"/>
        <v>146</v>
      </c>
      <c r="M8" s="29">
        <f t="shared" si="0"/>
        <v>79</v>
      </c>
      <c r="N8" s="29">
        <f t="shared" si="0"/>
        <v>118</v>
      </c>
      <c r="O8" s="29">
        <f t="shared" si="0"/>
        <v>1161</v>
      </c>
      <c r="P8" s="29">
        <f t="shared" si="0"/>
        <v>-586</v>
      </c>
      <c r="Q8" s="29">
        <f t="shared" si="0"/>
        <v>250</v>
      </c>
      <c r="R8" s="30">
        <f t="shared" si="0"/>
        <v>233</v>
      </c>
      <c r="S8" s="31">
        <f t="shared" si="0"/>
        <v>2820</v>
      </c>
      <c r="T8" s="32"/>
    </row>
    <row r="9" spans="2:20" ht="29.1" customHeight="1" thickTop="1" thickBot="1">
      <c r="B9" s="33"/>
      <c r="C9" s="242" t="s">
        <v>27</v>
      </c>
      <c r="D9" s="243"/>
      <c r="E9" s="34">
        <f t="shared" ref="E9:S9" si="1">E6/E7*100</f>
        <v>109.02901124925992</v>
      </c>
      <c r="F9" s="34">
        <f t="shared" si="1"/>
        <v>108.584686774942</v>
      </c>
      <c r="G9" s="34">
        <f t="shared" si="1"/>
        <v>105.72307692307692</v>
      </c>
      <c r="H9" s="34">
        <f t="shared" si="1"/>
        <v>103.41622707862345</v>
      </c>
      <c r="I9" s="34">
        <f t="shared" si="1"/>
        <v>104.62079357106981</v>
      </c>
      <c r="J9" s="34">
        <f t="shared" si="1"/>
        <v>115.19490851233094</v>
      </c>
      <c r="K9" s="34">
        <f t="shared" si="1"/>
        <v>103.8888888888889</v>
      </c>
      <c r="L9" s="34">
        <f t="shared" si="1"/>
        <v>109.51760104302477</v>
      </c>
      <c r="M9" s="34">
        <f t="shared" si="1"/>
        <v>103.31098072087175</v>
      </c>
      <c r="N9" s="34">
        <f t="shared" si="1"/>
        <v>106.51214128035321</v>
      </c>
      <c r="O9" s="34">
        <f t="shared" si="1"/>
        <v>127.35626767200753</v>
      </c>
      <c r="P9" s="34">
        <f t="shared" si="1"/>
        <v>86.250586579070855</v>
      </c>
      <c r="Q9" s="34">
        <f t="shared" si="1"/>
        <v>105.06893755068938</v>
      </c>
      <c r="R9" s="35">
        <f t="shared" si="1"/>
        <v>105.35509078372789</v>
      </c>
      <c r="S9" s="36">
        <f t="shared" si="1"/>
        <v>105.98535498248964</v>
      </c>
      <c r="T9" s="32"/>
    </row>
    <row r="10" spans="2:20" s="4" customFormat="1" ht="29.1" customHeight="1" thickTop="1" thickBot="1">
      <c r="B10" s="37" t="s">
        <v>28</v>
      </c>
      <c r="C10" s="244" t="s">
        <v>29</v>
      </c>
      <c r="D10" s="245"/>
      <c r="E10" s="38">
        <v>831</v>
      </c>
      <c r="F10" s="39">
        <v>479</v>
      </c>
      <c r="G10" s="40">
        <v>495</v>
      </c>
      <c r="H10" s="40">
        <v>527</v>
      </c>
      <c r="I10" s="40">
        <v>745</v>
      </c>
      <c r="J10" s="40">
        <v>363</v>
      </c>
      <c r="K10" s="40">
        <v>515</v>
      </c>
      <c r="L10" s="40">
        <v>320</v>
      </c>
      <c r="M10" s="41">
        <v>374</v>
      </c>
      <c r="N10" s="41">
        <v>317</v>
      </c>
      <c r="O10" s="41">
        <v>858</v>
      </c>
      <c r="P10" s="41">
        <v>596</v>
      </c>
      <c r="Q10" s="41">
        <v>731</v>
      </c>
      <c r="R10" s="41">
        <v>706</v>
      </c>
      <c r="S10" s="42">
        <f>SUM(E10:R10)</f>
        <v>7857</v>
      </c>
      <c r="T10" s="27"/>
    </row>
    <row r="11" spans="2:20" ht="29.1" customHeight="1" thickTop="1" thickBot="1">
      <c r="B11" s="43"/>
      <c r="C11" s="246" t="s">
        <v>30</v>
      </c>
      <c r="D11" s="236"/>
      <c r="E11" s="44">
        <f t="shared" ref="E11:S11" si="2">E76/E10*100</f>
        <v>14.320096269554753</v>
      </c>
      <c r="F11" s="44">
        <f t="shared" si="2"/>
        <v>16.701461377870565</v>
      </c>
      <c r="G11" s="44">
        <f t="shared" si="2"/>
        <v>12.121212121212121</v>
      </c>
      <c r="H11" s="44">
        <f t="shared" si="2"/>
        <v>12.333965844402277</v>
      </c>
      <c r="I11" s="44">
        <f t="shared" si="2"/>
        <v>10.201342281879194</v>
      </c>
      <c r="J11" s="44">
        <f t="shared" si="2"/>
        <v>14.600550964187327</v>
      </c>
      <c r="K11" s="44">
        <f t="shared" si="2"/>
        <v>12.815533980582524</v>
      </c>
      <c r="L11" s="44">
        <f t="shared" si="2"/>
        <v>9.6875</v>
      </c>
      <c r="M11" s="44">
        <f t="shared" si="2"/>
        <v>18.449197860962567</v>
      </c>
      <c r="N11" s="44">
        <f t="shared" si="2"/>
        <v>14.511041009463725</v>
      </c>
      <c r="O11" s="44">
        <f t="shared" si="2"/>
        <v>17.948717948717949</v>
      </c>
      <c r="P11" s="44">
        <f t="shared" si="2"/>
        <v>17.617449664429529</v>
      </c>
      <c r="Q11" s="44">
        <f t="shared" si="2"/>
        <v>11.76470588235294</v>
      </c>
      <c r="R11" s="45">
        <f t="shared" si="2"/>
        <v>13.456090651558073</v>
      </c>
      <c r="S11" s="46">
        <f t="shared" si="2"/>
        <v>14.063892070764922</v>
      </c>
      <c r="T11" s="32"/>
    </row>
    <row r="12" spans="2:20" ht="29.1" customHeight="1" thickTop="1" thickBot="1">
      <c r="B12" s="47" t="s">
        <v>31</v>
      </c>
      <c r="C12" s="247" t="s">
        <v>32</v>
      </c>
      <c r="D12" s="248"/>
      <c r="E12" s="38">
        <v>526</v>
      </c>
      <c r="F12" s="40">
        <v>294</v>
      </c>
      <c r="G12" s="40">
        <v>309</v>
      </c>
      <c r="H12" s="40">
        <v>391</v>
      </c>
      <c r="I12" s="40">
        <v>469</v>
      </c>
      <c r="J12" s="40">
        <v>172</v>
      </c>
      <c r="K12" s="40">
        <v>375</v>
      </c>
      <c r="L12" s="40">
        <v>174</v>
      </c>
      <c r="M12" s="41">
        <v>295</v>
      </c>
      <c r="N12" s="41">
        <v>199</v>
      </c>
      <c r="O12" s="41">
        <v>481</v>
      </c>
      <c r="P12" s="41">
        <v>398</v>
      </c>
      <c r="Q12" s="41">
        <v>481</v>
      </c>
      <c r="R12" s="41">
        <v>473</v>
      </c>
      <c r="S12" s="42">
        <f>SUM(E12:R12)</f>
        <v>5037</v>
      </c>
      <c r="T12" s="32"/>
    </row>
    <row r="13" spans="2:20" ht="29.1" customHeight="1" thickTop="1" thickBot="1">
      <c r="B13" s="43" t="s">
        <v>22</v>
      </c>
      <c r="C13" s="249" t="s">
        <v>33</v>
      </c>
      <c r="D13" s="250"/>
      <c r="E13" s="48">
        <v>263</v>
      </c>
      <c r="F13" s="49">
        <v>166</v>
      </c>
      <c r="G13" s="49">
        <v>175</v>
      </c>
      <c r="H13" s="49">
        <v>211</v>
      </c>
      <c r="I13" s="49">
        <v>232</v>
      </c>
      <c r="J13" s="49">
        <v>76</v>
      </c>
      <c r="K13" s="49">
        <v>185</v>
      </c>
      <c r="L13" s="49">
        <v>92</v>
      </c>
      <c r="M13" s="50">
        <v>189</v>
      </c>
      <c r="N13" s="50">
        <v>99</v>
      </c>
      <c r="O13" s="50">
        <v>250</v>
      </c>
      <c r="P13" s="50">
        <v>179</v>
      </c>
      <c r="Q13" s="50">
        <v>264</v>
      </c>
      <c r="R13" s="50">
        <v>197</v>
      </c>
      <c r="S13" s="51">
        <f>SUM(E13:R13)</f>
        <v>2578</v>
      </c>
      <c r="T13" s="32"/>
    </row>
    <row r="14" spans="2:20" s="4" customFormat="1" ht="29.1" customHeight="1" thickTop="1" thickBot="1">
      <c r="B14" s="18" t="s">
        <v>22</v>
      </c>
      <c r="C14" s="251" t="s">
        <v>34</v>
      </c>
      <c r="D14" s="252"/>
      <c r="E14" s="48">
        <v>260</v>
      </c>
      <c r="F14" s="49">
        <v>165</v>
      </c>
      <c r="G14" s="49">
        <v>175</v>
      </c>
      <c r="H14" s="49">
        <v>208</v>
      </c>
      <c r="I14" s="49">
        <v>230</v>
      </c>
      <c r="J14" s="49">
        <v>74</v>
      </c>
      <c r="K14" s="49">
        <v>177</v>
      </c>
      <c r="L14" s="49">
        <v>83</v>
      </c>
      <c r="M14" s="50">
        <v>179</v>
      </c>
      <c r="N14" s="50">
        <v>97</v>
      </c>
      <c r="O14" s="50">
        <v>219</v>
      </c>
      <c r="P14" s="50">
        <v>175</v>
      </c>
      <c r="Q14" s="50">
        <v>242</v>
      </c>
      <c r="R14" s="50">
        <v>179</v>
      </c>
      <c r="S14" s="51">
        <f>SUM(E14:R14)</f>
        <v>2463</v>
      </c>
      <c r="T14" s="27"/>
    </row>
    <row r="15" spans="2:20" s="4" customFormat="1" ht="29.1" customHeight="1" thickTop="1" thickBot="1">
      <c r="B15" s="52" t="s">
        <v>22</v>
      </c>
      <c r="C15" s="253" t="s">
        <v>35</v>
      </c>
      <c r="D15" s="254"/>
      <c r="E15" s="53">
        <v>171</v>
      </c>
      <c r="F15" s="54">
        <v>78</v>
      </c>
      <c r="G15" s="54">
        <v>53</v>
      </c>
      <c r="H15" s="54">
        <v>78</v>
      </c>
      <c r="I15" s="54">
        <v>139</v>
      </c>
      <c r="J15" s="54">
        <v>56</v>
      </c>
      <c r="K15" s="54">
        <v>77</v>
      </c>
      <c r="L15" s="54">
        <v>43</v>
      </c>
      <c r="M15" s="55">
        <v>53</v>
      </c>
      <c r="N15" s="55">
        <v>40</v>
      </c>
      <c r="O15" s="55">
        <v>114</v>
      </c>
      <c r="P15" s="55">
        <v>85</v>
      </c>
      <c r="Q15" s="55">
        <v>92</v>
      </c>
      <c r="R15" s="55">
        <v>136</v>
      </c>
      <c r="S15" s="51">
        <f>SUM(E15:R15)</f>
        <v>1215</v>
      </c>
      <c r="T15" s="27"/>
    </row>
    <row r="16" spans="2:20" ht="29.1" customHeight="1" thickBot="1">
      <c r="B16" s="214" t="s">
        <v>36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2:19" ht="29.1" customHeight="1" thickTop="1" thickBot="1">
      <c r="B17" s="257" t="s">
        <v>20</v>
      </c>
      <c r="C17" s="258" t="s">
        <v>37</v>
      </c>
      <c r="D17" s="259"/>
      <c r="E17" s="56">
        <v>1942</v>
      </c>
      <c r="F17" s="57">
        <v>1203</v>
      </c>
      <c r="G17" s="57">
        <v>1807</v>
      </c>
      <c r="H17" s="57">
        <v>2019</v>
      </c>
      <c r="I17" s="57">
        <v>3365</v>
      </c>
      <c r="J17" s="57">
        <v>661</v>
      </c>
      <c r="K17" s="57">
        <v>1963</v>
      </c>
      <c r="L17" s="57">
        <v>770</v>
      </c>
      <c r="M17" s="58">
        <v>1239</v>
      </c>
      <c r="N17" s="58">
        <v>1050</v>
      </c>
      <c r="O17" s="58">
        <v>2759</v>
      </c>
      <c r="P17" s="58">
        <v>1994</v>
      </c>
      <c r="Q17" s="58">
        <v>2750</v>
      </c>
      <c r="R17" s="58">
        <v>2463</v>
      </c>
      <c r="S17" s="51">
        <f>SUM(E17:R17)</f>
        <v>25985</v>
      </c>
    </row>
    <row r="18" spans="2:19" ht="29.1" customHeight="1" thickTop="1" thickBot="1">
      <c r="B18" s="190"/>
      <c r="C18" s="219" t="s">
        <v>38</v>
      </c>
      <c r="D18" s="220"/>
      <c r="E18" s="59">
        <f t="shared" ref="E18:S18" si="3">E17/E6*100</f>
        <v>52.728753733369537</v>
      </c>
      <c r="F18" s="59">
        <f t="shared" si="3"/>
        <v>51.410256410256409</v>
      </c>
      <c r="G18" s="59">
        <f t="shared" si="3"/>
        <v>52.590221187427247</v>
      </c>
      <c r="H18" s="59">
        <f t="shared" si="3"/>
        <v>49.04056351712412</v>
      </c>
      <c r="I18" s="59">
        <f t="shared" si="3"/>
        <v>53.848615778524568</v>
      </c>
      <c r="J18" s="59">
        <f t="shared" si="3"/>
        <v>45.649171270718227</v>
      </c>
      <c r="K18" s="59">
        <f t="shared" si="3"/>
        <v>52.486631016042786</v>
      </c>
      <c r="L18" s="59">
        <f t="shared" si="3"/>
        <v>45.833333333333329</v>
      </c>
      <c r="M18" s="59">
        <f t="shared" si="3"/>
        <v>50.263691683569981</v>
      </c>
      <c r="N18" s="59">
        <f t="shared" si="3"/>
        <v>54.404145077720209</v>
      </c>
      <c r="O18" s="59">
        <f t="shared" si="3"/>
        <v>51.045328399629973</v>
      </c>
      <c r="P18" s="59">
        <f t="shared" si="3"/>
        <v>54.24374319912949</v>
      </c>
      <c r="Q18" s="59">
        <f t="shared" si="3"/>
        <v>53.068313392512543</v>
      </c>
      <c r="R18" s="60">
        <f t="shared" si="3"/>
        <v>53.730366492146601</v>
      </c>
      <c r="S18" s="61">
        <f t="shared" si="3"/>
        <v>52.037648943626714</v>
      </c>
    </row>
    <row r="19" spans="2:19" ht="29.1" customHeight="1" thickTop="1" thickBot="1">
      <c r="B19" s="224" t="s">
        <v>23</v>
      </c>
      <c r="C19" s="235" t="s">
        <v>39</v>
      </c>
      <c r="D19" s="236"/>
      <c r="E19" s="48">
        <v>0</v>
      </c>
      <c r="F19" s="49">
        <v>1625</v>
      </c>
      <c r="G19" s="49">
        <v>1795</v>
      </c>
      <c r="H19" s="49">
        <v>2250</v>
      </c>
      <c r="I19" s="49">
        <v>2536</v>
      </c>
      <c r="J19" s="49">
        <v>645</v>
      </c>
      <c r="K19" s="49">
        <v>2127</v>
      </c>
      <c r="L19" s="49">
        <v>947</v>
      </c>
      <c r="M19" s="50">
        <v>1458</v>
      </c>
      <c r="N19" s="50">
        <v>970</v>
      </c>
      <c r="O19" s="50">
        <v>0</v>
      </c>
      <c r="P19" s="50">
        <v>2265</v>
      </c>
      <c r="Q19" s="50">
        <v>2336</v>
      </c>
      <c r="R19" s="50">
        <v>2043</v>
      </c>
      <c r="S19" s="62">
        <f>SUM(E19:R19)</f>
        <v>20997</v>
      </c>
    </row>
    <row r="20" spans="2:19" ht="29.1" customHeight="1" thickTop="1" thickBot="1">
      <c r="B20" s="190"/>
      <c r="C20" s="219" t="s">
        <v>38</v>
      </c>
      <c r="D20" s="220"/>
      <c r="E20" s="59">
        <f t="shared" ref="E20:S20" si="4">E19/E6*100</f>
        <v>0</v>
      </c>
      <c r="F20" s="59">
        <f t="shared" si="4"/>
        <v>69.444444444444443</v>
      </c>
      <c r="G20" s="59">
        <f t="shared" si="4"/>
        <v>52.24097788125728</v>
      </c>
      <c r="H20" s="59">
        <f t="shared" si="4"/>
        <v>54.651445227107118</v>
      </c>
      <c r="I20" s="59">
        <f t="shared" si="4"/>
        <v>40.58249319891182</v>
      </c>
      <c r="J20" s="59">
        <f t="shared" si="4"/>
        <v>44.544198895027627</v>
      </c>
      <c r="K20" s="59">
        <f t="shared" si="4"/>
        <v>56.871657754010698</v>
      </c>
      <c r="L20" s="59">
        <f t="shared" si="4"/>
        <v>56.36904761904762</v>
      </c>
      <c r="M20" s="59">
        <f t="shared" si="4"/>
        <v>59.148073022312374</v>
      </c>
      <c r="N20" s="59">
        <f t="shared" si="4"/>
        <v>50.259067357512954</v>
      </c>
      <c r="O20" s="59">
        <f t="shared" si="4"/>
        <v>0</v>
      </c>
      <c r="P20" s="59">
        <f t="shared" si="4"/>
        <v>61.615886833514686</v>
      </c>
      <c r="Q20" s="59">
        <f t="shared" si="4"/>
        <v>45.079120030876105</v>
      </c>
      <c r="R20" s="60">
        <f t="shared" si="4"/>
        <v>44.568062827225127</v>
      </c>
      <c r="S20" s="61">
        <f t="shared" si="4"/>
        <v>42.048663262240915</v>
      </c>
    </row>
    <row r="21" spans="2:19" s="4" customFormat="1" ht="29.1" customHeight="1" thickTop="1" thickBot="1">
      <c r="B21" s="216" t="s">
        <v>28</v>
      </c>
      <c r="C21" s="217" t="s">
        <v>40</v>
      </c>
      <c r="D21" s="218"/>
      <c r="E21" s="48">
        <v>720</v>
      </c>
      <c r="F21" s="49">
        <v>394</v>
      </c>
      <c r="G21" s="49">
        <v>579</v>
      </c>
      <c r="H21" s="49">
        <v>775</v>
      </c>
      <c r="I21" s="49">
        <v>1113</v>
      </c>
      <c r="J21" s="49">
        <v>239</v>
      </c>
      <c r="K21" s="49">
        <v>605</v>
      </c>
      <c r="L21" s="49">
        <v>258</v>
      </c>
      <c r="M21" s="50">
        <v>393</v>
      </c>
      <c r="N21" s="50">
        <v>281</v>
      </c>
      <c r="O21" s="50">
        <v>810</v>
      </c>
      <c r="P21" s="50">
        <v>513</v>
      </c>
      <c r="Q21" s="50">
        <v>898</v>
      </c>
      <c r="R21" s="50">
        <v>545</v>
      </c>
      <c r="S21" s="51">
        <f>SUM(E21:R21)</f>
        <v>8123</v>
      </c>
    </row>
    <row r="22" spans="2:19" ht="29.1" customHeight="1" thickTop="1" thickBot="1">
      <c r="B22" s="190"/>
      <c r="C22" s="219" t="s">
        <v>38</v>
      </c>
      <c r="D22" s="220"/>
      <c r="E22" s="59">
        <f t="shared" ref="E22:S22" si="5">E21/E6*100</f>
        <v>19.549280477871299</v>
      </c>
      <c r="F22" s="59">
        <f t="shared" si="5"/>
        <v>16.837606837606838</v>
      </c>
      <c r="G22" s="59">
        <f t="shared" si="5"/>
        <v>16.850989522700814</v>
      </c>
      <c r="H22" s="59">
        <f t="shared" si="5"/>
        <v>18.824386689336897</v>
      </c>
      <c r="I22" s="59">
        <f t="shared" si="5"/>
        <v>17.810849735957753</v>
      </c>
      <c r="J22" s="59">
        <f t="shared" si="5"/>
        <v>16.505524861878452</v>
      </c>
      <c r="K22" s="59">
        <f t="shared" si="5"/>
        <v>16.176470588235293</v>
      </c>
      <c r="L22" s="59">
        <f t="shared" si="5"/>
        <v>15.357142857142858</v>
      </c>
      <c r="M22" s="59">
        <f t="shared" si="5"/>
        <v>15.94320486815416</v>
      </c>
      <c r="N22" s="59">
        <f t="shared" si="5"/>
        <v>14.559585492227981</v>
      </c>
      <c r="O22" s="59">
        <f t="shared" si="5"/>
        <v>14.986123959296949</v>
      </c>
      <c r="P22" s="59">
        <f t="shared" si="5"/>
        <v>13.955386289445048</v>
      </c>
      <c r="Q22" s="59">
        <f t="shared" si="5"/>
        <v>17.329216518718642</v>
      </c>
      <c r="R22" s="60">
        <f t="shared" si="5"/>
        <v>11.889179755671902</v>
      </c>
      <c r="S22" s="61">
        <f t="shared" si="5"/>
        <v>16.267147291478924</v>
      </c>
    </row>
    <row r="23" spans="2:19" s="4" customFormat="1" ht="29.1" customHeight="1" thickTop="1" thickBot="1">
      <c r="B23" s="216" t="s">
        <v>31</v>
      </c>
      <c r="C23" s="240" t="s">
        <v>41</v>
      </c>
      <c r="D23" s="241"/>
      <c r="E23" s="48">
        <v>214</v>
      </c>
      <c r="F23" s="49">
        <v>205</v>
      </c>
      <c r="G23" s="49">
        <v>228</v>
      </c>
      <c r="H23" s="49">
        <v>305</v>
      </c>
      <c r="I23" s="49">
        <v>106</v>
      </c>
      <c r="J23" s="49">
        <v>60</v>
      </c>
      <c r="K23" s="49">
        <v>121</v>
      </c>
      <c r="L23" s="49">
        <v>59</v>
      </c>
      <c r="M23" s="50">
        <v>328</v>
      </c>
      <c r="N23" s="50">
        <v>151</v>
      </c>
      <c r="O23" s="50">
        <v>359</v>
      </c>
      <c r="P23" s="50">
        <v>183</v>
      </c>
      <c r="Q23" s="50">
        <v>296</v>
      </c>
      <c r="R23" s="50">
        <v>150</v>
      </c>
      <c r="S23" s="51">
        <f>SUM(E23:R23)</f>
        <v>2765</v>
      </c>
    </row>
    <row r="24" spans="2:19" ht="29.1" customHeight="1" thickTop="1" thickBot="1">
      <c r="B24" s="221"/>
      <c r="C24" s="219" t="s">
        <v>38</v>
      </c>
      <c r="D24" s="220"/>
      <c r="E24" s="59">
        <f t="shared" ref="E24:S24" si="6">E23/E6*100</f>
        <v>5.8104805864784144</v>
      </c>
      <c r="F24" s="59">
        <f t="shared" si="6"/>
        <v>8.7606837606837598</v>
      </c>
      <c r="G24" s="59">
        <f t="shared" si="6"/>
        <v>6.6356228172293363</v>
      </c>
      <c r="H24" s="59">
        <f t="shared" si="6"/>
        <v>7.4083070196745204</v>
      </c>
      <c r="I24" s="59">
        <f t="shared" si="6"/>
        <v>1.6962714034245479</v>
      </c>
      <c r="J24" s="59">
        <f t="shared" si="6"/>
        <v>4.1436464088397784</v>
      </c>
      <c r="K24" s="59">
        <f t="shared" si="6"/>
        <v>3.2352941176470593</v>
      </c>
      <c r="L24" s="59">
        <f t="shared" si="6"/>
        <v>3.5119047619047619</v>
      </c>
      <c r="M24" s="59">
        <f t="shared" si="6"/>
        <v>13.306288032454361</v>
      </c>
      <c r="N24" s="59">
        <f t="shared" si="6"/>
        <v>7.8238341968911911</v>
      </c>
      <c r="O24" s="59">
        <f t="shared" si="6"/>
        <v>6.641998149861239</v>
      </c>
      <c r="P24" s="59">
        <f t="shared" si="6"/>
        <v>4.978237214363439</v>
      </c>
      <c r="Q24" s="59">
        <f t="shared" si="6"/>
        <v>5.7120802778849864</v>
      </c>
      <c r="R24" s="60">
        <f t="shared" si="6"/>
        <v>3.2722513089005236</v>
      </c>
      <c r="S24" s="61">
        <f t="shared" si="6"/>
        <v>5.5371983578652255</v>
      </c>
    </row>
    <row r="25" spans="2:19" s="4" customFormat="1" ht="29.1" customHeight="1" thickTop="1" thickBot="1">
      <c r="B25" s="216" t="s">
        <v>42</v>
      </c>
      <c r="C25" s="217" t="s">
        <v>43</v>
      </c>
      <c r="D25" s="218"/>
      <c r="E25" s="63">
        <v>120</v>
      </c>
      <c r="F25" s="50">
        <v>91</v>
      </c>
      <c r="G25" s="50">
        <v>147</v>
      </c>
      <c r="H25" s="50">
        <v>117</v>
      </c>
      <c r="I25" s="50">
        <v>216</v>
      </c>
      <c r="J25" s="50">
        <v>38</v>
      </c>
      <c r="K25" s="50">
        <v>119</v>
      </c>
      <c r="L25" s="50">
        <v>72</v>
      </c>
      <c r="M25" s="50">
        <v>121</v>
      </c>
      <c r="N25" s="50">
        <v>99</v>
      </c>
      <c r="O25" s="50">
        <v>215</v>
      </c>
      <c r="P25" s="50">
        <v>169</v>
      </c>
      <c r="Q25" s="50">
        <v>189</v>
      </c>
      <c r="R25" s="50">
        <v>193</v>
      </c>
      <c r="S25" s="51">
        <f>SUM(E25:R25)</f>
        <v>1906</v>
      </c>
    </row>
    <row r="26" spans="2:19" ht="29.1" customHeight="1" thickTop="1" thickBot="1">
      <c r="B26" s="237"/>
      <c r="C26" s="238" t="s">
        <v>38</v>
      </c>
      <c r="D26" s="239"/>
      <c r="E26" s="64">
        <f t="shared" ref="E26:S26" si="7">E25/E6*100</f>
        <v>3.25821341297855</v>
      </c>
      <c r="F26" s="64">
        <f t="shared" si="7"/>
        <v>3.8888888888888888</v>
      </c>
      <c r="G26" s="64">
        <f t="shared" si="7"/>
        <v>4.2782305005820715</v>
      </c>
      <c r="H26" s="64">
        <f t="shared" si="7"/>
        <v>2.8418751518095702</v>
      </c>
      <c r="I26" s="64">
        <f t="shared" si="7"/>
        <v>3.4565530484877578</v>
      </c>
      <c r="J26" s="64">
        <f t="shared" si="7"/>
        <v>2.6243093922651934</v>
      </c>
      <c r="K26" s="64">
        <f t="shared" si="7"/>
        <v>3.1818181818181817</v>
      </c>
      <c r="L26" s="64">
        <f t="shared" si="7"/>
        <v>4.2857142857142856</v>
      </c>
      <c r="M26" s="64">
        <f t="shared" si="7"/>
        <v>4.9087221095334685</v>
      </c>
      <c r="N26" s="64">
        <f t="shared" si="7"/>
        <v>5.1295336787564771</v>
      </c>
      <c r="O26" s="64">
        <f t="shared" si="7"/>
        <v>3.9777983348751156</v>
      </c>
      <c r="P26" s="64">
        <f t="shared" si="7"/>
        <v>4.597388465723613</v>
      </c>
      <c r="Q26" s="64">
        <f t="shared" si="7"/>
        <v>3.6472404477035898</v>
      </c>
      <c r="R26" s="65">
        <f t="shared" si="7"/>
        <v>4.2102966841186733</v>
      </c>
      <c r="S26" s="66">
        <f t="shared" si="7"/>
        <v>3.8169620506658655</v>
      </c>
    </row>
    <row r="27" spans="2:19" ht="29.1" customHeight="1" thickTop="1" thickBot="1">
      <c r="B27" s="216" t="s">
        <v>44</v>
      </c>
      <c r="C27" s="222" t="s">
        <v>45</v>
      </c>
      <c r="D27" s="223"/>
      <c r="E27" s="63">
        <v>587</v>
      </c>
      <c r="F27" s="50">
        <v>467</v>
      </c>
      <c r="G27" s="50">
        <v>756</v>
      </c>
      <c r="H27" s="50">
        <v>718</v>
      </c>
      <c r="I27" s="50">
        <v>1351</v>
      </c>
      <c r="J27" s="50">
        <v>301</v>
      </c>
      <c r="K27" s="50">
        <v>802</v>
      </c>
      <c r="L27" s="50">
        <v>265</v>
      </c>
      <c r="M27" s="50">
        <v>641</v>
      </c>
      <c r="N27" s="50">
        <v>322</v>
      </c>
      <c r="O27" s="50">
        <v>1053</v>
      </c>
      <c r="P27" s="50">
        <v>951</v>
      </c>
      <c r="Q27" s="50">
        <v>966</v>
      </c>
      <c r="R27" s="50">
        <v>913</v>
      </c>
      <c r="S27" s="51">
        <f>SUM(E27:R27)</f>
        <v>10093</v>
      </c>
    </row>
    <row r="28" spans="2:19" ht="29.1" customHeight="1" thickTop="1" thickBot="1">
      <c r="B28" s="221"/>
      <c r="C28" s="219" t="s">
        <v>38</v>
      </c>
      <c r="D28" s="220"/>
      <c r="E28" s="59">
        <f>E27/E6*100</f>
        <v>15.938093945153408</v>
      </c>
      <c r="F28" s="59">
        <f t="shared" ref="F28:S28" si="8">F27/F6*100</f>
        <v>19.957264957264957</v>
      </c>
      <c r="G28" s="59">
        <f t="shared" si="8"/>
        <v>22.002328288707801</v>
      </c>
      <c r="H28" s="59">
        <f t="shared" si="8"/>
        <v>17.439883410250182</v>
      </c>
      <c r="I28" s="59">
        <f t="shared" si="8"/>
        <v>21.619459113458152</v>
      </c>
      <c r="J28" s="59">
        <f t="shared" si="8"/>
        <v>20.78729281767956</v>
      </c>
      <c r="K28" s="59">
        <f t="shared" si="8"/>
        <v>21.44385026737968</v>
      </c>
      <c r="L28" s="59">
        <f t="shared" si="8"/>
        <v>15.773809523809524</v>
      </c>
      <c r="M28" s="59">
        <f t="shared" si="8"/>
        <v>26.004056795131845</v>
      </c>
      <c r="N28" s="59">
        <f t="shared" si="8"/>
        <v>16.683937823834196</v>
      </c>
      <c r="O28" s="59">
        <f t="shared" si="8"/>
        <v>19.481961147086032</v>
      </c>
      <c r="P28" s="59">
        <f t="shared" si="8"/>
        <v>25.87051142546246</v>
      </c>
      <c r="Q28" s="59">
        <f t="shared" si="8"/>
        <v>18.64145117715168</v>
      </c>
      <c r="R28" s="60">
        <f t="shared" si="8"/>
        <v>19.917102966841188</v>
      </c>
      <c r="S28" s="61">
        <f t="shared" si="8"/>
        <v>20.212275958746371</v>
      </c>
    </row>
    <row r="29" spans="2:19" ht="29.1" customHeight="1" thickTop="1" thickBot="1">
      <c r="B29" s="233" t="s">
        <v>46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4"/>
    </row>
    <row r="30" spans="2:19" ht="29.1" customHeight="1" thickTop="1" thickBot="1">
      <c r="B30" s="224" t="s">
        <v>20</v>
      </c>
      <c r="C30" s="235" t="s">
        <v>47</v>
      </c>
      <c r="D30" s="236"/>
      <c r="E30" s="48">
        <v>957</v>
      </c>
      <c r="F30" s="49">
        <v>689</v>
      </c>
      <c r="G30" s="49">
        <v>1051</v>
      </c>
      <c r="H30" s="49">
        <v>1114</v>
      </c>
      <c r="I30" s="49">
        <v>1724</v>
      </c>
      <c r="J30" s="49">
        <v>386</v>
      </c>
      <c r="K30" s="49">
        <v>1067</v>
      </c>
      <c r="L30" s="49">
        <v>522</v>
      </c>
      <c r="M30" s="50">
        <v>770</v>
      </c>
      <c r="N30" s="50">
        <v>667</v>
      </c>
      <c r="O30" s="50">
        <v>1292</v>
      </c>
      <c r="P30" s="50">
        <v>1175</v>
      </c>
      <c r="Q30" s="50">
        <v>1520</v>
      </c>
      <c r="R30" s="50">
        <v>1354</v>
      </c>
      <c r="S30" s="51">
        <f>SUM(E30:R30)</f>
        <v>14288</v>
      </c>
    </row>
    <row r="31" spans="2:19" ht="29.1" customHeight="1" thickTop="1" thickBot="1">
      <c r="B31" s="190"/>
      <c r="C31" s="219" t="s">
        <v>38</v>
      </c>
      <c r="D31" s="220"/>
      <c r="E31" s="59">
        <f t="shared" ref="E31:S31" si="9">E30/E6*100</f>
        <v>25.984251968503933</v>
      </c>
      <c r="F31" s="59">
        <f t="shared" si="9"/>
        <v>29.444444444444446</v>
      </c>
      <c r="G31" s="59">
        <f t="shared" si="9"/>
        <v>30.587892898719442</v>
      </c>
      <c r="H31" s="59">
        <f t="shared" si="9"/>
        <v>27.058537770221037</v>
      </c>
      <c r="I31" s="59">
        <f t="shared" si="9"/>
        <v>27.5884141462634</v>
      </c>
      <c r="J31" s="59">
        <f t="shared" si="9"/>
        <v>26.657458563535911</v>
      </c>
      <c r="K31" s="59">
        <f t="shared" si="9"/>
        <v>28.52941176470588</v>
      </c>
      <c r="L31" s="59">
        <f t="shared" si="9"/>
        <v>31.071428571428573</v>
      </c>
      <c r="M31" s="59">
        <f t="shared" si="9"/>
        <v>31.237322515212984</v>
      </c>
      <c r="N31" s="59">
        <f t="shared" si="9"/>
        <v>34.559585492227981</v>
      </c>
      <c r="O31" s="59">
        <f t="shared" si="9"/>
        <v>23.903792784458837</v>
      </c>
      <c r="P31" s="59">
        <f t="shared" si="9"/>
        <v>31.964091403699673</v>
      </c>
      <c r="Q31" s="59">
        <f t="shared" si="9"/>
        <v>29.33230412967966</v>
      </c>
      <c r="R31" s="60">
        <f t="shared" si="9"/>
        <v>29.537521815008727</v>
      </c>
      <c r="S31" s="61">
        <f t="shared" si="9"/>
        <v>28.613197156303194</v>
      </c>
    </row>
    <row r="32" spans="2:19" ht="29.1" customHeight="1" thickTop="1" thickBot="1">
      <c r="B32" s="216" t="s">
        <v>23</v>
      </c>
      <c r="C32" s="217" t="s">
        <v>48</v>
      </c>
      <c r="D32" s="218"/>
      <c r="E32" s="48">
        <v>1185</v>
      </c>
      <c r="F32" s="49">
        <v>740</v>
      </c>
      <c r="G32" s="49">
        <v>945</v>
      </c>
      <c r="H32" s="49">
        <v>1264</v>
      </c>
      <c r="I32" s="49">
        <v>1703</v>
      </c>
      <c r="J32" s="49">
        <v>499</v>
      </c>
      <c r="K32" s="49">
        <v>1060</v>
      </c>
      <c r="L32" s="49">
        <v>485</v>
      </c>
      <c r="M32" s="50">
        <v>684</v>
      </c>
      <c r="N32" s="50">
        <v>490</v>
      </c>
      <c r="O32" s="50">
        <v>1563</v>
      </c>
      <c r="P32" s="50">
        <v>941</v>
      </c>
      <c r="Q32" s="50">
        <v>1334</v>
      </c>
      <c r="R32" s="50">
        <v>1279</v>
      </c>
      <c r="S32" s="51">
        <f>SUM(E32:R32)</f>
        <v>14172</v>
      </c>
    </row>
    <row r="33" spans="2:22" ht="29.1" customHeight="1" thickTop="1" thickBot="1">
      <c r="B33" s="190"/>
      <c r="C33" s="219" t="s">
        <v>38</v>
      </c>
      <c r="D33" s="220"/>
      <c r="E33" s="59">
        <f t="shared" ref="E33:S33" si="10">E32/E6*100</f>
        <v>32.174857453163177</v>
      </c>
      <c r="F33" s="59">
        <f t="shared" si="10"/>
        <v>31.623931623931622</v>
      </c>
      <c r="G33" s="59">
        <f t="shared" si="10"/>
        <v>27.502910360884748</v>
      </c>
      <c r="H33" s="59">
        <f t="shared" si="10"/>
        <v>30.701967452028178</v>
      </c>
      <c r="I33" s="59">
        <f t="shared" si="10"/>
        <v>27.252360377660427</v>
      </c>
      <c r="J33" s="59">
        <f t="shared" si="10"/>
        <v>34.461325966850829</v>
      </c>
      <c r="K33" s="59">
        <f t="shared" si="10"/>
        <v>28.342245989304814</v>
      </c>
      <c r="L33" s="59">
        <f t="shared" si="10"/>
        <v>28.869047619047617</v>
      </c>
      <c r="M33" s="59">
        <f t="shared" si="10"/>
        <v>27.748478701825558</v>
      </c>
      <c r="N33" s="59">
        <f t="shared" si="10"/>
        <v>25.388601036269431</v>
      </c>
      <c r="O33" s="59">
        <f t="shared" si="10"/>
        <v>28.917668825161886</v>
      </c>
      <c r="P33" s="59">
        <f t="shared" si="10"/>
        <v>25.598476605005438</v>
      </c>
      <c r="Q33" s="59">
        <f t="shared" si="10"/>
        <v>25.742956387495177</v>
      </c>
      <c r="R33" s="60">
        <f t="shared" si="10"/>
        <v>27.901396160558463</v>
      </c>
      <c r="S33" s="61">
        <f t="shared" si="10"/>
        <v>28.380895163712829</v>
      </c>
    </row>
    <row r="34" spans="2:22" ht="29.1" customHeight="1" thickTop="1" thickBot="1">
      <c r="B34" s="216" t="s">
        <v>28</v>
      </c>
      <c r="C34" s="217" t="s">
        <v>49</v>
      </c>
      <c r="D34" s="218"/>
      <c r="E34" s="48">
        <v>1454</v>
      </c>
      <c r="F34" s="49">
        <v>1071</v>
      </c>
      <c r="G34" s="49">
        <v>1901</v>
      </c>
      <c r="H34" s="49">
        <v>2426</v>
      </c>
      <c r="I34" s="49">
        <v>3728</v>
      </c>
      <c r="J34" s="49">
        <v>594</v>
      </c>
      <c r="K34" s="49">
        <v>2166</v>
      </c>
      <c r="L34" s="49">
        <v>760</v>
      </c>
      <c r="M34" s="50">
        <v>1235</v>
      </c>
      <c r="N34" s="50">
        <v>989</v>
      </c>
      <c r="O34" s="50">
        <v>2548</v>
      </c>
      <c r="P34" s="50">
        <v>1749</v>
      </c>
      <c r="Q34" s="50">
        <v>2772</v>
      </c>
      <c r="R34" s="50">
        <v>2487</v>
      </c>
      <c r="S34" s="51">
        <f>SUM(E34:R34)</f>
        <v>25880</v>
      </c>
    </row>
    <row r="35" spans="2:22" ht="29.1" customHeight="1" thickTop="1" thickBot="1">
      <c r="B35" s="190"/>
      <c r="C35" s="219" t="s">
        <v>38</v>
      </c>
      <c r="D35" s="220"/>
      <c r="E35" s="59">
        <f t="shared" ref="E35:S35" si="11">E34/E6*100</f>
        <v>39.478685853923437</v>
      </c>
      <c r="F35" s="59">
        <f t="shared" si="11"/>
        <v>45.769230769230766</v>
      </c>
      <c r="G35" s="59">
        <f t="shared" si="11"/>
        <v>55.32596041909197</v>
      </c>
      <c r="H35" s="59">
        <f t="shared" si="11"/>
        <v>58.926402720427497</v>
      </c>
      <c r="I35" s="59">
        <f t="shared" si="11"/>
        <v>59.657545207233156</v>
      </c>
      <c r="J35" s="59">
        <f t="shared" si="11"/>
        <v>41.02209944751381</v>
      </c>
      <c r="K35" s="59">
        <f t="shared" si="11"/>
        <v>57.914438502673789</v>
      </c>
      <c r="L35" s="59">
        <f t="shared" si="11"/>
        <v>45.238095238095241</v>
      </c>
      <c r="M35" s="59">
        <f t="shared" si="11"/>
        <v>50.101419878296149</v>
      </c>
      <c r="N35" s="59">
        <f t="shared" si="11"/>
        <v>51.243523316062181</v>
      </c>
      <c r="O35" s="59">
        <f t="shared" si="11"/>
        <v>47.141535615171136</v>
      </c>
      <c r="P35" s="59">
        <f t="shared" si="11"/>
        <v>47.578890097932536</v>
      </c>
      <c r="Q35" s="59">
        <f t="shared" si="11"/>
        <v>53.492859899652643</v>
      </c>
      <c r="R35" s="60">
        <f t="shared" si="11"/>
        <v>54.253926701570677</v>
      </c>
      <c r="S35" s="61">
        <f t="shared" si="11"/>
        <v>51.827375588264744</v>
      </c>
    </row>
    <row r="36" spans="2:22" ht="29.1" customHeight="1" thickTop="1" thickBot="1">
      <c r="B36" s="216" t="s">
        <v>31</v>
      </c>
      <c r="C36" s="222" t="s">
        <v>50</v>
      </c>
      <c r="D36" s="223"/>
      <c r="E36" s="63">
        <v>497</v>
      </c>
      <c r="F36" s="50">
        <v>372</v>
      </c>
      <c r="G36" s="50">
        <v>497</v>
      </c>
      <c r="H36" s="50">
        <v>506</v>
      </c>
      <c r="I36" s="50">
        <v>983</v>
      </c>
      <c r="J36" s="50">
        <v>181</v>
      </c>
      <c r="K36" s="50">
        <v>530</v>
      </c>
      <c r="L36" s="50">
        <v>251</v>
      </c>
      <c r="M36" s="50">
        <v>309</v>
      </c>
      <c r="N36" s="50">
        <v>285</v>
      </c>
      <c r="O36" s="50">
        <v>574</v>
      </c>
      <c r="P36" s="50">
        <v>481</v>
      </c>
      <c r="Q36" s="50">
        <v>853</v>
      </c>
      <c r="R36" s="50">
        <v>790</v>
      </c>
      <c r="S36" s="51">
        <f>SUM(E36:R36)</f>
        <v>7109</v>
      </c>
    </row>
    <row r="37" spans="2:22" ht="29.1" customHeight="1" thickTop="1" thickBot="1">
      <c r="B37" s="221"/>
      <c r="C37" s="219" t="s">
        <v>38</v>
      </c>
      <c r="D37" s="220"/>
      <c r="E37" s="59">
        <f t="shared" ref="E37:S37" si="12">E36/E6*100</f>
        <v>13.494433885419497</v>
      </c>
      <c r="F37" s="59">
        <f t="shared" si="12"/>
        <v>15.897435897435896</v>
      </c>
      <c r="G37" s="59">
        <f t="shared" si="12"/>
        <v>14.464493597206054</v>
      </c>
      <c r="H37" s="59">
        <f t="shared" si="12"/>
        <v>12.290502793296088</v>
      </c>
      <c r="I37" s="59">
        <f t="shared" si="12"/>
        <v>15.730516882701231</v>
      </c>
      <c r="J37" s="59">
        <f t="shared" si="12"/>
        <v>12.5</v>
      </c>
      <c r="K37" s="59">
        <f t="shared" si="12"/>
        <v>14.171122994652407</v>
      </c>
      <c r="L37" s="59">
        <f t="shared" si="12"/>
        <v>14.94047619047619</v>
      </c>
      <c r="M37" s="59">
        <f t="shared" si="12"/>
        <v>12.535496957403652</v>
      </c>
      <c r="N37" s="59">
        <f t="shared" si="12"/>
        <v>14.766839378238341</v>
      </c>
      <c r="O37" s="59">
        <f t="shared" si="12"/>
        <v>10.619796484736355</v>
      </c>
      <c r="P37" s="59">
        <f t="shared" si="12"/>
        <v>13.08487486398259</v>
      </c>
      <c r="Q37" s="59">
        <f t="shared" si="12"/>
        <v>16.460825935932071</v>
      </c>
      <c r="R37" s="60">
        <f t="shared" si="12"/>
        <v>17.233856893542757</v>
      </c>
      <c r="S37" s="61">
        <f t="shared" si="12"/>
        <v>14.236507459697606</v>
      </c>
    </row>
    <row r="38" spans="2:22" s="67" customFormat="1" ht="29.1" customHeight="1" thickTop="1" thickBot="1">
      <c r="B38" s="224" t="s">
        <v>42</v>
      </c>
      <c r="C38" s="226" t="s">
        <v>51</v>
      </c>
      <c r="D38" s="227"/>
      <c r="E38" s="63">
        <v>615</v>
      </c>
      <c r="F38" s="50">
        <v>267</v>
      </c>
      <c r="G38" s="50">
        <v>341</v>
      </c>
      <c r="H38" s="50">
        <v>160</v>
      </c>
      <c r="I38" s="50">
        <v>483</v>
      </c>
      <c r="J38" s="50">
        <v>104</v>
      </c>
      <c r="K38" s="50">
        <v>277</v>
      </c>
      <c r="L38" s="50">
        <v>163</v>
      </c>
      <c r="M38" s="50">
        <v>218</v>
      </c>
      <c r="N38" s="50">
        <v>139</v>
      </c>
      <c r="O38" s="50">
        <v>601</v>
      </c>
      <c r="P38" s="50">
        <v>302</v>
      </c>
      <c r="Q38" s="50">
        <v>358</v>
      </c>
      <c r="R38" s="50">
        <v>317</v>
      </c>
      <c r="S38" s="51">
        <f>SUM(E38:R38)</f>
        <v>4345</v>
      </c>
    </row>
    <row r="39" spans="2:22" s="4" customFormat="1" ht="29.1" customHeight="1" thickTop="1" thickBot="1">
      <c r="B39" s="225"/>
      <c r="C39" s="228" t="s">
        <v>38</v>
      </c>
      <c r="D39" s="229"/>
      <c r="E39" s="68">
        <f t="shared" ref="E39:S39" si="13">E38/E6*100</f>
        <v>16.698343741515071</v>
      </c>
      <c r="F39" s="69">
        <f t="shared" si="13"/>
        <v>11.410256410256411</v>
      </c>
      <c r="G39" s="69">
        <f t="shared" si="13"/>
        <v>9.9243306169965066</v>
      </c>
      <c r="H39" s="69">
        <f t="shared" si="13"/>
        <v>3.8863249939276172</v>
      </c>
      <c r="I39" s="69">
        <f t="shared" si="13"/>
        <v>7.7292366778684594</v>
      </c>
      <c r="J39" s="69">
        <f t="shared" si="13"/>
        <v>7.1823204419889501</v>
      </c>
      <c r="K39" s="69">
        <f t="shared" si="13"/>
        <v>7.4064171122994651</v>
      </c>
      <c r="L39" s="69">
        <f t="shared" si="13"/>
        <v>9.7023809523809526</v>
      </c>
      <c r="M39" s="69">
        <f t="shared" si="13"/>
        <v>8.8438133874239355</v>
      </c>
      <c r="N39" s="69">
        <f t="shared" si="13"/>
        <v>7.2020725388601035</v>
      </c>
      <c r="O39" s="68">
        <f t="shared" si="13"/>
        <v>11.119333950046254</v>
      </c>
      <c r="P39" s="69">
        <f t="shared" si="13"/>
        <v>8.215451577801959</v>
      </c>
      <c r="Q39" s="69">
        <f t="shared" si="13"/>
        <v>6.9085295252798149</v>
      </c>
      <c r="R39" s="70">
        <f t="shared" si="13"/>
        <v>6.9153577661431074</v>
      </c>
      <c r="S39" s="61">
        <f t="shared" si="13"/>
        <v>8.7013117052167814</v>
      </c>
    </row>
    <row r="40" spans="2:22" s="4" customFormat="1" ht="24" customHeight="1">
      <c r="B40" s="230" t="s">
        <v>52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71"/>
    </row>
    <row r="41" spans="2:22" s="4" customFormat="1" ht="48.75" customHeight="1" thickBot="1">
      <c r="B41" s="232" t="s">
        <v>53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</row>
    <row r="42" spans="2:22" s="4" customFormat="1" ht="42" customHeight="1" thickTop="1" thickBot="1">
      <c r="B42" s="6" t="s">
        <v>1</v>
      </c>
      <c r="C42" s="72" t="s">
        <v>2</v>
      </c>
      <c r="D42" s="73" t="s">
        <v>3</v>
      </c>
      <c r="E42" s="74" t="s">
        <v>54</v>
      </c>
      <c r="F42" s="9" t="s">
        <v>55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56</v>
      </c>
      <c r="P42" s="11" t="s">
        <v>57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14" t="s">
        <v>58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0"/>
    </row>
    <row r="44" spans="2:22" s="4" customFormat="1" ht="42" customHeight="1" thickTop="1" thickBot="1">
      <c r="B44" s="75" t="s">
        <v>20</v>
      </c>
      <c r="C44" s="202" t="s">
        <v>59</v>
      </c>
      <c r="D44" s="203"/>
      <c r="E44" s="56">
        <v>304</v>
      </c>
      <c r="F44" s="56">
        <v>137</v>
      </c>
      <c r="G44" s="56">
        <v>150</v>
      </c>
      <c r="H44" s="56">
        <v>159</v>
      </c>
      <c r="I44" s="56">
        <v>78</v>
      </c>
      <c r="J44" s="56">
        <v>204</v>
      </c>
      <c r="K44" s="56">
        <v>76</v>
      </c>
      <c r="L44" s="56">
        <v>137</v>
      </c>
      <c r="M44" s="56">
        <v>216</v>
      </c>
      <c r="N44" s="56">
        <v>104</v>
      </c>
      <c r="O44" s="56">
        <v>405</v>
      </c>
      <c r="P44" s="56">
        <v>76</v>
      </c>
      <c r="Q44" s="56">
        <v>203</v>
      </c>
      <c r="R44" s="76">
        <v>356</v>
      </c>
      <c r="S44" s="77">
        <f>SUM(E44:R44)</f>
        <v>2605</v>
      </c>
    </row>
    <row r="45" spans="2:22" s="4" customFormat="1" ht="42" customHeight="1" thickTop="1" thickBot="1">
      <c r="B45" s="78"/>
      <c r="C45" s="204" t="s">
        <v>60</v>
      </c>
      <c r="D45" s="205"/>
      <c r="E45" s="79">
        <v>56</v>
      </c>
      <c r="F45" s="49">
        <v>8</v>
      </c>
      <c r="G45" s="49">
        <v>18</v>
      </c>
      <c r="H45" s="49">
        <v>33</v>
      </c>
      <c r="I45" s="49">
        <v>7</v>
      </c>
      <c r="J45" s="49">
        <v>88</v>
      </c>
      <c r="K45" s="49">
        <v>32</v>
      </c>
      <c r="L45" s="49">
        <v>18</v>
      </c>
      <c r="M45" s="50">
        <v>33</v>
      </c>
      <c r="N45" s="50">
        <v>40</v>
      </c>
      <c r="O45" s="50">
        <v>172</v>
      </c>
      <c r="P45" s="50">
        <v>39</v>
      </c>
      <c r="Q45" s="50">
        <v>135</v>
      </c>
      <c r="R45" s="50">
        <v>233</v>
      </c>
      <c r="S45" s="77">
        <f>SUM(E45:R45)</f>
        <v>912</v>
      </c>
    </row>
    <row r="46" spans="2:22" s="4" customFormat="1" ht="42" customHeight="1" thickTop="1" thickBot="1">
      <c r="B46" s="80" t="s">
        <v>23</v>
      </c>
      <c r="C46" s="206" t="s">
        <v>61</v>
      </c>
      <c r="D46" s="207"/>
      <c r="E46" s="81">
        <f>E44</f>
        <v>304</v>
      </c>
      <c r="F46" s="81">
        <f t="shared" ref="F46:S46" si="14">F44</f>
        <v>137</v>
      </c>
      <c r="G46" s="81">
        <f t="shared" si="14"/>
        <v>150</v>
      </c>
      <c r="H46" s="81">
        <f t="shared" si="14"/>
        <v>159</v>
      </c>
      <c r="I46" s="81">
        <f t="shared" si="14"/>
        <v>78</v>
      </c>
      <c r="J46" s="81">
        <f t="shared" si="14"/>
        <v>204</v>
      </c>
      <c r="K46" s="81">
        <f t="shared" si="14"/>
        <v>76</v>
      </c>
      <c r="L46" s="81">
        <f t="shared" si="14"/>
        <v>137</v>
      </c>
      <c r="M46" s="81">
        <f t="shared" si="14"/>
        <v>216</v>
      </c>
      <c r="N46" s="81">
        <f t="shared" si="14"/>
        <v>104</v>
      </c>
      <c r="O46" s="81">
        <f t="shared" si="14"/>
        <v>405</v>
      </c>
      <c r="P46" s="81">
        <f t="shared" si="14"/>
        <v>76</v>
      </c>
      <c r="Q46" s="81">
        <f t="shared" si="14"/>
        <v>203</v>
      </c>
      <c r="R46" s="82">
        <f t="shared" si="14"/>
        <v>356</v>
      </c>
      <c r="S46" s="83">
        <f t="shared" si="14"/>
        <v>2605</v>
      </c>
      <c r="V46" s="4">
        <f>SUM(E46:R46)</f>
        <v>2605</v>
      </c>
    </row>
    <row r="47" spans="2:22" s="4" customFormat="1" ht="42" customHeight="1" thickBot="1">
      <c r="B47" s="208" t="s">
        <v>62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10"/>
    </row>
    <row r="48" spans="2:22" s="4" customFormat="1" ht="42" customHeight="1" thickTop="1" thickBot="1">
      <c r="B48" s="211" t="s">
        <v>20</v>
      </c>
      <c r="C48" s="212" t="s">
        <v>63</v>
      </c>
      <c r="D48" s="213"/>
      <c r="E48" s="57">
        <v>3</v>
      </c>
      <c r="F48" s="57">
        <v>1</v>
      </c>
      <c r="G48" s="57">
        <v>0</v>
      </c>
      <c r="H48" s="57">
        <v>2</v>
      </c>
      <c r="I48" s="57">
        <v>0</v>
      </c>
      <c r="J48" s="57">
        <v>0</v>
      </c>
      <c r="K48" s="57">
        <v>0</v>
      </c>
      <c r="L48" s="57">
        <v>2</v>
      </c>
      <c r="M48" s="57">
        <v>0</v>
      </c>
      <c r="N48" s="57">
        <v>0</v>
      </c>
      <c r="O48" s="57">
        <v>28</v>
      </c>
      <c r="P48" s="57">
        <v>0</v>
      </c>
      <c r="Q48" s="57">
        <v>8</v>
      </c>
      <c r="R48" s="58">
        <v>8</v>
      </c>
      <c r="S48" s="84">
        <f>SUM(E48:R48)</f>
        <v>52</v>
      </c>
    </row>
    <row r="49" spans="2:22" ht="42" customHeight="1" thickTop="1" thickBot="1">
      <c r="B49" s="190"/>
      <c r="C49" s="200" t="s">
        <v>64</v>
      </c>
      <c r="D49" s="201"/>
      <c r="E49" s="85">
        <f>E48</f>
        <v>3</v>
      </c>
      <c r="F49" s="85">
        <f t="shared" ref="F49:S49" si="15">F48</f>
        <v>1</v>
      </c>
      <c r="G49" s="85">
        <f t="shared" si="15"/>
        <v>0</v>
      </c>
      <c r="H49" s="85">
        <f t="shared" si="15"/>
        <v>2</v>
      </c>
      <c r="I49" s="85">
        <f t="shared" si="15"/>
        <v>0</v>
      </c>
      <c r="J49" s="85">
        <f t="shared" si="15"/>
        <v>0</v>
      </c>
      <c r="K49" s="85">
        <f t="shared" si="15"/>
        <v>0</v>
      </c>
      <c r="L49" s="85">
        <f t="shared" si="15"/>
        <v>2</v>
      </c>
      <c r="M49" s="85">
        <f t="shared" si="15"/>
        <v>0</v>
      </c>
      <c r="N49" s="85">
        <f t="shared" si="15"/>
        <v>0</v>
      </c>
      <c r="O49" s="85">
        <f t="shared" si="15"/>
        <v>28</v>
      </c>
      <c r="P49" s="85">
        <f t="shared" si="15"/>
        <v>0</v>
      </c>
      <c r="Q49" s="85">
        <f t="shared" si="15"/>
        <v>8</v>
      </c>
      <c r="R49" s="86">
        <f t="shared" si="15"/>
        <v>8</v>
      </c>
      <c r="S49" s="83">
        <f t="shared" si="15"/>
        <v>52</v>
      </c>
      <c r="V49" s="4">
        <f>SUM(E49:R49)</f>
        <v>52</v>
      </c>
    </row>
    <row r="50" spans="2:22" s="4" customFormat="1" ht="42" customHeight="1" thickTop="1" thickBot="1">
      <c r="B50" s="185" t="s">
        <v>23</v>
      </c>
      <c r="C50" s="198" t="s">
        <v>65</v>
      </c>
      <c r="D50" s="199"/>
      <c r="E50" s="87">
        <v>0</v>
      </c>
      <c r="F50" s="87">
        <v>0</v>
      </c>
      <c r="G50" s="87">
        <v>0</v>
      </c>
      <c r="H50" s="87">
        <v>1</v>
      </c>
      <c r="I50" s="87">
        <v>1</v>
      </c>
      <c r="J50" s="87">
        <v>0</v>
      </c>
      <c r="K50" s="87">
        <v>0</v>
      </c>
      <c r="L50" s="87">
        <v>4</v>
      </c>
      <c r="M50" s="87">
        <v>9</v>
      </c>
      <c r="N50" s="87">
        <v>0</v>
      </c>
      <c r="O50" s="87">
        <v>0</v>
      </c>
      <c r="P50" s="87">
        <v>0</v>
      </c>
      <c r="Q50" s="87">
        <v>2</v>
      </c>
      <c r="R50" s="88">
        <v>0</v>
      </c>
      <c r="S50" s="84">
        <f>SUM(E50:R50)</f>
        <v>17</v>
      </c>
    </row>
    <row r="51" spans="2:22" ht="42" customHeight="1" thickTop="1" thickBot="1">
      <c r="B51" s="190"/>
      <c r="C51" s="200" t="s">
        <v>66</v>
      </c>
      <c r="D51" s="201"/>
      <c r="E51" s="85">
        <f>E50</f>
        <v>0</v>
      </c>
      <c r="F51" s="85">
        <f t="shared" ref="F51:S51" si="16">F50</f>
        <v>0</v>
      </c>
      <c r="G51" s="85">
        <f t="shared" si="16"/>
        <v>0</v>
      </c>
      <c r="H51" s="85">
        <f t="shared" si="16"/>
        <v>1</v>
      </c>
      <c r="I51" s="85">
        <f t="shared" si="16"/>
        <v>1</v>
      </c>
      <c r="J51" s="85">
        <f t="shared" si="16"/>
        <v>0</v>
      </c>
      <c r="K51" s="85">
        <f t="shared" si="16"/>
        <v>0</v>
      </c>
      <c r="L51" s="85">
        <f t="shared" si="16"/>
        <v>4</v>
      </c>
      <c r="M51" s="85">
        <f t="shared" si="16"/>
        <v>9</v>
      </c>
      <c r="N51" s="85">
        <f t="shared" si="16"/>
        <v>0</v>
      </c>
      <c r="O51" s="85">
        <f t="shared" si="16"/>
        <v>0</v>
      </c>
      <c r="P51" s="85">
        <f t="shared" si="16"/>
        <v>0</v>
      </c>
      <c r="Q51" s="85">
        <f t="shared" si="16"/>
        <v>2</v>
      </c>
      <c r="R51" s="86">
        <f t="shared" si="16"/>
        <v>0</v>
      </c>
      <c r="S51" s="83">
        <f t="shared" si="16"/>
        <v>17</v>
      </c>
      <c r="V51" s="4">
        <f>SUM(E51:R51)</f>
        <v>17</v>
      </c>
    </row>
    <row r="52" spans="2:22" s="4" customFormat="1" ht="42" customHeight="1" thickTop="1" thickBot="1">
      <c r="B52" s="177" t="s">
        <v>28</v>
      </c>
      <c r="C52" s="191" t="s">
        <v>67</v>
      </c>
      <c r="D52" s="192"/>
      <c r="E52" s="48">
        <v>0</v>
      </c>
      <c r="F52" s="49">
        <v>0</v>
      </c>
      <c r="G52" s="49">
        <v>0</v>
      </c>
      <c r="H52" s="49">
        <v>0</v>
      </c>
      <c r="I52" s="50">
        <v>0</v>
      </c>
      <c r="J52" s="49">
        <v>0</v>
      </c>
      <c r="K52" s="50">
        <v>1</v>
      </c>
      <c r="L52" s="49">
        <v>0</v>
      </c>
      <c r="M52" s="50">
        <v>0</v>
      </c>
      <c r="N52" s="50">
        <v>2</v>
      </c>
      <c r="O52" s="50">
        <v>0</v>
      </c>
      <c r="P52" s="49">
        <v>0</v>
      </c>
      <c r="Q52" s="89">
        <v>0</v>
      </c>
      <c r="R52" s="50">
        <v>0</v>
      </c>
      <c r="S52" s="84">
        <f>SUM(E52:R52)</f>
        <v>3</v>
      </c>
    </row>
    <row r="53" spans="2:22" ht="42" customHeight="1" thickTop="1" thickBot="1">
      <c r="B53" s="190"/>
      <c r="C53" s="200" t="s">
        <v>68</v>
      </c>
      <c r="D53" s="201"/>
      <c r="E53" s="85">
        <f>E52</f>
        <v>0</v>
      </c>
      <c r="F53" s="85">
        <f t="shared" ref="F53:S53" si="17">F52</f>
        <v>0</v>
      </c>
      <c r="G53" s="85">
        <f t="shared" si="17"/>
        <v>0</v>
      </c>
      <c r="H53" s="85">
        <f t="shared" si="17"/>
        <v>0</v>
      </c>
      <c r="I53" s="85">
        <f t="shared" si="17"/>
        <v>0</v>
      </c>
      <c r="J53" s="85">
        <f t="shared" si="17"/>
        <v>0</v>
      </c>
      <c r="K53" s="85">
        <f t="shared" si="17"/>
        <v>1</v>
      </c>
      <c r="L53" s="85">
        <f t="shared" si="17"/>
        <v>0</v>
      </c>
      <c r="M53" s="85">
        <f t="shared" si="17"/>
        <v>0</v>
      </c>
      <c r="N53" s="85">
        <f t="shared" si="17"/>
        <v>2</v>
      </c>
      <c r="O53" s="85">
        <f t="shared" si="17"/>
        <v>0</v>
      </c>
      <c r="P53" s="85">
        <f t="shared" si="17"/>
        <v>0</v>
      </c>
      <c r="Q53" s="85">
        <f t="shared" si="17"/>
        <v>0</v>
      </c>
      <c r="R53" s="86">
        <f t="shared" si="17"/>
        <v>0</v>
      </c>
      <c r="S53" s="83">
        <f t="shared" si="17"/>
        <v>3</v>
      </c>
      <c r="V53" s="4">
        <f>SUM(E53:R53)</f>
        <v>3</v>
      </c>
    </row>
    <row r="54" spans="2:22" s="4" customFormat="1" ht="42" customHeight="1" thickTop="1" thickBot="1">
      <c r="B54" s="177" t="s">
        <v>31</v>
      </c>
      <c r="C54" s="191" t="s">
        <v>69</v>
      </c>
      <c r="D54" s="192"/>
      <c r="E54" s="48">
        <v>0</v>
      </c>
      <c r="F54" s="49">
        <v>0</v>
      </c>
      <c r="G54" s="49">
        <v>0</v>
      </c>
      <c r="H54" s="49">
        <v>0</v>
      </c>
      <c r="I54" s="50">
        <v>0</v>
      </c>
      <c r="J54" s="49">
        <v>2</v>
      </c>
      <c r="K54" s="50">
        <v>7</v>
      </c>
      <c r="L54" s="49">
        <v>3</v>
      </c>
      <c r="M54" s="50">
        <v>1</v>
      </c>
      <c r="N54" s="50">
        <v>0</v>
      </c>
      <c r="O54" s="50">
        <v>0</v>
      </c>
      <c r="P54" s="49">
        <v>3</v>
      </c>
      <c r="Q54" s="89">
        <v>8</v>
      </c>
      <c r="R54" s="50">
        <v>8</v>
      </c>
      <c r="S54" s="84">
        <f>SUM(E54:R54)</f>
        <v>32</v>
      </c>
    </row>
    <row r="55" spans="2:22" s="4" customFormat="1" ht="42" customHeight="1" thickTop="1" thickBot="1">
      <c r="B55" s="190"/>
      <c r="C55" s="193" t="s">
        <v>70</v>
      </c>
      <c r="D55" s="194"/>
      <c r="E55" s="85">
        <f>E54</f>
        <v>0</v>
      </c>
      <c r="F55" s="85">
        <f t="shared" ref="F55:S55" si="18">F54</f>
        <v>0</v>
      </c>
      <c r="G55" s="85">
        <f t="shared" si="18"/>
        <v>0</v>
      </c>
      <c r="H55" s="85">
        <f t="shared" si="18"/>
        <v>0</v>
      </c>
      <c r="I55" s="85">
        <f t="shared" si="18"/>
        <v>0</v>
      </c>
      <c r="J55" s="85">
        <f t="shared" si="18"/>
        <v>2</v>
      </c>
      <c r="K55" s="85">
        <f t="shared" si="18"/>
        <v>7</v>
      </c>
      <c r="L55" s="85">
        <f t="shared" si="18"/>
        <v>3</v>
      </c>
      <c r="M55" s="85">
        <f t="shared" si="18"/>
        <v>1</v>
      </c>
      <c r="N55" s="85">
        <f t="shared" si="18"/>
        <v>0</v>
      </c>
      <c r="O55" s="85">
        <f t="shared" si="18"/>
        <v>0</v>
      </c>
      <c r="P55" s="85">
        <f t="shared" si="18"/>
        <v>3</v>
      </c>
      <c r="Q55" s="85">
        <f t="shared" si="18"/>
        <v>8</v>
      </c>
      <c r="R55" s="86">
        <f t="shared" si="18"/>
        <v>8</v>
      </c>
      <c r="S55" s="83">
        <f t="shared" si="18"/>
        <v>32</v>
      </c>
      <c r="V55" s="4">
        <f>SUM(E55:R55)</f>
        <v>32</v>
      </c>
    </row>
    <row r="56" spans="2:22" s="4" customFormat="1" ht="42" customHeight="1" thickTop="1" thickBot="1">
      <c r="B56" s="177" t="s">
        <v>42</v>
      </c>
      <c r="C56" s="178" t="s">
        <v>71</v>
      </c>
      <c r="D56" s="179"/>
      <c r="E56" s="90">
        <v>0</v>
      </c>
      <c r="F56" s="90">
        <v>0</v>
      </c>
      <c r="G56" s="90">
        <v>0</v>
      </c>
      <c r="H56" s="90">
        <v>0</v>
      </c>
      <c r="I56" s="90">
        <v>1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3</v>
      </c>
      <c r="P56" s="90">
        <v>1</v>
      </c>
      <c r="Q56" s="90">
        <v>4</v>
      </c>
      <c r="R56" s="91">
        <v>2</v>
      </c>
      <c r="S56" s="84">
        <f>SUM(E56:R56)</f>
        <v>11</v>
      </c>
    </row>
    <row r="57" spans="2:22" s="4" customFormat="1" ht="42" customHeight="1" thickTop="1" thickBot="1">
      <c r="B57" s="195"/>
      <c r="C57" s="196" t="s">
        <v>72</v>
      </c>
      <c r="D57" s="197"/>
      <c r="E57" s="85">
        <f>E56</f>
        <v>0</v>
      </c>
      <c r="F57" s="85">
        <f t="shared" ref="F57:S57" si="19">F56</f>
        <v>0</v>
      </c>
      <c r="G57" s="85">
        <f t="shared" si="19"/>
        <v>0</v>
      </c>
      <c r="H57" s="85">
        <f t="shared" si="19"/>
        <v>0</v>
      </c>
      <c r="I57" s="85">
        <f t="shared" si="19"/>
        <v>1</v>
      </c>
      <c r="J57" s="85">
        <f t="shared" si="19"/>
        <v>0</v>
      </c>
      <c r="K57" s="85">
        <f t="shared" si="19"/>
        <v>0</v>
      </c>
      <c r="L57" s="85">
        <f t="shared" si="19"/>
        <v>0</v>
      </c>
      <c r="M57" s="85">
        <f t="shared" si="19"/>
        <v>0</v>
      </c>
      <c r="N57" s="85">
        <f t="shared" si="19"/>
        <v>0</v>
      </c>
      <c r="O57" s="85">
        <f t="shared" si="19"/>
        <v>3</v>
      </c>
      <c r="P57" s="85">
        <f t="shared" si="19"/>
        <v>1</v>
      </c>
      <c r="Q57" s="85">
        <f t="shared" si="19"/>
        <v>4</v>
      </c>
      <c r="R57" s="86">
        <f t="shared" si="19"/>
        <v>2</v>
      </c>
      <c r="S57" s="83">
        <f t="shared" si="19"/>
        <v>11</v>
      </c>
      <c r="V57" s="4">
        <f>SUM(E57:R57)</f>
        <v>11</v>
      </c>
    </row>
    <row r="58" spans="2:22" s="4" customFormat="1" ht="42" customHeight="1" thickTop="1" thickBot="1">
      <c r="B58" s="177" t="s">
        <v>44</v>
      </c>
      <c r="C58" s="178" t="s">
        <v>73</v>
      </c>
      <c r="D58" s="179"/>
      <c r="E58" s="90">
        <v>0</v>
      </c>
      <c r="F58" s="90">
        <v>0</v>
      </c>
      <c r="G58" s="90">
        <v>0</v>
      </c>
      <c r="H58" s="90">
        <v>2</v>
      </c>
      <c r="I58" s="90">
        <v>0</v>
      </c>
      <c r="J58" s="90">
        <v>0</v>
      </c>
      <c r="K58" s="90">
        <v>0</v>
      </c>
      <c r="L58" s="90">
        <v>1</v>
      </c>
      <c r="M58" s="90">
        <v>0</v>
      </c>
      <c r="N58" s="90">
        <v>4</v>
      </c>
      <c r="O58" s="90">
        <v>1</v>
      </c>
      <c r="P58" s="90">
        <v>0</v>
      </c>
      <c r="Q58" s="90">
        <v>14</v>
      </c>
      <c r="R58" s="91">
        <v>20</v>
      </c>
      <c r="S58" s="84">
        <f>SUM(E58:R58)</f>
        <v>42</v>
      </c>
    </row>
    <row r="59" spans="2:22" s="4" customFormat="1" ht="42" customHeight="1" thickTop="1" thickBot="1">
      <c r="B59" s="185"/>
      <c r="C59" s="186" t="s">
        <v>74</v>
      </c>
      <c r="D59" s="187"/>
      <c r="E59" s="85">
        <f>E58</f>
        <v>0</v>
      </c>
      <c r="F59" s="85">
        <f t="shared" ref="F59:S59" si="20">F58</f>
        <v>0</v>
      </c>
      <c r="G59" s="85">
        <f t="shared" si="20"/>
        <v>0</v>
      </c>
      <c r="H59" s="85">
        <f t="shared" si="20"/>
        <v>2</v>
      </c>
      <c r="I59" s="85">
        <f t="shared" si="20"/>
        <v>0</v>
      </c>
      <c r="J59" s="85">
        <f t="shared" si="20"/>
        <v>0</v>
      </c>
      <c r="K59" s="85">
        <f t="shared" si="20"/>
        <v>0</v>
      </c>
      <c r="L59" s="85">
        <f t="shared" si="20"/>
        <v>1</v>
      </c>
      <c r="M59" s="85">
        <f t="shared" si="20"/>
        <v>0</v>
      </c>
      <c r="N59" s="85">
        <f t="shared" si="20"/>
        <v>4</v>
      </c>
      <c r="O59" s="85">
        <f t="shared" si="20"/>
        <v>1</v>
      </c>
      <c r="P59" s="85">
        <f t="shared" si="20"/>
        <v>0</v>
      </c>
      <c r="Q59" s="85">
        <f t="shared" si="20"/>
        <v>14</v>
      </c>
      <c r="R59" s="86">
        <f t="shared" si="20"/>
        <v>20</v>
      </c>
      <c r="S59" s="83">
        <f t="shared" si="20"/>
        <v>42</v>
      </c>
      <c r="V59" s="4">
        <f>SUM(E59:R59)</f>
        <v>42</v>
      </c>
    </row>
    <row r="60" spans="2:22" s="4" customFormat="1" ht="42" customHeight="1" thickTop="1" thickBot="1">
      <c r="B60" s="176" t="s">
        <v>75</v>
      </c>
      <c r="C60" s="178" t="s">
        <v>76</v>
      </c>
      <c r="D60" s="179"/>
      <c r="E60" s="90">
        <v>10</v>
      </c>
      <c r="F60" s="90">
        <v>5</v>
      </c>
      <c r="G60" s="90">
        <v>0</v>
      </c>
      <c r="H60" s="90">
        <v>30</v>
      </c>
      <c r="I60" s="90">
        <v>9</v>
      </c>
      <c r="J60" s="90">
        <v>9</v>
      </c>
      <c r="K60" s="90">
        <v>6</v>
      </c>
      <c r="L60" s="90">
        <v>1</v>
      </c>
      <c r="M60" s="90">
        <v>5</v>
      </c>
      <c r="N60" s="90">
        <v>13</v>
      </c>
      <c r="O60" s="90">
        <v>55</v>
      </c>
      <c r="P60" s="90">
        <v>46</v>
      </c>
      <c r="Q60" s="90">
        <v>3</v>
      </c>
      <c r="R60" s="91">
        <v>13</v>
      </c>
      <c r="S60" s="84">
        <f>SUM(E60:R60)</f>
        <v>205</v>
      </c>
    </row>
    <row r="61" spans="2:22" s="4" customFormat="1" ht="42" customHeight="1" thickTop="1" thickBot="1">
      <c r="B61" s="176"/>
      <c r="C61" s="188" t="s">
        <v>77</v>
      </c>
      <c r="D61" s="189"/>
      <c r="E61" s="92">
        <f>E60</f>
        <v>10</v>
      </c>
      <c r="F61" s="92">
        <f t="shared" ref="F61:S61" si="21">F60</f>
        <v>5</v>
      </c>
      <c r="G61" s="92">
        <f t="shared" si="21"/>
        <v>0</v>
      </c>
      <c r="H61" s="92">
        <f t="shared" si="21"/>
        <v>30</v>
      </c>
      <c r="I61" s="92">
        <f t="shared" si="21"/>
        <v>9</v>
      </c>
      <c r="J61" s="92">
        <f t="shared" si="21"/>
        <v>9</v>
      </c>
      <c r="K61" s="92">
        <f t="shared" si="21"/>
        <v>6</v>
      </c>
      <c r="L61" s="92">
        <f t="shared" si="21"/>
        <v>1</v>
      </c>
      <c r="M61" s="92">
        <f t="shared" si="21"/>
        <v>5</v>
      </c>
      <c r="N61" s="92">
        <f t="shared" si="21"/>
        <v>13</v>
      </c>
      <c r="O61" s="92">
        <f t="shared" si="21"/>
        <v>55</v>
      </c>
      <c r="P61" s="92">
        <f t="shared" si="21"/>
        <v>46</v>
      </c>
      <c r="Q61" s="92">
        <f t="shared" si="21"/>
        <v>3</v>
      </c>
      <c r="R61" s="93">
        <f t="shared" si="21"/>
        <v>13</v>
      </c>
      <c r="S61" s="83">
        <f t="shared" si="21"/>
        <v>205</v>
      </c>
      <c r="V61" s="4">
        <f>SUM(E61:R61)</f>
        <v>205</v>
      </c>
    </row>
    <row r="62" spans="2:22" s="4" customFormat="1" ht="42" customHeight="1" thickTop="1" thickBot="1">
      <c r="B62" s="176" t="s">
        <v>78</v>
      </c>
      <c r="C62" s="178" t="s">
        <v>79</v>
      </c>
      <c r="D62" s="179"/>
      <c r="E62" s="90">
        <v>0</v>
      </c>
      <c r="F62" s="90">
        <v>0</v>
      </c>
      <c r="G62" s="90">
        <v>0</v>
      </c>
      <c r="H62" s="90">
        <v>0</v>
      </c>
      <c r="I62" s="90">
        <v>1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1</v>
      </c>
    </row>
    <row r="63" spans="2:22" s="4" customFormat="1" ht="42" customHeight="1" thickTop="1" thickBot="1">
      <c r="B63" s="177"/>
      <c r="C63" s="180" t="s">
        <v>80</v>
      </c>
      <c r="D63" s="181"/>
      <c r="E63" s="85">
        <f>E62</f>
        <v>0</v>
      </c>
      <c r="F63" s="85">
        <f t="shared" ref="F63:S63" si="22">F62</f>
        <v>0</v>
      </c>
      <c r="G63" s="85">
        <f t="shared" si="22"/>
        <v>0</v>
      </c>
      <c r="H63" s="85">
        <f t="shared" si="22"/>
        <v>0</v>
      </c>
      <c r="I63" s="85">
        <f t="shared" si="22"/>
        <v>1</v>
      </c>
      <c r="J63" s="85">
        <f t="shared" si="22"/>
        <v>0</v>
      </c>
      <c r="K63" s="85">
        <f t="shared" si="22"/>
        <v>0</v>
      </c>
      <c r="L63" s="85">
        <f t="shared" si="22"/>
        <v>0</v>
      </c>
      <c r="M63" s="85">
        <f t="shared" si="22"/>
        <v>0</v>
      </c>
      <c r="N63" s="85">
        <f t="shared" si="22"/>
        <v>0</v>
      </c>
      <c r="O63" s="85">
        <f t="shared" si="22"/>
        <v>0</v>
      </c>
      <c r="P63" s="85">
        <f t="shared" si="22"/>
        <v>0</v>
      </c>
      <c r="Q63" s="85">
        <f t="shared" si="22"/>
        <v>0</v>
      </c>
      <c r="R63" s="86">
        <f t="shared" si="22"/>
        <v>0</v>
      </c>
      <c r="S63" s="83">
        <f t="shared" si="22"/>
        <v>1</v>
      </c>
      <c r="V63" s="4">
        <f>SUM(E63:R63)</f>
        <v>1</v>
      </c>
    </row>
    <row r="64" spans="2:22" s="4" customFormat="1" ht="42" customHeight="1" thickTop="1" thickBot="1">
      <c r="B64" s="176" t="s">
        <v>81</v>
      </c>
      <c r="C64" s="178" t="s">
        <v>82</v>
      </c>
      <c r="D64" s="179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1">
        <v>0</v>
      </c>
      <c r="S64" s="84">
        <f>SUM(E64:R64)</f>
        <v>0</v>
      </c>
    </row>
    <row r="65" spans="2:22" ht="42" customHeight="1" thickTop="1" thickBot="1">
      <c r="B65" s="182"/>
      <c r="C65" s="183" t="s">
        <v>83</v>
      </c>
      <c r="D65" s="184"/>
      <c r="E65" s="85">
        <f>E64</f>
        <v>0</v>
      </c>
      <c r="F65" s="85">
        <f t="shared" ref="F65:S65" si="23">F64</f>
        <v>0</v>
      </c>
      <c r="G65" s="85">
        <f t="shared" si="23"/>
        <v>0</v>
      </c>
      <c r="H65" s="85">
        <f t="shared" si="23"/>
        <v>0</v>
      </c>
      <c r="I65" s="85">
        <f t="shared" si="23"/>
        <v>0</v>
      </c>
      <c r="J65" s="85">
        <f t="shared" si="23"/>
        <v>0</v>
      </c>
      <c r="K65" s="85">
        <f t="shared" si="23"/>
        <v>0</v>
      </c>
      <c r="L65" s="85">
        <f t="shared" si="23"/>
        <v>0</v>
      </c>
      <c r="M65" s="85">
        <f t="shared" si="23"/>
        <v>0</v>
      </c>
      <c r="N65" s="85">
        <f t="shared" si="23"/>
        <v>0</v>
      </c>
      <c r="O65" s="85">
        <f t="shared" si="23"/>
        <v>0</v>
      </c>
      <c r="P65" s="85">
        <f t="shared" si="23"/>
        <v>0</v>
      </c>
      <c r="Q65" s="85">
        <f t="shared" si="23"/>
        <v>0</v>
      </c>
      <c r="R65" s="86">
        <f t="shared" si="23"/>
        <v>0</v>
      </c>
      <c r="S65" s="83">
        <f t="shared" si="23"/>
        <v>0</v>
      </c>
      <c r="V65" s="4">
        <f>SUM(E65:R65)</f>
        <v>0</v>
      </c>
    </row>
    <row r="66" spans="2:22" ht="45" customHeight="1" thickTop="1" thickBot="1">
      <c r="B66" s="169" t="s">
        <v>84</v>
      </c>
      <c r="C66" s="171" t="s">
        <v>85</v>
      </c>
      <c r="D66" s="172"/>
      <c r="E66" s="94">
        <f t="shared" ref="E66:R67" si="24">E48+E50+E52+E54+E56+E58+E60+E62+E64</f>
        <v>13</v>
      </c>
      <c r="F66" s="94">
        <f t="shared" si="24"/>
        <v>6</v>
      </c>
      <c r="G66" s="94">
        <f t="shared" si="24"/>
        <v>0</v>
      </c>
      <c r="H66" s="94">
        <f t="shared" si="24"/>
        <v>35</v>
      </c>
      <c r="I66" s="94">
        <f t="shared" si="24"/>
        <v>12</v>
      </c>
      <c r="J66" s="94">
        <f t="shared" si="24"/>
        <v>11</v>
      </c>
      <c r="K66" s="94">
        <f t="shared" si="24"/>
        <v>14</v>
      </c>
      <c r="L66" s="94">
        <f t="shared" si="24"/>
        <v>11</v>
      </c>
      <c r="M66" s="94">
        <f t="shared" si="24"/>
        <v>15</v>
      </c>
      <c r="N66" s="94">
        <f t="shared" si="24"/>
        <v>19</v>
      </c>
      <c r="O66" s="94">
        <f t="shared" si="24"/>
        <v>87</v>
      </c>
      <c r="P66" s="94">
        <f t="shared" si="24"/>
        <v>50</v>
      </c>
      <c r="Q66" s="94">
        <f t="shared" si="24"/>
        <v>39</v>
      </c>
      <c r="R66" s="95">
        <f t="shared" si="24"/>
        <v>51</v>
      </c>
      <c r="S66" s="96">
        <f>SUM(E66:R66)</f>
        <v>363</v>
      </c>
      <c r="V66" s="4"/>
    </row>
    <row r="67" spans="2:22" ht="45" customHeight="1" thickTop="1" thickBot="1">
      <c r="B67" s="170"/>
      <c r="C67" s="171" t="s">
        <v>86</v>
      </c>
      <c r="D67" s="172"/>
      <c r="E67" s="97">
        <f t="shared" si="24"/>
        <v>13</v>
      </c>
      <c r="F67" s="97">
        <f>F49+F51+F53+F55+F57+F59+F61+F63+F65</f>
        <v>6</v>
      </c>
      <c r="G67" s="97">
        <f t="shared" si="24"/>
        <v>0</v>
      </c>
      <c r="H67" s="97">
        <f t="shared" si="24"/>
        <v>35</v>
      </c>
      <c r="I67" s="97">
        <f t="shared" si="24"/>
        <v>12</v>
      </c>
      <c r="J67" s="97">
        <f t="shared" si="24"/>
        <v>11</v>
      </c>
      <c r="K67" s="97">
        <f t="shared" si="24"/>
        <v>14</v>
      </c>
      <c r="L67" s="97">
        <f t="shared" si="24"/>
        <v>11</v>
      </c>
      <c r="M67" s="97">
        <f t="shared" si="24"/>
        <v>15</v>
      </c>
      <c r="N67" s="97">
        <f t="shared" si="24"/>
        <v>19</v>
      </c>
      <c r="O67" s="97">
        <f t="shared" si="24"/>
        <v>87</v>
      </c>
      <c r="P67" s="97">
        <f t="shared" si="24"/>
        <v>50</v>
      </c>
      <c r="Q67" s="97">
        <f t="shared" si="24"/>
        <v>39</v>
      </c>
      <c r="R67" s="98">
        <f t="shared" si="24"/>
        <v>51</v>
      </c>
      <c r="S67" s="96">
        <f>SUM(E67:R67)</f>
        <v>363</v>
      </c>
      <c r="V67" s="4"/>
    </row>
    <row r="68" spans="2:22" ht="14.25" customHeight="1">
      <c r="B68" s="173" t="s">
        <v>87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2:22" ht="14.25" customHeight="1"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</row>
    <row r="75" spans="2:22" ht="13.5" thickBot="1"/>
    <row r="76" spans="2:22" ht="26.25" customHeight="1" thickTop="1" thickBot="1">
      <c r="E76" s="99">
        <v>119</v>
      </c>
      <c r="F76" s="99">
        <v>80</v>
      </c>
      <c r="G76" s="99">
        <v>60</v>
      </c>
      <c r="H76" s="99">
        <v>65</v>
      </c>
      <c r="I76" s="99">
        <v>76</v>
      </c>
      <c r="J76" s="99">
        <v>53</v>
      </c>
      <c r="K76" s="99">
        <v>66</v>
      </c>
      <c r="L76" s="99">
        <v>31</v>
      </c>
      <c r="M76" s="99">
        <v>69</v>
      </c>
      <c r="N76" s="99">
        <v>46</v>
      </c>
      <c r="O76" s="99">
        <v>154</v>
      </c>
      <c r="P76" s="99">
        <v>105</v>
      </c>
      <c r="Q76" s="99">
        <v>86</v>
      </c>
      <c r="R76" s="99">
        <v>95</v>
      </c>
      <c r="S76" s="77">
        <f>SUM(E76:R76)</f>
        <v>1105</v>
      </c>
    </row>
  </sheetData>
  <mergeCells count="87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B43:S4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0:R40"/>
    <mergeCell ref="B41:S41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69" t="s">
        <v>88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2:15" ht="24.75" customHeight="1">
      <c r="B2" s="269" t="s">
        <v>89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2:15" ht="18.75" thickBot="1">
      <c r="B3" s="1"/>
      <c r="C3" s="100"/>
      <c r="D3" s="100"/>
      <c r="E3" s="100"/>
      <c r="F3" s="100"/>
      <c r="G3" s="100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72" t="s">
        <v>90</v>
      </c>
      <c r="C4" s="274" t="s">
        <v>91</v>
      </c>
      <c r="D4" s="276" t="s">
        <v>92</v>
      </c>
      <c r="E4" s="278" t="s">
        <v>93</v>
      </c>
      <c r="F4" s="100"/>
      <c r="G4" s="272" t="s">
        <v>90</v>
      </c>
      <c r="H4" s="280" t="s">
        <v>94</v>
      </c>
      <c r="I4" s="276" t="s">
        <v>92</v>
      </c>
      <c r="J4" s="278" t="s">
        <v>93</v>
      </c>
      <c r="K4" s="32"/>
      <c r="L4" s="272" t="s">
        <v>90</v>
      </c>
      <c r="M4" s="282" t="s">
        <v>91</v>
      </c>
      <c r="N4" s="276" t="s">
        <v>92</v>
      </c>
      <c r="O4" s="284" t="s">
        <v>93</v>
      </c>
    </row>
    <row r="5" spans="2:15" ht="18.75" customHeight="1" thickTop="1" thickBot="1">
      <c r="B5" s="273"/>
      <c r="C5" s="275"/>
      <c r="D5" s="277"/>
      <c r="E5" s="279"/>
      <c r="F5" s="100"/>
      <c r="G5" s="273"/>
      <c r="H5" s="281"/>
      <c r="I5" s="277"/>
      <c r="J5" s="279"/>
      <c r="K5" s="32"/>
      <c r="L5" s="273"/>
      <c r="M5" s="283"/>
      <c r="N5" s="277"/>
      <c r="O5" s="285"/>
    </row>
    <row r="6" spans="2:15" ht="17.100000000000001" customHeight="1" thickTop="1">
      <c r="B6" s="286" t="s">
        <v>95</v>
      </c>
      <c r="C6" s="287"/>
      <c r="D6" s="287"/>
      <c r="E6" s="290">
        <f>SUM(E8+E19+E27+E34+E41)</f>
        <v>17008</v>
      </c>
      <c r="F6" s="100"/>
      <c r="G6" s="101">
        <v>4</v>
      </c>
      <c r="H6" s="102" t="s">
        <v>96</v>
      </c>
      <c r="I6" s="103" t="s">
        <v>97</v>
      </c>
      <c r="J6" s="104">
        <v>791</v>
      </c>
      <c r="K6" s="32"/>
      <c r="L6" s="105" t="s">
        <v>98</v>
      </c>
      <c r="M6" s="106" t="s">
        <v>99</v>
      </c>
      <c r="N6" s="106" t="s">
        <v>100</v>
      </c>
      <c r="O6" s="107">
        <f>SUM(O7:O17)</f>
        <v>9081</v>
      </c>
    </row>
    <row r="7" spans="2:15" ht="17.100000000000001" customHeight="1" thickBot="1">
      <c r="B7" s="288"/>
      <c r="C7" s="289"/>
      <c r="D7" s="289"/>
      <c r="E7" s="291"/>
      <c r="F7" s="1"/>
      <c r="G7" s="108">
        <v>5</v>
      </c>
      <c r="H7" s="109" t="s">
        <v>101</v>
      </c>
      <c r="I7" s="104" t="s">
        <v>97</v>
      </c>
      <c r="J7" s="104">
        <v>366</v>
      </c>
      <c r="K7" s="1"/>
      <c r="L7" s="108">
        <v>1</v>
      </c>
      <c r="M7" s="109" t="s">
        <v>102</v>
      </c>
      <c r="N7" s="104" t="s">
        <v>97</v>
      </c>
      <c r="O7" s="110">
        <v>175</v>
      </c>
    </row>
    <row r="8" spans="2:15" ht="17.100000000000001" customHeight="1" thickTop="1" thickBot="1">
      <c r="B8" s="105" t="s">
        <v>103</v>
      </c>
      <c r="C8" s="106" t="s">
        <v>104</v>
      </c>
      <c r="D8" s="111" t="s">
        <v>100</v>
      </c>
      <c r="E8" s="107">
        <f>SUM(E9:E17)</f>
        <v>6023</v>
      </c>
      <c r="F8" s="1"/>
      <c r="G8" s="112"/>
      <c r="H8" s="113"/>
      <c r="I8" s="114"/>
      <c r="J8" s="115"/>
      <c r="K8" s="1"/>
      <c r="L8" s="108">
        <v>2</v>
      </c>
      <c r="M8" s="109" t="s">
        <v>105</v>
      </c>
      <c r="N8" s="104" t="s">
        <v>106</v>
      </c>
      <c r="O8" s="104">
        <v>188</v>
      </c>
    </row>
    <row r="9" spans="2:15" ht="17.100000000000001" customHeight="1" thickBot="1">
      <c r="B9" s="108">
        <v>1</v>
      </c>
      <c r="C9" s="109" t="s">
        <v>107</v>
      </c>
      <c r="D9" s="104" t="s">
        <v>106</v>
      </c>
      <c r="E9" s="116">
        <v>210</v>
      </c>
      <c r="F9" s="1"/>
      <c r="G9" s="117"/>
      <c r="H9" s="118"/>
      <c r="I9" s="119"/>
      <c r="J9" s="119"/>
      <c r="K9" s="1"/>
      <c r="L9" s="108">
        <v>3</v>
      </c>
      <c r="M9" s="109" t="s">
        <v>108</v>
      </c>
      <c r="N9" s="104" t="s">
        <v>97</v>
      </c>
      <c r="O9" s="104">
        <v>541</v>
      </c>
    </row>
    <row r="10" spans="2:15" ht="17.100000000000001" customHeight="1">
      <c r="B10" s="108">
        <v>2</v>
      </c>
      <c r="C10" s="109" t="s">
        <v>109</v>
      </c>
      <c r="D10" s="104" t="s">
        <v>106</v>
      </c>
      <c r="E10" s="116">
        <v>270</v>
      </c>
      <c r="F10" s="1"/>
      <c r="G10" s="272" t="s">
        <v>90</v>
      </c>
      <c r="H10" s="280" t="s">
        <v>94</v>
      </c>
      <c r="I10" s="276" t="s">
        <v>92</v>
      </c>
      <c r="J10" s="278" t="s">
        <v>93</v>
      </c>
      <c r="K10" s="1"/>
      <c r="L10" s="108">
        <v>4</v>
      </c>
      <c r="M10" s="109" t="s">
        <v>110</v>
      </c>
      <c r="N10" s="104" t="s">
        <v>97</v>
      </c>
      <c r="O10" s="104">
        <v>251</v>
      </c>
    </row>
    <row r="11" spans="2:15" ht="17.100000000000001" customHeight="1" thickBot="1">
      <c r="B11" s="108">
        <v>3</v>
      </c>
      <c r="C11" s="109" t="s">
        <v>111</v>
      </c>
      <c r="D11" s="104" t="s">
        <v>106</v>
      </c>
      <c r="E11" s="116">
        <v>224</v>
      </c>
      <c r="F11" s="1"/>
      <c r="G11" s="300"/>
      <c r="H11" s="301"/>
      <c r="I11" s="302"/>
      <c r="J11" s="303"/>
      <c r="K11" s="1"/>
      <c r="L11" s="108">
        <v>5</v>
      </c>
      <c r="M11" s="109" t="s">
        <v>112</v>
      </c>
      <c r="N11" s="104" t="s">
        <v>97</v>
      </c>
      <c r="O11" s="104">
        <v>557</v>
      </c>
    </row>
    <row r="12" spans="2:15" ht="17.100000000000001" customHeight="1">
      <c r="B12" s="108">
        <v>4</v>
      </c>
      <c r="C12" s="109" t="s">
        <v>113</v>
      </c>
      <c r="D12" s="104" t="s">
        <v>114</v>
      </c>
      <c r="E12" s="116">
        <v>310</v>
      </c>
      <c r="F12" s="1"/>
      <c r="G12" s="304" t="s">
        <v>115</v>
      </c>
      <c r="H12" s="305"/>
      <c r="I12" s="305"/>
      <c r="J12" s="306">
        <f>SUM(J14+J23+J33+J41+O6+O19+O30)</f>
        <v>32927</v>
      </c>
      <c r="K12" s="1"/>
      <c r="L12" s="108" t="s">
        <v>44</v>
      </c>
      <c r="M12" s="109" t="s">
        <v>116</v>
      </c>
      <c r="N12" s="104" t="s">
        <v>97</v>
      </c>
      <c r="O12" s="104">
        <v>1251</v>
      </c>
    </row>
    <row r="13" spans="2:15" ht="17.100000000000001" customHeight="1" thickBot="1">
      <c r="B13" s="108">
        <v>5</v>
      </c>
      <c r="C13" s="109" t="s">
        <v>117</v>
      </c>
      <c r="D13" s="104" t="s">
        <v>106</v>
      </c>
      <c r="E13" s="116">
        <v>278</v>
      </c>
      <c r="F13" s="120"/>
      <c r="G13" s="288"/>
      <c r="H13" s="289"/>
      <c r="I13" s="289"/>
      <c r="J13" s="307"/>
      <c r="K13" s="120"/>
      <c r="L13" s="108">
        <v>7</v>
      </c>
      <c r="M13" s="109" t="s">
        <v>118</v>
      </c>
      <c r="N13" s="104" t="s">
        <v>106</v>
      </c>
      <c r="O13" s="104">
        <v>271</v>
      </c>
    </row>
    <row r="14" spans="2:15" ht="17.100000000000001" customHeight="1" thickTop="1">
      <c r="B14" s="108">
        <v>6</v>
      </c>
      <c r="C14" s="109" t="s">
        <v>119</v>
      </c>
      <c r="D14" s="104" t="s">
        <v>106</v>
      </c>
      <c r="E14" s="116">
        <v>319</v>
      </c>
      <c r="F14" s="121"/>
      <c r="G14" s="105" t="s">
        <v>103</v>
      </c>
      <c r="H14" s="106" t="s">
        <v>120</v>
      </c>
      <c r="I14" s="122" t="s">
        <v>100</v>
      </c>
      <c r="J14" s="123">
        <f>SUM(J15:J21)</f>
        <v>3436</v>
      </c>
      <c r="K14" s="1"/>
      <c r="L14" s="108">
        <v>8</v>
      </c>
      <c r="M14" s="109" t="s">
        <v>121</v>
      </c>
      <c r="N14" s="104" t="s">
        <v>106</v>
      </c>
      <c r="O14" s="104">
        <v>172</v>
      </c>
    </row>
    <row r="15" spans="2:15" ht="17.100000000000001" customHeight="1">
      <c r="B15" s="108">
        <v>7</v>
      </c>
      <c r="C15" s="109" t="s">
        <v>122</v>
      </c>
      <c r="D15" s="104" t="s">
        <v>97</v>
      </c>
      <c r="E15" s="116">
        <v>729</v>
      </c>
      <c r="F15" s="121"/>
      <c r="G15" s="108">
        <v>1</v>
      </c>
      <c r="H15" s="109" t="s">
        <v>123</v>
      </c>
      <c r="I15" s="104" t="s">
        <v>106</v>
      </c>
      <c r="J15" s="116">
        <v>152</v>
      </c>
      <c r="K15" s="1"/>
      <c r="L15" s="108">
        <v>9</v>
      </c>
      <c r="M15" s="109" t="s">
        <v>124</v>
      </c>
      <c r="N15" s="104" t="s">
        <v>106</v>
      </c>
      <c r="O15" s="104">
        <v>270</v>
      </c>
    </row>
    <row r="16" spans="2:15" ht="17.100000000000001" customHeight="1" thickBot="1">
      <c r="B16" s="124"/>
      <c r="C16" s="125"/>
      <c r="D16" s="126"/>
      <c r="E16" s="127"/>
      <c r="F16" s="121"/>
      <c r="G16" s="108">
        <v>2</v>
      </c>
      <c r="H16" s="109" t="s">
        <v>125</v>
      </c>
      <c r="I16" s="104" t="s">
        <v>106</v>
      </c>
      <c r="J16" s="116">
        <v>149</v>
      </c>
      <c r="K16" s="1"/>
      <c r="L16" s="124"/>
      <c r="M16" s="125"/>
      <c r="N16" s="126"/>
      <c r="O16" s="127"/>
    </row>
    <row r="17" spans="2:15" ht="17.100000000000001" customHeight="1" thickTop="1" thickBot="1">
      <c r="B17" s="128">
        <v>8</v>
      </c>
      <c r="C17" s="129" t="s">
        <v>126</v>
      </c>
      <c r="D17" s="130" t="s">
        <v>127</v>
      </c>
      <c r="E17" s="131">
        <v>3683</v>
      </c>
      <c r="F17" s="121"/>
      <c r="G17" s="108">
        <v>3</v>
      </c>
      <c r="H17" s="109" t="s">
        <v>128</v>
      </c>
      <c r="I17" s="104" t="s">
        <v>106</v>
      </c>
      <c r="J17" s="116">
        <v>320</v>
      </c>
      <c r="K17" s="1"/>
      <c r="L17" s="128">
        <v>10</v>
      </c>
      <c r="M17" s="129" t="s">
        <v>129</v>
      </c>
      <c r="N17" s="130" t="s">
        <v>127</v>
      </c>
      <c r="O17" s="132">
        <v>5405</v>
      </c>
    </row>
    <row r="18" spans="2:15" ht="17.100000000000001" customHeight="1" thickTop="1">
      <c r="B18" s="101"/>
      <c r="C18" s="102"/>
      <c r="D18" s="103"/>
      <c r="E18" s="133" t="s">
        <v>22</v>
      </c>
      <c r="F18" s="134"/>
      <c r="G18" s="108">
        <v>4</v>
      </c>
      <c r="H18" s="109" t="s">
        <v>130</v>
      </c>
      <c r="I18" s="104" t="s">
        <v>106</v>
      </c>
      <c r="J18" s="116">
        <v>635</v>
      </c>
      <c r="K18" s="1"/>
      <c r="L18" s="101"/>
      <c r="M18" s="102"/>
      <c r="N18" s="103"/>
      <c r="O18" s="133" t="s">
        <v>22</v>
      </c>
    </row>
    <row r="19" spans="2:15" ht="17.100000000000001" customHeight="1">
      <c r="B19" s="135" t="s">
        <v>131</v>
      </c>
      <c r="C19" s="136" t="s">
        <v>7</v>
      </c>
      <c r="D19" s="137" t="s">
        <v>100</v>
      </c>
      <c r="E19" s="138">
        <f>SUM(E20:E25)</f>
        <v>4117</v>
      </c>
      <c r="F19" s="121"/>
      <c r="G19" s="108">
        <v>5</v>
      </c>
      <c r="H19" s="109" t="s">
        <v>130</v>
      </c>
      <c r="I19" s="104" t="s">
        <v>114</v>
      </c>
      <c r="J19" s="116">
        <v>1233</v>
      </c>
      <c r="K19" s="1"/>
      <c r="L19" s="135" t="s">
        <v>132</v>
      </c>
      <c r="M19" s="136" t="s">
        <v>16</v>
      </c>
      <c r="N19" s="137" t="s">
        <v>100</v>
      </c>
      <c r="O19" s="139">
        <f>SUM(O20:O28)</f>
        <v>5182</v>
      </c>
    </row>
    <row r="20" spans="2:15" ht="17.100000000000001" customHeight="1">
      <c r="B20" s="108">
        <v>1</v>
      </c>
      <c r="C20" s="109" t="s">
        <v>133</v>
      </c>
      <c r="D20" s="140" t="s">
        <v>106</v>
      </c>
      <c r="E20" s="116">
        <v>401</v>
      </c>
      <c r="F20" s="121"/>
      <c r="G20" s="108">
        <v>6</v>
      </c>
      <c r="H20" s="109" t="s">
        <v>134</v>
      </c>
      <c r="I20" s="104" t="s">
        <v>97</v>
      </c>
      <c r="J20" s="116">
        <v>754</v>
      </c>
      <c r="K20" s="1"/>
      <c r="L20" s="108">
        <v>1</v>
      </c>
      <c r="M20" s="109" t="s">
        <v>135</v>
      </c>
      <c r="N20" s="104" t="s">
        <v>106</v>
      </c>
      <c r="O20" s="104">
        <v>228</v>
      </c>
    </row>
    <row r="21" spans="2:15" ht="17.100000000000001" customHeight="1">
      <c r="B21" s="108">
        <v>2</v>
      </c>
      <c r="C21" s="109" t="s">
        <v>136</v>
      </c>
      <c r="D21" s="140" t="s">
        <v>97</v>
      </c>
      <c r="E21" s="116">
        <v>1584</v>
      </c>
      <c r="F21" s="121"/>
      <c r="G21" s="108">
        <v>7</v>
      </c>
      <c r="H21" s="109" t="s">
        <v>137</v>
      </c>
      <c r="I21" s="104" t="s">
        <v>106</v>
      </c>
      <c r="J21" s="116">
        <v>193</v>
      </c>
      <c r="K21" s="1"/>
      <c r="L21" s="108">
        <v>2</v>
      </c>
      <c r="M21" s="109" t="s">
        <v>138</v>
      </c>
      <c r="N21" s="104" t="s">
        <v>114</v>
      </c>
      <c r="O21" s="104">
        <v>217</v>
      </c>
    </row>
    <row r="22" spans="2:15" ht="17.100000000000001" customHeight="1">
      <c r="B22" s="108">
        <v>3</v>
      </c>
      <c r="C22" s="109" t="s">
        <v>139</v>
      </c>
      <c r="D22" s="140" t="s">
        <v>106</v>
      </c>
      <c r="E22" s="116">
        <v>449</v>
      </c>
      <c r="F22" s="121"/>
      <c r="G22" s="108"/>
      <c r="H22" s="109"/>
      <c r="I22" s="104"/>
      <c r="J22" s="116" t="s">
        <v>140</v>
      </c>
      <c r="K22" s="1"/>
      <c r="L22" s="108">
        <v>3</v>
      </c>
      <c r="M22" s="109" t="s">
        <v>141</v>
      </c>
      <c r="N22" s="104" t="s">
        <v>97</v>
      </c>
      <c r="O22" s="104">
        <v>446</v>
      </c>
    </row>
    <row r="23" spans="2:15" ht="17.100000000000001" customHeight="1">
      <c r="B23" s="108">
        <v>4</v>
      </c>
      <c r="C23" s="109" t="s">
        <v>142</v>
      </c>
      <c r="D23" s="140" t="s">
        <v>106</v>
      </c>
      <c r="E23" s="116">
        <v>344</v>
      </c>
      <c r="F23" s="121"/>
      <c r="G23" s="135" t="s">
        <v>131</v>
      </c>
      <c r="H23" s="136" t="s">
        <v>143</v>
      </c>
      <c r="I23" s="137" t="s">
        <v>100</v>
      </c>
      <c r="J23" s="139">
        <f>SUM(J24:J31)</f>
        <v>6249</v>
      </c>
      <c r="K23" s="1"/>
      <c r="L23" s="108">
        <v>4</v>
      </c>
      <c r="M23" s="109" t="s">
        <v>144</v>
      </c>
      <c r="N23" s="104" t="s">
        <v>97</v>
      </c>
      <c r="O23" s="104">
        <v>387</v>
      </c>
    </row>
    <row r="24" spans="2:15" ht="17.100000000000001" customHeight="1">
      <c r="B24" s="108">
        <v>5</v>
      </c>
      <c r="C24" s="109" t="s">
        <v>145</v>
      </c>
      <c r="D24" s="140" t="s">
        <v>97</v>
      </c>
      <c r="E24" s="116">
        <v>875</v>
      </c>
      <c r="F24" s="121"/>
      <c r="G24" s="108">
        <v>1</v>
      </c>
      <c r="H24" s="109" t="s">
        <v>146</v>
      </c>
      <c r="I24" s="104" t="s">
        <v>97</v>
      </c>
      <c r="J24" s="116">
        <v>296</v>
      </c>
      <c r="K24" s="1"/>
      <c r="L24" s="108">
        <v>5</v>
      </c>
      <c r="M24" s="109" t="s">
        <v>147</v>
      </c>
      <c r="N24" s="104" t="s">
        <v>106</v>
      </c>
      <c r="O24" s="104">
        <v>373</v>
      </c>
    </row>
    <row r="25" spans="2:15" ht="17.100000000000001" customHeight="1">
      <c r="B25" s="108">
        <v>6</v>
      </c>
      <c r="C25" s="109" t="s">
        <v>148</v>
      </c>
      <c r="D25" s="140" t="s">
        <v>97</v>
      </c>
      <c r="E25" s="116">
        <v>464</v>
      </c>
      <c r="F25" s="121"/>
      <c r="G25" s="108">
        <v>2</v>
      </c>
      <c r="H25" s="109" t="s">
        <v>149</v>
      </c>
      <c r="I25" s="104" t="s">
        <v>106</v>
      </c>
      <c r="J25" s="116">
        <v>210</v>
      </c>
      <c r="K25" s="1"/>
      <c r="L25" s="108">
        <v>6</v>
      </c>
      <c r="M25" s="109" t="s">
        <v>150</v>
      </c>
      <c r="N25" s="104" t="s">
        <v>97</v>
      </c>
      <c r="O25" s="104">
        <v>1522</v>
      </c>
    </row>
    <row r="26" spans="2:15" ht="17.100000000000001" customHeight="1">
      <c r="B26" s="108"/>
      <c r="C26" s="109"/>
      <c r="D26" s="104"/>
      <c r="E26" s="133"/>
      <c r="F26" s="134"/>
      <c r="G26" s="108">
        <v>3</v>
      </c>
      <c r="H26" s="109" t="s">
        <v>151</v>
      </c>
      <c r="I26" s="104" t="s">
        <v>97</v>
      </c>
      <c r="J26" s="116">
        <v>1486</v>
      </c>
      <c r="K26" s="1"/>
      <c r="L26" s="108">
        <v>7</v>
      </c>
      <c r="M26" s="109" t="s">
        <v>152</v>
      </c>
      <c r="N26" s="104" t="s">
        <v>106</v>
      </c>
      <c r="O26" s="104">
        <v>198</v>
      </c>
    </row>
    <row r="27" spans="2:15" ht="17.100000000000001" customHeight="1">
      <c r="B27" s="135" t="s">
        <v>153</v>
      </c>
      <c r="C27" s="136" t="s">
        <v>9</v>
      </c>
      <c r="D27" s="137" t="s">
        <v>100</v>
      </c>
      <c r="E27" s="139">
        <f>SUM(E28:E32)</f>
        <v>1448</v>
      </c>
      <c r="F27" s="121"/>
      <c r="G27" s="108">
        <v>4</v>
      </c>
      <c r="H27" s="109" t="s">
        <v>154</v>
      </c>
      <c r="I27" s="104" t="s">
        <v>106</v>
      </c>
      <c r="J27" s="116">
        <v>551</v>
      </c>
      <c r="K27" s="1"/>
      <c r="L27" s="108">
        <v>8</v>
      </c>
      <c r="M27" s="109" t="s">
        <v>155</v>
      </c>
      <c r="N27" s="104" t="s">
        <v>106</v>
      </c>
      <c r="O27" s="104">
        <v>448</v>
      </c>
    </row>
    <row r="28" spans="2:15" ht="17.100000000000001" customHeight="1">
      <c r="B28" s="108">
        <v>1</v>
      </c>
      <c r="C28" s="109" t="s">
        <v>156</v>
      </c>
      <c r="D28" s="104" t="s">
        <v>97</v>
      </c>
      <c r="E28" s="116">
        <v>272</v>
      </c>
      <c r="F28" s="121"/>
      <c r="G28" s="108">
        <v>5</v>
      </c>
      <c r="H28" s="109" t="s">
        <v>154</v>
      </c>
      <c r="I28" s="104" t="s">
        <v>114</v>
      </c>
      <c r="J28" s="116">
        <v>2482</v>
      </c>
      <c r="K28" s="1"/>
      <c r="L28" s="108">
        <v>9</v>
      </c>
      <c r="M28" s="109" t="s">
        <v>155</v>
      </c>
      <c r="N28" s="104" t="s">
        <v>114</v>
      </c>
      <c r="O28" s="104">
        <v>1363</v>
      </c>
    </row>
    <row r="29" spans="2:15" ht="17.100000000000001" customHeight="1">
      <c r="B29" s="108">
        <v>2</v>
      </c>
      <c r="C29" s="109" t="s">
        <v>157</v>
      </c>
      <c r="D29" s="104" t="s">
        <v>106</v>
      </c>
      <c r="E29" s="116">
        <v>113</v>
      </c>
      <c r="F29" s="121"/>
      <c r="G29" s="108">
        <v>6</v>
      </c>
      <c r="H29" s="109" t="s">
        <v>158</v>
      </c>
      <c r="I29" s="104" t="s">
        <v>97</v>
      </c>
      <c r="J29" s="116">
        <v>457</v>
      </c>
      <c r="K29" s="1"/>
      <c r="L29" s="108"/>
      <c r="M29" s="109"/>
      <c r="N29" s="104"/>
      <c r="O29" s="116"/>
    </row>
    <row r="30" spans="2:15" ht="17.100000000000001" customHeight="1">
      <c r="B30" s="108">
        <v>3</v>
      </c>
      <c r="C30" s="109" t="s">
        <v>159</v>
      </c>
      <c r="D30" s="104" t="s">
        <v>97</v>
      </c>
      <c r="E30" s="116">
        <v>193</v>
      </c>
      <c r="F30" s="121"/>
      <c r="G30" s="108">
        <v>7</v>
      </c>
      <c r="H30" s="109" t="s">
        <v>160</v>
      </c>
      <c r="I30" s="104" t="s">
        <v>106</v>
      </c>
      <c r="J30" s="116">
        <v>466</v>
      </c>
      <c r="K30" s="1"/>
      <c r="L30" s="135" t="s">
        <v>161</v>
      </c>
      <c r="M30" s="136" t="s">
        <v>17</v>
      </c>
      <c r="N30" s="137" t="s">
        <v>100</v>
      </c>
      <c r="O30" s="139">
        <f>SUM(O31:O40)</f>
        <v>4584</v>
      </c>
    </row>
    <row r="31" spans="2:15" ht="17.100000000000001" customHeight="1">
      <c r="B31" s="108">
        <v>4</v>
      </c>
      <c r="C31" s="109" t="s">
        <v>162</v>
      </c>
      <c r="D31" s="104" t="s">
        <v>97</v>
      </c>
      <c r="E31" s="116">
        <v>331</v>
      </c>
      <c r="F31" s="121"/>
      <c r="G31" s="108">
        <v>8</v>
      </c>
      <c r="H31" s="109" t="s">
        <v>163</v>
      </c>
      <c r="I31" s="104" t="s">
        <v>106</v>
      </c>
      <c r="J31" s="116">
        <v>301</v>
      </c>
      <c r="K31" s="1"/>
      <c r="L31" s="108">
        <v>1</v>
      </c>
      <c r="M31" s="109" t="s">
        <v>164</v>
      </c>
      <c r="N31" s="104" t="s">
        <v>106</v>
      </c>
      <c r="O31" s="104">
        <v>266</v>
      </c>
    </row>
    <row r="32" spans="2:15" ht="17.100000000000001" customHeight="1">
      <c r="B32" s="108">
        <v>5</v>
      </c>
      <c r="C32" s="109" t="s">
        <v>165</v>
      </c>
      <c r="D32" s="104" t="s">
        <v>97</v>
      </c>
      <c r="E32" s="116">
        <v>539</v>
      </c>
      <c r="F32" s="134"/>
      <c r="G32" s="108"/>
      <c r="H32" s="109"/>
      <c r="I32" s="104"/>
      <c r="J32" s="116"/>
      <c r="K32" s="1"/>
      <c r="L32" s="108">
        <v>2</v>
      </c>
      <c r="M32" s="109" t="s">
        <v>166</v>
      </c>
      <c r="N32" s="104" t="s">
        <v>97</v>
      </c>
      <c r="O32" s="104">
        <v>452</v>
      </c>
    </row>
    <row r="33" spans="2:15" ht="17.100000000000001" customHeight="1">
      <c r="B33" s="108"/>
      <c r="C33" s="109"/>
      <c r="D33" s="104"/>
      <c r="E33" s="116"/>
      <c r="F33" s="121"/>
      <c r="G33" s="135" t="s">
        <v>153</v>
      </c>
      <c r="H33" s="136" t="s">
        <v>12</v>
      </c>
      <c r="I33" s="137" t="s">
        <v>100</v>
      </c>
      <c r="J33" s="139">
        <f>SUM(J34:J39)</f>
        <v>2465</v>
      </c>
      <c r="K33" s="1"/>
      <c r="L33" s="108">
        <v>3</v>
      </c>
      <c r="M33" s="109" t="s">
        <v>167</v>
      </c>
      <c r="N33" s="104" t="s">
        <v>106</v>
      </c>
      <c r="O33" s="104">
        <v>135</v>
      </c>
    </row>
    <row r="34" spans="2:15" ht="17.100000000000001" customHeight="1">
      <c r="B34" s="135" t="s">
        <v>168</v>
      </c>
      <c r="C34" s="136" t="s">
        <v>169</v>
      </c>
      <c r="D34" s="137" t="s">
        <v>100</v>
      </c>
      <c r="E34" s="139">
        <f>SUM(E35:E39)</f>
        <v>3740</v>
      </c>
      <c r="F34" s="121"/>
      <c r="G34" s="108">
        <v>1</v>
      </c>
      <c r="H34" s="109" t="s">
        <v>170</v>
      </c>
      <c r="I34" s="104" t="s">
        <v>106</v>
      </c>
      <c r="J34" s="116">
        <v>179</v>
      </c>
      <c r="K34" s="1"/>
      <c r="L34" s="108">
        <v>4</v>
      </c>
      <c r="M34" s="109" t="s">
        <v>171</v>
      </c>
      <c r="N34" s="104" t="s">
        <v>97</v>
      </c>
      <c r="O34" s="104">
        <v>1361</v>
      </c>
    </row>
    <row r="35" spans="2:15" ht="17.100000000000001" customHeight="1">
      <c r="B35" s="108">
        <v>1</v>
      </c>
      <c r="C35" s="109" t="s">
        <v>172</v>
      </c>
      <c r="D35" s="104" t="s">
        <v>97</v>
      </c>
      <c r="E35" s="116">
        <v>670</v>
      </c>
      <c r="F35" s="121"/>
      <c r="G35" s="108">
        <v>2</v>
      </c>
      <c r="H35" s="109" t="s">
        <v>173</v>
      </c>
      <c r="I35" s="104" t="s">
        <v>106</v>
      </c>
      <c r="J35" s="116">
        <v>329</v>
      </c>
      <c r="K35" s="1"/>
      <c r="L35" s="108">
        <v>5</v>
      </c>
      <c r="M35" s="109" t="s">
        <v>174</v>
      </c>
      <c r="N35" s="104" t="s">
        <v>114</v>
      </c>
      <c r="O35" s="104">
        <v>94</v>
      </c>
    </row>
    <row r="36" spans="2:15" ht="17.100000000000001" customHeight="1">
      <c r="B36" s="108">
        <v>2</v>
      </c>
      <c r="C36" s="109" t="s">
        <v>175</v>
      </c>
      <c r="D36" s="104" t="s">
        <v>97</v>
      </c>
      <c r="E36" s="116">
        <v>1245</v>
      </c>
      <c r="F36" s="121"/>
      <c r="G36" s="108">
        <v>3</v>
      </c>
      <c r="H36" s="109" t="s">
        <v>176</v>
      </c>
      <c r="I36" s="104" t="s">
        <v>106</v>
      </c>
      <c r="J36" s="116">
        <v>241</v>
      </c>
      <c r="K36" s="1"/>
      <c r="L36" s="108">
        <v>6</v>
      </c>
      <c r="M36" s="109" t="s">
        <v>177</v>
      </c>
      <c r="N36" s="104" t="s">
        <v>106</v>
      </c>
      <c r="O36" s="104">
        <v>155</v>
      </c>
    </row>
    <row r="37" spans="2:15" ht="17.100000000000001" customHeight="1">
      <c r="B37" s="108">
        <v>3</v>
      </c>
      <c r="C37" s="109" t="s">
        <v>178</v>
      </c>
      <c r="D37" s="104" t="s">
        <v>106</v>
      </c>
      <c r="E37" s="116">
        <v>277</v>
      </c>
      <c r="F37" s="121"/>
      <c r="G37" s="108">
        <v>4</v>
      </c>
      <c r="H37" s="109" t="s">
        <v>179</v>
      </c>
      <c r="I37" s="104" t="s">
        <v>106</v>
      </c>
      <c r="J37" s="116">
        <v>167</v>
      </c>
      <c r="K37" s="1"/>
      <c r="L37" s="108">
        <v>7</v>
      </c>
      <c r="M37" s="109" t="s">
        <v>180</v>
      </c>
      <c r="N37" s="104" t="s">
        <v>106</v>
      </c>
      <c r="O37" s="104">
        <v>247</v>
      </c>
    </row>
    <row r="38" spans="2:15" ht="17.100000000000001" customHeight="1">
      <c r="B38" s="108">
        <v>4</v>
      </c>
      <c r="C38" s="109" t="s">
        <v>181</v>
      </c>
      <c r="D38" s="104" t="s">
        <v>97</v>
      </c>
      <c r="E38" s="116">
        <v>1250</v>
      </c>
      <c r="F38" s="121"/>
      <c r="G38" s="108">
        <v>5</v>
      </c>
      <c r="H38" s="109" t="s">
        <v>182</v>
      </c>
      <c r="I38" s="104" t="s">
        <v>97</v>
      </c>
      <c r="J38" s="116">
        <v>1313</v>
      </c>
      <c r="K38" s="1"/>
      <c r="L38" s="108">
        <v>8</v>
      </c>
      <c r="M38" s="109" t="s">
        <v>183</v>
      </c>
      <c r="N38" s="104" t="s">
        <v>106</v>
      </c>
      <c r="O38" s="104">
        <v>237</v>
      </c>
    </row>
    <row r="39" spans="2:15" ht="17.100000000000001" customHeight="1">
      <c r="B39" s="108">
        <v>5</v>
      </c>
      <c r="C39" s="109" t="s">
        <v>184</v>
      </c>
      <c r="D39" s="104" t="s">
        <v>106</v>
      </c>
      <c r="E39" s="116">
        <v>298</v>
      </c>
      <c r="F39" s="121"/>
      <c r="G39" s="108">
        <v>6</v>
      </c>
      <c r="H39" s="109" t="s">
        <v>185</v>
      </c>
      <c r="I39" s="104" t="s">
        <v>97</v>
      </c>
      <c r="J39" s="116">
        <v>236</v>
      </c>
      <c r="K39" s="1"/>
      <c r="L39" s="108">
        <v>9</v>
      </c>
      <c r="M39" s="109" t="s">
        <v>186</v>
      </c>
      <c r="N39" s="104" t="s">
        <v>106</v>
      </c>
      <c r="O39" s="104">
        <v>411</v>
      </c>
    </row>
    <row r="40" spans="2:15" ht="17.100000000000001" customHeight="1">
      <c r="B40" s="108"/>
      <c r="C40" s="109"/>
      <c r="D40" s="104"/>
      <c r="E40" s="116"/>
      <c r="F40" s="121"/>
      <c r="G40" s="108"/>
      <c r="H40" s="109"/>
      <c r="I40" s="104"/>
      <c r="J40" s="116"/>
      <c r="K40" s="1"/>
      <c r="L40" s="141">
        <v>10</v>
      </c>
      <c r="M40" s="126" t="s">
        <v>186</v>
      </c>
      <c r="N40" s="142" t="s">
        <v>114</v>
      </c>
      <c r="O40" s="104">
        <v>1226</v>
      </c>
    </row>
    <row r="41" spans="2:15" ht="17.100000000000001" customHeight="1" thickBot="1">
      <c r="B41" s="135" t="s">
        <v>98</v>
      </c>
      <c r="C41" s="136" t="s">
        <v>11</v>
      </c>
      <c r="D41" s="137" t="s">
        <v>100</v>
      </c>
      <c r="E41" s="139">
        <f>SUM(E42+E43+E44+J6+J7)</f>
        <v>1680</v>
      </c>
      <c r="F41" s="121"/>
      <c r="G41" s="105" t="s">
        <v>168</v>
      </c>
      <c r="H41" s="106" t="s">
        <v>13</v>
      </c>
      <c r="I41" s="122" t="s">
        <v>100</v>
      </c>
      <c r="J41" s="139">
        <f>SUM(J42:J44)</f>
        <v>1930</v>
      </c>
      <c r="K41" s="1"/>
      <c r="L41" s="143"/>
      <c r="M41" s="144"/>
      <c r="N41" s="145"/>
      <c r="O41" s="146"/>
    </row>
    <row r="42" spans="2:15" ht="17.100000000000001" customHeight="1" thickTop="1" thickBot="1">
      <c r="B42" s="108">
        <v>1</v>
      </c>
      <c r="C42" s="109" t="s">
        <v>187</v>
      </c>
      <c r="D42" s="104" t="s">
        <v>106</v>
      </c>
      <c r="E42" s="116">
        <v>195</v>
      </c>
      <c r="F42" s="121"/>
      <c r="G42" s="108">
        <v>1</v>
      </c>
      <c r="H42" s="109" t="s">
        <v>188</v>
      </c>
      <c r="I42" s="104" t="s">
        <v>97</v>
      </c>
      <c r="J42" s="116">
        <v>576</v>
      </c>
      <c r="K42" s="1"/>
      <c r="L42" s="292" t="s">
        <v>189</v>
      </c>
      <c r="M42" s="293"/>
      <c r="N42" s="296" t="s">
        <v>190</v>
      </c>
      <c r="O42" s="298">
        <f>SUM(E8+E19+E27+E34+E41+J14+J23+J33+J41+O6+O19+O30)</f>
        <v>49935</v>
      </c>
    </row>
    <row r="43" spans="2:15" ht="17.100000000000001" customHeight="1" thickTop="1" thickBot="1">
      <c r="B43" s="108">
        <v>2</v>
      </c>
      <c r="C43" s="109" t="s">
        <v>191</v>
      </c>
      <c r="D43" s="104" t="s">
        <v>97</v>
      </c>
      <c r="E43" s="116">
        <v>185</v>
      </c>
      <c r="F43" s="121"/>
      <c r="G43" s="108">
        <v>2</v>
      </c>
      <c r="H43" s="109" t="s">
        <v>192</v>
      </c>
      <c r="I43" s="104" t="s">
        <v>97</v>
      </c>
      <c r="J43" s="116">
        <v>257</v>
      </c>
      <c r="K43" s="1"/>
      <c r="L43" s="294"/>
      <c r="M43" s="295"/>
      <c r="N43" s="297"/>
      <c r="O43" s="299"/>
    </row>
    <row r="44" spans="2:15" ht="17.100000000000001" customHeight="1" thickBot="1">
      <c r="B44" s="112">
        <v>3</v>
      </c>
      <c r="C44" s="113" t="s">
        <v>193</v>
      </c>
      <c r="D44" s="114" t="s">
        <v>106</v>
      </c>
      <c r="E44" s="115">
        <v>143</v>
      </c>
      <c r="F44" s="121"/>
      <c r="G44" s="147">
        <v>3</v>
      </c>
      <c r="H44" s="148" t="s">
        <v>194</v>
      </c>
      <c r="I44" s="149" t="s">
        <v>97</v>
      </c>
      <c r="J44" s="115">
        <v>1097</v>
      </c>
      <c r="K44" s="1"/>
      <c r="L44" s="150"/>
      <c r="M44" s="150"/>
      <c r="N44" s="150"/>
      <c r="O44" s="150"/>
    </row>
    <row r="45" spans="2:15" ht="15" customHeight="1">
      <c r="B45" s="121"/>
      <c r="C45" s="151"/>
      <c r="D45" s="152"/>
      <c r="E45" s="153"/>
      <c r="F45" s="154"/>
      <c r="G45" s="151"/>
      <c r="H45" s="154"/>
      <c r="I45" s="155"/>
      <c r="J45" s="1"/>
      <c r="K45" s="1"/>
      <c r="L45" s="1"/>
      <c r="M45" s="1"/>
      <c r="N45" s="1"/>
      <c r="O45" s="1"/>
    </row>
    <row r="46" spans="2:15" ht="15" customHeight="1">
      <c r="B46" s="121"/>
      <c r="C46" s="151" t="s">
        <v>195</v>
      </c>
      <c r="D46" s="152"/>
      <c r="E46" s="153"/>
      <c r="F46" s="154"/>
      <c r="G46" s="151"/>
      <c r="H46" s="154"/>
      <c r="I46" s="3"/>
      <c r="J46" s="3"/>
      <c r="K46" s="1"/>
    </row>
    <row r="47" spans="2:15" ht="15" customHeight="1"/>
    <row r="48" spans="2:15" ht="15" customHeight="1"/>
    <row r="49" spans="2:15" ht="15" customHeight="1">
      <c r="L49" s="156"/>
      <c r="M49" s="157"/>
      <c r="N49" s="158"/>
      <c r="O49" s="158"/>
    </row>
    <row r="50" spans="2:15" ht="15" customHeight="1"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6"/>
      <c r="M50" s="157"/>
      <c r="N50" s="158"/>
      <c r="O50" s="158"/>
    </row>
    <row r="51" spans="2:15" ht="15" customHeight="1"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H1" zoomScaleNormal="100" workbookViewId="0">
      <selection activeCell="H1" sqref="H1"/>
    </sheetView>
  </sheetViews>
  <sheetFormatPr defaultRowHeight="14.25"/>
  <cols>
    <col min="1" max="8" width="9.140625" style="160" customWidth="1"/>
    <col min="9" max="9" width="15.28515625" style="160" customWidth="1"/>
    <col min="10" max="10" width="12.5703125" style="160" customWidth="1"/>
    <col min="11" max="11" width="14.42578125" style="160" customWidth="1"/>
    <col min="12" max="27" width="9.140625" style="160" customWidth="1"/>
    <col min="28" max="16384" width="9.140625" style="168"/>
  </cols>
  <sheetData>
    <row r="1" spans="1:31" s="162" customFormat="1" ht="12.7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</row>
    <row r="2" spans="1:31" s="162" customFormat="1" ht="12.75">
      <c r="A2" s="160"/>
      <c r="B2" s="160" t="s">
        <v>196</v>
      </c>
      <c r="C2" s="160" t="s">
        <v>197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31" s="162" customFormat="1" ht="12.75">
      <c r="A3" s="160"/>
      <c r="B3" s="160" t="s">
        <v>198</v>
      </c>
      <c r="C3" s="160">
        <v>63511</v>
      </c>
      <c r="D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</row>
    <row r="4" spans="1:31" s="162" customFormat="1" ht="12.75">
      <c r="A4" s="160"/>
      <c r="B4" s="160" t="s">
        <v>199</v>
      </c>
      <c r="C4" s="160">
        <v>62605</v>
      </c>
      <c r="D4" s="160"/>
      <c r="I4" s="310" t="s">
        <v>235</v>
      </c>
      <c r="J4" s="160">
        <v>0</v>
      </c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</row>
    <row r="5" spans="1:31" s="162" customFormat="1" ht="12.75">
      <c r="A5" s="160"/>
      <c r="B5" s="160" t="s">
        <v>200</v>
      </c>
      <c r="C5" s="160">
        <v>59745</v>
      </c>
      <c r="D5" s="160"/>
      <c r="F5" s="160"/>
      <c r="G5" s="160" t="s">
        <v>201</v>
      </c>
      <c r="I5" s="160" t="s">
        <v>202</v>
      </c>
      <c r="J5" s="160">
        <v>7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</row>
    <row r="6" spans="1:31" s="162" customFormat="1" ht="12.75">
      <c r="A6" s="160"/>
      <c r="B6" s="160" t="s">
        <v>203</v>
      </c>
      <c r="C6" s="160">
        <v>56326</v>
      </c>
      <c r="D6" s="160"/>
      <c r="F6" s="160" t="s">
        <v>204</v>
      </c>
      <c r="G6" s="160">
        <v>2965</v>
      </c>
      <c r="I6" s="160" t="s">
        <v>205</v>
      </c>
      <c r="J6" s="160">
        <v>0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31" s="162" customFormat="1" ht="12.75">
      <c r="A7" s="160"/>
      <c r="B7" s="160" t="s">
        <v>206</v>
      </c>
      <c r="C7" s="160">
        <v>53088</v>
      </c>
      <c r="D7" s="160"/>
      <c r="F7" s="160" t="s">
        <v>207</v>
      </c>
      <c r="G7" s="160">
        <v>3354</v>
      </c>
      <c r="I7" s="162" t="s">
        <v>208</v>
      </c>
      <c r="J7" s="160">
        <v>8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</row>
    <row r="8" spans="1:31" s="162" customFormat="1" ht="12.75">
      <c r="A8" s="160"/>
      <c r="B8" s="160" t="s">
        <v>209</v>
      </c>
      <c r="C8" s="160">
        <v>50542</v>
      </c>
      <c r="D8" s="160"/>
      <c r="F8" s="160" t="s">
        <v>210</v>
      </c>
      <c r="G8" s="160">
        <v>2593</v>
      </c>
      <c r="I8" s="162" t="s">
        <v>211</v>
      </c>
      <c r="J8" s="160">
        <v>1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</row>
    <row r="9" spans="1:31" s="162" customFormat="1" ht="12.75">
      <c r="A9" s="160"/>
      <c r="B9" s="160" t="s">
        <v>212</v>
      </c>
      <c r="C9" s="160">
        <v>49497</v>
      </c>
      <c r="D9" s="160"/>
      <c r="F9" s="160" t="s">
        <v>213</v>
      </c>
      <c r="G9" s="160">
        <v>1808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</row>
    <row r="10" spans="1:31" s="162" customFormat="1" ht="12.75">
      <c r="A10" s="160"/>
      <c r="B10" s="160" t="s">
        <v>214</v>
      </c>
      <c r="C10" s="160">
        <v>48346</v>
      </c>
      <c r="D10" s="160"/>
      <c r="F10" s="160" t="s">
        <v>215</v>
      </c>
      <c r="G10" s="160">
        <v>1613</v>
      </c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</row>
    <row r="11" spans="1:31" s="162" customFormat="1" ht="12.75">
      <c r="A11" s="160"/>
      <c r="B11" s="160" t="s">
        <v>216</v>
      </c>
      <c r="C11" s="160">
        <v>47412</v>
      </c>
      <c r="D11" s="160"/>
      <c r="F11" s="160" t="s">
        <v>198</v>
      </c>
      <c r="G11" s="160">
        <v>2806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</row>
    <row r="12" spans="1:31" s="162" customFormat="1" ht="12.75">
      <c r="A12" s="160"/>
      <c r="B12" s="160" t="s">
        <v>217</v>
      </c>
      <c r="C12" s="160">
        <v>46323</v>
      </c>
      <c r="D12" s="160"/>
      <c r="F12" s="160"/>
      <c r="G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</row>
    <row r="13" spans="1:31" s="162" customFormat="1" ht="12.75">
      <c r="A13" s="160"/>
      <c r="B13" s="160" t="s">
        <v>218</v>
      </c>
      <c r="C13" s="160">
        <v>46611</v>
      </c>
      <c r="D13" s="160"/>
      <c r="F13" s="160" t="s">
        <v>214</v>
      </c>
      <c r="G13" s="160">
        <v>3274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</row>
    <row r="14" spans="1:31" s="162" customFormat="1" ht="12.75">
      <c r="A14" s="160"/>
      <c r="B14" s="160" t="s">
        <v>219</v>
      </c>
      <c r="C14" s="160">
        <v>47115</v>
      </c>
      <c r="D14" s="160"/>
      <c r="F14" s="160" t="s">
        <v>216</v>
      </c>
      <c r="G14" s="160">
        <v>3795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</row>
    <row r="15" spans="1:31" s="162" customFormat="1" ht="12.75">
      <c r="A15" s="160"/>
      <c r="B15" s="160" t="s">
        <v>220</v>
      </c>
      <c r="C15" s="160">
        <v>49935</v>
      </c>
      <c r="D15" s="160"/>
      <c r="F15" s="160" t="s">
        <v>217</v>
      </c>
      <c r="G15" s="160">
        <v>3106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</row>
    <row r="16" spans="1:31" s="162" customFormat="1" ht="12.75">
      <c r="A16" s="160"/>
      <c r="B16" s="160"/>
      <c r="F16" s="160" t="s">
        <v>218</v>
      </c>
      <c r="G16" s="160">
        <v>1871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E16" s="163"/>
    </row>
    <row r="17" spans="1:31" s="162" customFormat="1" ht="12.75">
      <c r="A17" s="160"/>
      <c r="B17" s="160"/>
      <c r="C17" s="160"/>
      <c r="D17" s="160"/>
      <c r="F17" s="160" t="s">
        <v>219</v>
      </c>
      <c r="G17" s="160">
        <v>1899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E17" s="163"/>
    </row>
    <row r="18" spans="1:31" s="162" customFormat="1" ht="12.75">
      <c r="A18" s="160"/>
      <c r="B18" s="160"/>
      <c r="C18" s="160"/>
      <c r="D18" s="160"/>
      <c r="F18" s="160" t="s">
        <v>220</v>
      </c>
      <c r="G18" s="160">
        <v>2605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E18" s="163"/>
    </row>
    <row r="19" spans="1:31" s="162" customFormat="1" ht="12.75">
      <c r="A19" s="160"/>
      <c r="B19" s="160"/>
      <c r="C19" s="160"/>
      <c r="D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E19" s="163"/>
    </row>
    <row r="20" spans="1:31" s="162" customFormat="1" ht="12.75">
      <c r="A20" s="160"/>
      <c r="B20" s="160"/>
      <c r="C20" s="160"/>
      <c r="D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E20" s="163"/>
    </row>
    <row r="21" spans="1:31" s="162" customFormat="1" ht="12.75">
      <c r="A21" s="160"/>
      <c r="B21" s="160"/>
      <c r="C21" s="160"/>
      <c r="D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E21" s="163"/>
    </row>
    <row r="22" spans="1:31" s="162" customFormat="1" ht="12.75">
      <c r="A22" s="160"/>
      <c r="B22" s="160">
        <v>2463</v>
      </c>
      <c r="C22" s="160"/>
      <c r="D22" s="160"/>
      <c r="E22" s="160"/>
      <c r="F22" s="160"/>
      <c r="G22" s="160"/>
      <c r="H22" s="160"/>
      <c r="I22" s="160"/>
      <c r="J22" s="164" t="s">
        <v>221</v>
      </c>
      <c r="K22" s="163">
        <f t="shared" ref="K22:K34" si="0">B22/B$35</f>
        <v>0.48898153662894578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E22" s="163"/>
    </row>
    <row r="23" spans="1:31" s="162" customFormat="1" ht="12.75">
      <c r="A23" s="160"/>
      <c r="B23" s="160">
        <v>14</v>
      </c>
      <c r="C23" s="160"/>
      <c r="D23" s="160"/>
      <c r="E23" s="160"/>
      <c r="F23" s="160"/>
      <c r="G23" s="160"/>
      <c r="H23" s="160"/>
      <c r="I23" s="160"/>
      <c r="J23" s="164" t="s">
        <v>222</v>
      </c>
      <c r="K23" s="163">
        <f t="shared" si="0"/>
        <v>2.7794322017073653E-3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E23" s="163"/>
    </row>
    <row r="24" spans="1:31" s="162" customFormat="1" ht="12.75">
      <c r="A24" s="160"/>
      <c r="B24" s="160">
        <v>32</v>
      </c>
      <c r="C24" s="160"/>
      <c r="D24" s="160"/>
      <c r="E24" s="160"/>
      <c r="F24" s="160"/>
      <c r="G24" s="160"/>
      <c r="H24" s="160"/>
      <c r="I24" s="160"/>
      <c r="J24" s="164" t="s">
        <v>223</v>
      </c>
      <c r="K24" s="163">
        <f t="shared" si="0"/>
        <v>6.3529878896168351E-3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E24" s="163"/>
    </row>
    <row r="25" spans="1:31" s="162" customFormat="1" ht="12" customHeight="1">
      <c r="A25" s="160"/>
      <c r="B25" s="160">
        <v>52</v>
      </c>
      <c r="C25" s="160"/>
      <c r="D25" s="160"/>
      <c r="E25" s="160"/>
      <c r="F25" s="160"/>
      <c r="G25" s="160"/>
      <c r="H25" s="160"/>
      <c r="I25" s="160"/>
      <c r="J25" s="165" t="s">
        <v>224</v>
      </c>
      <c r="K25" s="163">
        <f t="shared" si="0"/>
        <v>1.0323605320627358E-2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E25" s="163"/>
    </row>
    <row r="26" spans="1:31" s="162" customFormat="1" ht="12.75">
      <c r="A26" s="160"/>
      <c r="B26" s="160">
        <v>17</v>
      </c>
      <c r="C26" s="160"/>
      <c r="D26" s="160"/>
      <c r="E26" s="160"/>
      <c r="F26" s="160"/>
      <c r="G26" s="160"/>
      <c r="H26" s="160"/>
      <c r="I26" s="160"/>
      <c r="J26" s="164" t="s">
        <v>225</v>
      </c>
      <c r="K26" s="163">
        <f t="shared" si="0"/>
        <v>3.3750248163589439E-3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E26" s="163"/>
    </row>
    <row r="27" spans="1:31" s="162" customFormat="1" ht="12.75">
      <c r="A27" s="160"/>
      <c r="B27" s="160">
        <v>42</v>
      </c>
      <c r="C27" s="160"/>
      <c r="D27" s="160"/>
      <c r="E27" s="160"/>
      <c r="F27" s="160"/>
      <c r="G27" s="160"/>
      <c r="H27" s="160"/>
      <c r="I27" s="160"/>
      <c r="J27" s="166" t="s">
        <v>226</v>
      </c>
      <c r="K27" s="163">
        <f t="shared" si="0"/>
        <v>8.3382966051220968E-3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E27" s="163"/>
    </row>
    <row r="28" spans="1:31" s="162" customFormat="1" ht="12.75">
      <c r="A28" s="160"/>
      <c r="B28" s="160">
        <v>205</v>
      </c>
      <c r="C28" s="160"/>
      <c r="D28" s="160"/>
      <c r="E28" s="160"/>
      <c r="F28" s="160"/>
      <c r="G28" s="160"/>
      <c r="H28" s="160"/>
      <c r="I28" s="160"/>
      <c r="J28" s="166" t="s">
        <v>227</v>
      </c>
      <c r="K28" s="163">
        <f t="shared" si="0"/>
        <v>4.0698828667857852E-2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E28" s="163"/>
    </row>
    <row r="29" spans="1:31" s="162" customFormat="1" ht="12.75">
      <c r="A29" s="160"/>
      <c r="B29" s="160">
        <v>1</v>
      </c>
      <c r="C29" s="160"/>
      <c r="D29" s="160"/>
      <c r="E29" s="160"/>
      <c r="F29" s="160"/>
      <c r="G29" s="160"/>
      <c r="H29" s="160"/>
      <c r="I29" s="160"/>
      <c r="J29" s="166" t="s">
        <v>228</v>
      </c>
      <c r="K29" s="163">
        <f t="shared" si="0"/>
        <v>1.985308715505261E-4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E29" s="163"/>
    </row>
    <row r="30" spans="1:31" s="162" customFormat="1" ht="12.75">
      <c r="A30" s="160"/>
      <c r="B30" s="160">
        <v>75</v>
      </c>
      <c r="C30" s="160"/>
      <c r="D30" s="160"/>
      <c r="E30" s="160"/>
      <c r="F30" s="160"/>
      <c r="G30" s="160"/>
      <c r="H30" s="160"/>
      <c r="I30" s="160"/>
      <c r="J30" s="166" t="s">
        <v>229</v>
      </c>
      <c r="K30" s="163">
        <f t="shared" si="0"/>
        <v>1.4889815366289458E-2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</row>
    <row r="31" spans="1:31" s="162" customFormat="1" ht="12.75">
      <c r="A31" s="160"/>
      <c r="B31" s="160">
        <v>1215</v>
      </c>
      <c r="C31" s="160"/>
      <c r="D31" s="160"/>
      <c r="E31" s="160"/>
      <c r="F31" s="160"/>
      <c r="G31" s="160"/>
      <c r="H31" s="160"/>
      <c r="I31" s="160"/>
      <c r="J31" s="166" t="s">
        <v>230</v>
      </c>
      <c r="K31" s="163">
        <f t="shared" si="0"/>
        <v>0.24121500893388922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</row>
    <row r="32" spans="1:31" s="162" customFormat="1" ht="12.75">
      <c r="A32" s="160"/>
      <c r="B32" s="160">
        <v>571</v>
      </c>
      <c r="C32" s="160"/>
      <c r="D32" s="160"/>
      <c r="E32" s="160"/>
      <c r="F32" s="160"/>
      <c r="G32" s="160"/>
      <c r="H32" s="160"/>
      <c r="I32" s="160"/>
      <c r="J32" s="166" t="s">
        <v>231</v>
      </c>
      <c r="K32" s="163">
        <f t="shared" si="0"/>
        <v>0.1133611276553504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</row>
    <row r="33" spans="1:27" s="162" customFormat="1" ht="12.75">
      <c r="A33" s="160">
        <f>B22+B23+B24+B25+B26+B27+B28+B29+B30+B31+B32+B33</f>
        <v>4749</v>
      </c>
      <c r="B33" s="160">
        <v>62</v>
      </c>
      <c r="C33" s="160"/>
      <c r="D33" s="160"/>
      <c r="E33" s="160"/>
      <c r="F33" s="160"/>
      <c r="G33" s="160"/>
      <c r="H33" s="160"/>
      <c r="I33" s="160"/>
      <c r="J33" s="166" t="s">
        <v>232</v>
      </c>
      <c r="K33" s="163">
        <f t="shared" si="0"/>
        <v>1.2308914036132618E-2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1:27" s="162" customFormat="1" ht="12.75">
      <c r="A34" s="160"/>
      <c r="B34" s="160">
        <v>288</v>
      </c>
      <c r="C34" s="160"/>
      <c r="D34" s="160"/>
      <c r="E34" s="160"/>
      <c r="F34" s="160"/>
      <c r="G34" s="160"/>
      <c r="H34" s="160"/>
      <c r="I34" s="160"/>
      <c r="J34" s="166" t="s">
        <v>233</v>
      </c>
      <c r="K34" s="163">
        <f t="shared" si="0"/>
        <v>5.7176891006551517E-2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  <row r="35" spans="1:27" s="162" customFormat="1" ht="12.75">
      <c r="A35" s="160"/>
      <c r="B35" s="160">
        <v>5037</v>
      </c>
      <c r="C35" s="160"/>
      <c r="D35" s="160"/>
      <c r="E35" s="160"/>
      <c r="F35" s="160"/>
      <c r="G35" s="160"/>
      <c r="H35" s="160"/>
      <c r="I35" s="160"/>
      <c r="J35" s="166"/>
      <c r="K35" s="163">
        <f>SUM(K22:K34)</f>
        <v>1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1:27" s="162" customFormat="1" ht="12.75">
      <c r="A36" s="160"/>
      <c r="B36" s="160"/>
      <c r="C36" s="160"/>
      <c r="D36" s="160"/>
      <c r="E36" s="160"/>
      <c r="F36" s="160"/>
      <c r="G36" s="160"/>
      <c r="H36" s="160"/>
      <c r="I36" s="160"/>
      <c r="J36" s="166"/>
      <c r="K36" s="163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</row>
    <row r="37" spans="1:27" s="162" customFormat="1" ht="12.75">
      <c r="A37" s="160"/>
      <c r="B37" s="160">
        <f>SUM(B22:B34)</f>
        <v>5037</v>
      </c>
      <c r="C37" s="160"/>
      <c r="D37" s="160"/>
      <c r="E37" s="160"/>
      <c r="F37" s="160"/>
      <c r="G37" s="160"/>
      <c r="H37" s="160"/>
      <c r="I37" s="160"/>
      <c r="J37" s="160"/>
      <c r="K37" s="167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27" s="162" customFormat="1" ht="12.7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3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</row>
    <row r="39" spans="1:27" s="162" customFormat="1" ht="12.7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3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</row>
    <row r="40" spans="1:27" s="162" customFormat="1" ht="12.75" customHeight="1">
      <c r="A40" s="160"/>
      <c r="B40" s="160">
        <v>7852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3"/>
      <c r="M40" s="308" t="s">
        <v>234</v>
      </c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</row>
    <row r="41" spans="1:27" s="162" customFormat="1" ht="12.75" customHeight="1">
      <c r="L41" s="163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</row>
    <row r="42" spans="1:27" s="162" customFormat="1" ht="12.75">
      <c r="L42" s="163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</row>
    <row r="43" spans="1:27" s="162" customFormat="1" ht="12.75">
      <c r="L43" s="163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27" s="162" customFormat="1" ht="12.75">
      <c r="L44" s="163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</row>
    <row r="45" spans="1:27" s="162" customFormat="1" ht="12.75">
      <c r="L45" s="163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</row>
    <row r="46" spans="1:27" s="162" customFormat="1" ht="12.75">
      <c r="L46" s="163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1:27" s="162" customFormat="1" ht="12.75">
      <c r="L47" s="163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7" s="162" customFormat="1" ht="12.75">
      <c r="L48" s="163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1:27" s="162" customFormat="1" ht="12.75">
      <c r="L49" s="163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1:27" s="162" customFormat="1" ht="12.75">
      <c r="L50" s="163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1:27" s="162" customFormat="1" ht="12.75">
      <c r="L51" s="163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s="162" customFormat="1" ht="12.75">
      <c r="L52" s="163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s="162" customFormat="1" ht="12.75">
      <c r="L53" s="167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s="162" customFormat="1" ht="12.75"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s="162" customFormat="1" ht="12.75"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s="162" customFormat="1" ht="12.75"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</row>
    <row r="57" spans="1:27" s="162" customFormat="1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</row>
    <row r="58" spans="1:27" s="162" customFormat="1" ht="12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</row>
    <row r="59" spans="1:27" s="162" customFormat="1" ht="12.7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</row>
    <row r="60" spans="1:27" s="162" customFormat="1" ht="12.7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</row>
    <row r="61" spans="1:27" s="162" customFormat="1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I.15</vt:lpstr>
      <vt:lpstr>Gminy I.15</vt:lpstr>
      <vt:lpstr>Wykresy I.15</vt:lpstr>
      <vt:lpstr>'Gminy I.15'!Obszar_wydruku</vt:lpstr>
      <vt:lpstr>'Stan i struktura I.15'!Obszar_wydruku</vt:lpstr>
      <vt:lpstr>'Wykresy I.15'!Obszar_wydruku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2015-02-13T06:30:35Z</cp:lastPrinted>
  <dcterms:created xsi:type="dcterms:W3CDTF">2015-02-10T11:17:14Z</dcterms:created>
  <dcterms:modified xsi:type="dcterms:W3CDTF">2015-02-13T06:31:42Z</dcterms:modified>
</cp:coreProperties>
</file>