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osław Nowinka\Documents\MELDUNEK\Miesięczna\"/>
    </mc:Choice>
  </mc:AlternateContent>
  <bookViews>
    <workbookView xWindow="0" yWindow="0" windowWidth="23040" windowHeight="9408"/>
  </bookViews>
  <sheets>
    <sheet name="Stan i struktura X 14" sheetId="1" r:id="rId1"/>
    <sheet name="Gminy X.14" sheetId="2" r:id="rId2"/>
    <sheet name="Wykresy X 14" sheetId="3" r:id="rId3"/>
  </sheets>
  <externalReferences>
    <externalReference r:id="rId4"/>
  </externalReferences>
  <definedNames>
    <definedName name="_xlnm.Print_Area" localSheetId="1">'Gminy X.14'!$B$1:$O$46</definedName>
    <definedName name="_xlnm.Print_Area" localSheetId="0">'Stan i struktura X 14'!$B$2:$S$68</definedName>
    <definedName name="_xlnm.Print_Area" localSheetId="2">'Wykresy X 14'!$M$1:$AA$41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" l="1"/>
  <c r="K34" i="3"/>
  <c r="K33" i="3"/>
  <c r="A33" i="3"/>
  <c r="K32" i="3"/>
  <c r="K31" i="3"/>
  <c r="K30" i="3"/>
  <c r="K29" i="3"/>
  <c r="K28" i="3"/>
  <c r="K27" i="3"/>
  <c r="K26" i="3"/>
  <c r="K25" i="3"/>
  <c r="K24" i="3"/>
  <c r="K23" i="3"/>
  <c r="K22" i="3"/>
  <c r="K35" i="3" s="1"/>
  <c r="J41" i="2" l="1"/>
  <c r="E41" i="2"/>
  <c r="E6" i="2" s="1"/>
  <c r="E34" i="2"/>
  <c r="J33" i="2"/>
  <c r="O31" i="2"/>
  <c r="E27" i="2"/>
  <c r="J23" i="2"/>
  <c r="O20" i="2"/>
  <c r="E19" i="2"/>
  <c r="J14" i="2"/>
  <c r="J12" i="2" s="1"/>
  <c r="E8" i="2"/>
  <c r="O43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S66" i="1" s="1"/>
  <c r="F66" i="1"/>
  <c r="E66" i="1"/>
  <c r="R65" i="1"/>
  <c r="Q65" i="1"/>
  <c r="P65" i="1"/>
  <c r="O65" i="1"/>
  <c r="N65" i="1"/>
  <c r="M65" i="1"/>
  <c r="L65" i="1"/>
  <c r="K65" i="1"/>
  <c r="J65" i="1"/>
  <c r="I65" i="1"/>
  <c r="H65" i="1"/>
  <c r="U65" i="1" s="1"/>
  <c r="G65" i="1"/>
  <c r="F65" i="1"/>
  <c r="E65" i="1"/>
  <c r="V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U61" i="1" s="1"/>
  <c r="G61" i="1"/>
  <c r="F61" i="1"/>
  <c r="E61" i="1"/>
  <c r="V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U57" i="1" s="1"/>
  <c r="G57" i="1"/>
  <c r="F57" i="1"/>
  <c r="E57" i="1"/>
  <c r="V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U53" i="1" s="1"/>
  <c r="G53" i="1"/>
  <c r="F53" i="1"/>
  <c r="E53" i="1"/>
  <c r="V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U49" i="1" s="1"/>
  <c r="G49" i="1"/>
  <c r="G67" i="1" s="1"/>
  <c r="F49" i="1"/>
  <c r="F67" i="1" s="1"/>
  <c r="E49" i="1"/>
  <c r="E67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S28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9" i="1"/>
  <c r="P9" i="1"/>
  <c r="O9" i="1"/>
  <c r="L9" i="1"/>
  <c r="K9" i="1"/>
  <c r="H9" i="1"/>
  <c r="G9" i="1"/>
  <c r="S7" i="1"/>
  <c r="S8" i="1" s="1"/>
  <c r="R7" i="1"/>
  <c r="R9" i="1" s="1"/>
  <c r="Q7" i="1"/>
  <c r="Q8" i="1" s="1"/>
  <c r="P7" i="1"/>
  <c r="P8" i="1" s="1"/>
  <c r="O7" i="1"/>
  <c r="O8" i="1" s="1"/>
  <c r="N7" i="1"/>
  <c r="N9" i="1" s="1"/>
  <c r="M7" i="1"/>
  <c r="M8" i="1" s="1"/>
  <c r="L7" i="1"/>
  <c r="L8" i="1" s="1"/>
  <c r="K7" i="1"/>
  <c r="K8" i="1" s="1"/>
  <c r="J7" i="1"/>
  <c r="J9" i="1" s="1"/>
  <c r="I7" i="1"/>
  <c r="I8" i="1" s="1"/>
  <c r="H7" i="1"/>
  <c r="H8" i="1" s="1"/>
  <c r="G7" i="1"/>
  <c r="G8" i="1" s="1"/>
  <c r="F7" i="1"/>
  <c r="F9" i="1" s="1"/>
  <c r="E7" i="1"/>
  <c r="E8" i="1" s="1"/>
  <c r="S6" i="1"/>
  <c r="S67" i="1" l="1"/>
  <c r="F8" i="1"/>
  <c r="N8" i="1"/>
  <c r="H67" i="1"/>
  <c r="V49" i="1"/>
  <c r="U7" i="1"/>
  <c r="E9" i="1"/>
  <c r="I9" i="1"/>
  <c r="M9" i="1"/>
  <c r="Q9" i="1"/>
  <c r="U46" i="1"/>
  <c r="U51" i="1"/>
  <c r="U55" i="1"/>
  <c r="U59" i="1"/>
  <c r="U63" i="1"/>
  <c r="J8" i="1"/>
  <c r="R8" i="1"/>
</calcChain>
</file>

<file path=xl/sharedStrings.xml><?xml version="1.0" encoding="utf-8"?>
<sst xmlns="http://schemas.openxmlformats.org/spreadsheetml/2006/main" count="410" uniqueCount="236">
  <si>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</si>
  <si>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</si>
  <si>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</si>
  <si>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</si>
  <si>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</si>
  <si>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</si>
  <si>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</si>
  <si>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</si>
  <si>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</si>
  <si>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</si>
  <si>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</si>
  <si>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</si>
  <si>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</si>
  <si>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</si>
  <si>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</si>
  <si>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</si>
  <si>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</si>
  <si>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</si>
  <si>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</si>
  <si>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</si>
  <si>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wrzesień 2014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</si>
  <si>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</si>
  <si>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</si>
  <si>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</si>
  <si>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</si>
  <si>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</si>
  <si>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</si>
  <si>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</si>
  <si>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</si>
  <si>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</si>
  <si>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</si>
  <si>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</si>
  <si>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</si>
  <si>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</si>
  <si>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</si>
  <si>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</si>
  <si>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</si>
  <si>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</si>
  <si>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</si>
  <si>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</si>
  <si>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</si>
  <si>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</si>
  <si>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</si>
  <si>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</si>
  <si>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</si>
  <si>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</si>
  <si>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</si>
  <si>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</si>
  <si>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</si>
  <si>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</si>
  <si>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</si>
  <si>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</si>
  <si>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</si>
  <si>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</si>
  <si>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</si>
  <si>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</si>
  <si>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</si>
  <si>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</si>
  <si>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</si>
  <si>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</si>
  <si>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</si>
  <si>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</si>
  <si>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</si>
  <si>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</si>
  <si>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</si>
  <si>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</si>
  <si>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</si>
  <si>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</si>
  <si>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</si>
  <si>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</si>
  <si>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</si>
  <si>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</si>
  <si>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</si>
  <si>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</si>
  <si>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</si>
  <si>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</si>
  <si>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</si>
  <si>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</si>
  <si>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</si>
  <si>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</si>
  <si>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</si>
  <si>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</si>
  <si>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</si>
  <si>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październik 2014 r. jest podawany przez GUS z miesięcznym opóżnieniem</t>
  </si>
  <si>
    <t>Liczba  bezrobotnych w układzie powiatowych urzędów pracy i gmin woj. lubuskiego zarejestrowanych</t>
  </si>
  <si>
    <t>na koniec października 2014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</si>
  <si>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</si>
  <si>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</si>
  <si>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</si>
  <si>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</si>
  <si>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</si>
  <si>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</si>
  <si>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</si>
  <si>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</si>
  <si>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</si>
  <si>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</si>
  <si>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</si>
  <si>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</si>
  <si>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</si>
  <si>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</si>
  <si>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</si>
  <si>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</si>
  <si>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</si>
  <si>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</si>
  <si>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</si>
  <si>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</si>
  <si>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</si>
  <si>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</si>
  <si>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</si>
  <si>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</si>
  <si>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</si>
  <si>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</si>
  <si>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</si>
  <si>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</si>
  <si>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</si>
  <si>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</si>
  <si>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</si>
  <si>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</si>
  <si>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</si>
  <si>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</si>
  <si>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</si>
  <si>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</si>
  <si>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</si>
  <si>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</si>
  <si>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</si>
  <si>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</si>
  <si>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</si>
  <si>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</si>
  <si>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</si>
  <si>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</si>
  <si>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</si>
  <si>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</si>
  <si>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</si>
  <si>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</si>
  <si>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</si>
  <si>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</si>
  <si>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</si>
  <si>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</si>
  <si>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</si>
  <si>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</si>
  <si>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</si>
  <si>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</si>
  <si>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</si>
  <si>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</si>
  <si>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</si>
  <si>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</si>
  <si>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</si>
  <si>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</si>
  <si>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</si>
  <si>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</si>
  <si>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</si>
  <si>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</si>
  <si>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</si>
  <si>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</si>
  <si>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</si>
  <si>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</si>
  <si>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</si>
  <si>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</si>
  <si>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</si>
  <si>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</si>
  <si>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</si>
  <si>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</si>
  <si>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</si>
  <si>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</si>
  <si>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</si>
  <si>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</si>
  <si>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</si>
  <si>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</si>
  <si>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</si>
  <si>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</si>
  <si>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</si>
  <si>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</si>
  <si>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</si>
  <si>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</si>
  <si>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</si>
  <si>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</si>
  <si>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</si>
  <si>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</si>
  <si>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</si>
  <si>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</si>
  <si>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</si>
  <si>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</si>
  <si>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</si>
  <si>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</si>
  <si>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</si>
  <si>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</si>
  <si>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</si>
  <si>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</si>
  <si>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</si>
  <si>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</si>
  <si>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</si>
  <si>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</si>
  <si>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</si>
  <si>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</si>
  <si>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 2013r.</t>
  </si>
  <si>
    <t>wyłączenia</t>
  </si>
  <si>
    <t>rejestracje</t>
  </si>
  <si>
    <t>XI 2013r.</t>
  </si>
  <si>
    <t>październik 2014r.</t>
  </si>
  <si>
    <t>XII 2013r.</t>
  </si>
  <si>
    <t>oferty pracy</t>
  </si>
  <si>
    <t>wrzesień 2014r.</t>
  </si>
  <si>
    <t>I 2014r.</t>
  </si>
  <si>
    <t>V 2013r.</t>
  </si>
  <si>
    <t>sierpień 2014r.</t>
  </si>
  <si>
    <t>II 2014r.</t>
  </si>
  <si>
    <t>VI 2013r.</t>
  </si>
  <si>
    <t>lipiec 2014r.</t>
  </si>
  <si>
    <t>III 2014r.</t>
  </si>
  <si>
    <t>VII 2013r.</t>
  </si>
  <si>
    <t>czerwiec 2014r.</t>
  </si>
  <si>
    <t>IV 2014r.</t>
  </si>
  <si>
    <t>VIII 2013r.</t>
  </si>
  <si>
    <t>maj 2014r.</t>
  </si>
  <si>
    <t>V 2014r.</t>
  </si>
  <si>
    <t>IX 2013r.</t>
  </si>
  <si>
    <t>VI 2014r.</t>
  </si>
  <si>
    <t>VII 2014r.</t>
  </si>
  <si>
    <t>VIII 2014r.</t>
  </si>
  <si>
    <t>IX 2014r.</t>
  </si>
  <si>
    <t>X 2014r.</t>
  </si>
  <si>
    <t>Praca niesubsydiowana</t>
  </si>
  <si>
    <t>Podjęcie działalności gospodarczej i inna praca</t>
  </si>
  <si>
    <t>Podjęcie pracy w ramach refund. kosztów zatrud. bezrobotnego</t>
  </si>
  <si>
    <t>Prace 
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</si>
  <si>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</si>
  <si>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</si>
  <si>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</si>
  <si>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</si>
  <si>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</si>
  <si>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</si>
  <si>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</si>
  <si>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</si>
  <si>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</si>
  <si>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</si>
  <si>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 xml:space="preserve">INFORMACJA O STANIE I STRUKTURZE BEZROBOCIA W WOJ. LUBUSKIM W PAŹDZIERNIKU 2014 R.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</si>
</sst>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40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5" fillId="0" borderId="0"/>
  </cellStyleXfs>
  <cellXfs count="3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21" xfId="0" applyFont="1" applyFill="1" applyBorder="1" applyAlignment="1">
      <alignment horizontal="center" vertical="center" wrapText="1"/>
    </xf>
    <xf numFmtId="1" fontId="13" fillId="5" borderId="21" xfId="0" applyNumberFormat="1" applyFont="1" applyFill="1" applyBorder="1" applyAlignment="1">
      <alignment horizontal="center" vertical="center" wrapText="1"/>
    </xf>
    <xf numFmtId="1" fontId="13" fillId="5" borderId="22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7" xfId="0" applyFont="1" applyBorder="1"/>
    <xf numFmtId="164" fontId="18" fillId="0" borderId="24" xfId="0" applyNumberFormat="1" applyFont="1" applyFill="1" applyBorder="1" applyAlignment="1">
      <alignment horizontal="center" vertical="center" wrapText="1"/>
    </xf>
    <xf numFmtId="164" fontId="18" fillId="0" borderId="28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 wrapText="1"/>
    </xf>
    <xf numFmtId="1" fontId="20" fillId="0" borderId="24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4" xfId="0" applyNumberFormat="1" applyFont="1" applyFill="1" applyBorder="1" applyAlignment="1">
      <alignment horizontal="center" vertical="center" wrapText="1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 wrapText="1"/>
    </xf>
    <xf numFmtId="164" fontId="24" fillId="0" borderId="28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6" xfId="0" applyNumberFormat="1" applyFont="1" applyFill="1" applyBorder="1" applyAlignment="1">
      <alignment horizontal="center" vertical="center" wrapText="1"/>
    </xf>
    <xf numFmtId="164" fontId="24" fillId="0" borderId="35" xfId="0" applyNumberFormat="1" applyFont="1" applyFill="1" applyBorder="1" applyAlignment="1">
      <alignment horizontal="center" vertical="center" wrapText="1"/>
    </xf>
    <xf numFmtId="164" fontId="24" fillId="0" borderId="4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/>
    <xf numFmtId="0" fontId="5" fillId="0" borderId="48" xfId="0" applyFont="1" applyBorder="1" applyAlignment="1">
      <alignment horizontal="right" vertical="top" wrapText="1"/>
    </xf>
    <xf numFmtId="0" fontId="8" fillId="0" borderId="39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8" fillId="0" borderId="0" xfId="0" applyFont="1"/>
    <xf numFmtId="0" fontId="3" fillId="0" borderId="43" xfId="0" applyFont="1" applyBorder="1" applyAlignment="1">
      <alignment horizontal="center"/>
    </xf>
    <xf numFmtId="0" fontId="3" fillId="0" borderId="54" xfId="0" applyFont="1" applyBorder="1" applyAlignment="1" applyProtection="1">
      <alignment horizontal="left"/>
    </xf>
    <xf numFmtId="165" fontId="3" fillId="0" borderId="54" xfId="0" applyNumberFormat="1" applyFont="1" applyBorder="1" applyProtection="1"/>
    <xf numFmtId="165" fontId="3" fillId="0" borderId="30" xfId="0" applyNumberFormat="1" applyFont="1" applyBorder="1" applyProtection="1"/>
    <xf numFmtId="0" fontId="2" fillId="6" borderId="43" xfId="0" applyFont="1" applyFill="1" applyBorder="1" applyAlignment="1">
      <alignment horizontal="center"/>
    </xf>
    <xf numFmtId="0" fontId="2" fillId="6" borderId="54" xfId="0" applyFont="1" applyFill="1" applyBorder="1" applyAlignment="1" applyProtection="1">
      <alignment horizontal="left"/>
    </xf>
    <xf numFmtId="165" fontId="2" fillId="6" borderId="71" xfId="0" applyNumberFormat="1" applyFont="1" applyFill="1" applyBorder="1" applyAlignment="1" applyProtection="1">
      <alignment horizontal="right"/>
    </xf>
    <xf numFmtId="0" fontId="3" fillId="0" borderId="55" xfId="0" applyFont="1" applyBorder="1" applyAlignment="1">
      <alignment horizontal="center"/>
    </xf>
    <xf numFmtId="0" fontId="3" fillId="0" borderId="30" xfId="0" applyFont="1" applyBorder="1" applyAlignment="1" applyProtection="1">
      <alignment horizontal="left"/>
    </xf>
    <xf numFmtId="165" fontId="3" fillId="0" borderId="30" xfId="0" applyNumberFormat="1" applyFont="1" applyBorder="1" applyAlignment="1"/>
    <xf numFmtId="0" fontId="2" fillId="6" borderId="54" xfId="0" applyFont="1" applyFill="1" applyBorder="1" applyAlignment="1" applyProtection="1">
      <alignment horizontal="center"/>
    </xf>
    <xf numFmtId="0" fontId="3" fillId="0" borderId="50" xfId="0" applyFont="1" applyBorder="1" applyAlignment="1">
      <alignment horizontal="center"/>
    </xf>
    <xf numFmtId="0" fontId="3" fillId="0" borderId="36" xfId="0" applyFont="1" applyBorder="1" applyAlignment="1" applyProtection="1">
      <alignment horizontal="left"/>
    </xf>
    <xf numFmtId="165" fontId="3" fillId="0" borderId="36" xfId="0" applyNumberFormat="1" applyFont="1" applyBorder="1" applyProtection="1"/>
    <xf numFmtId="165" fontId="3" fillId="0" borderId="75" xfId="0" applyNumberFormat="1" applyFont="1" applyBorder="1" applyProtection="1"/>
    <xf numFmtId="165" fontId="3" fillId="0" borderId="76" xfId="0" applyNumberFormat="1" applyFont="1" applyBorder="1" applyProtection="1"/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 applyProtection="1">
      <alignment horizontal="left"/>
    </xf>
    <xf numFmtId="165" fontId="3" fillId="0" borderId="38" xfId="0" applyNumberFormat="1" applyFont="1" applyBorder="1" applyProtection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2" fillId="6" borderId="54" xfId="0" applyNumberFormat="1" applyFont="1" applyFill="1" applyBorder="1" applyProtection="1"/>
    <xf numFmtId="165" fontId="2" fillId="6" borderId="71" xfId="0" applyNumberFormat="1" applyFont="1" applyFill="1" applyBorder="1" applyProtection="1"/>
    <xf numFmtId="0" fontId="3" fillId="0" borderId="44" xfId="0" applyFont="1" applyBorder="1" applyAlignment="1">
      <alignment horizontal="center"/>
    </xf>
    <xf numFmtId="0" fontId="3" fillId="0" borderId="58" xfId="0" applyFont="1" applyBorder="1" applyAlignment="1" applyProtection="1">
      <alignment horizontal="left"/>
    </xf>
    <xf numFmtId="165" fontId="3" fillId="0" borderId="58" xfId="0" applyNumberFormat="1" applyFont="1" applyBorder="1" applyProtection="1"/>
    <xf numFmtId="165" fontId="3" fillId="0" borderId="82" xfId="0" applyNumberFormat="1" applyFont="1" applyBorder="1" applyProtection="1"/>
    <xf numFmtId="0" fontId="3" fillId="7" borderId="83" xfId="0" applyFont="1" applyFill="1" applyBorder="1" applyAlignment="1">
      <alignment horizontal="center"/>
    </xf>
    <xf numFmtId="0" fontId="3" fillId="7" borderId="7" xfId="0" applyFont="1" applyFill="1" applyBorder="1" applyAlignment="1" applyProtection="1">
      <alignment horizontal="left"/>
    </xf>
    <xf numFmtId="165" fontId="3" fillId="7" borderId="7" xfId="0" applyNumberFormat="1" applyFont="1" applyFill="1" applyBorder="1" applyProtection="1"/>
    <xf numFmtId="165" fontId="3" fillId="7" borderId="76" xfId="0" applyNumberFormat="1" applyFont="1" applyFill="1" applyBorder="1" applyProtection="1"/>
    <xf numFmtId="165" fontId="3" fillId="0" borderId="71" xfId="0" applyNumberFormat="1" applyFont="1" applyBorder="1" applyProtection="1"/>
    <xf numFmtId="0" fontId="33" fillId="0" borderId="0" xfId="0" applyFont="1" applyBorder="1" applyAlignment="1">
      <alignment horizontal="center"/>
    </xf>
    <xf numFmtId="0" fontId="3" fillId="8" borderId="30" xfId="0" applyNumberFormat="1" applyFont="1" applyFill="1" applyBorder="1" applyAlignment="1">
      <alignment horizontal="right" vertical="center"/>
    </xf>
    <xf numFmtId="0" fontId="2" fillId="6" borderId="55" xfId="0" applyFont="1" applyFill="1" applyBorder="1" applyAlignment="1">
      <alignment horizontal="center"/>
    </xf>
    <xf numFmtId="0" fontId="2" fillId="6" borderId="30" xfId="0" applyFont="1" applyFill="1" applyBorder="1" applyAlignment="1" applyProtection="1">
      <alignment horizontal="left"/>
    </xf>
    <xf numFmtId="165" fontId="2" fillId="6" borderId="30" xfId="0" applyNumberFormat="1" applyFont="1" applyFill="1" applyBorder="1" applyProtection="1"/>
    <xf numFmtId="165" fontId="2" fillId="6" borderId="82" xfId="0" applyNumberFormat="1" applyFont="1" applyFill="1" applyBorder="1" applyProtection="1"/>
    <xf numFmtId="165" fontId="3" fillId="0" borderId="31" xfId="0" applyNumberFormat="1" applyFont="1" applyBorder="1" applyProtection="1"/>
    <xf numFmtId="165" fontId="2" fillId="6" borderId="76" xfId="0" applyNumberFormat="1" applyFont="1" applyFill="1" applyBorder="1" applyProtection="1"/>
    <xf numFmtId="165" fontId="3" fillId="0" borderId="29" xfId="0" applyNumberFormat="1" applyFont="1" applyBorder="1" applyAlignment="1" applyProtection="1">
      <alignment horizontal="center"/>
    </xf>
    <xf numFmtId="165" fontId="3" fillId="0" borderId="84" xfId="0" applyNumberFormat="1" applyFont="1" applyBorder="1" applyProtection="1"/>
    <xf numFmtId="0" fontId="3" fillId="0" borderId="8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165" fontId="3" fillId="0" borderId="66" xfId="0" applyNumberFormat="1" applyFont="1" applyBorder="1" applyProtection="1"/>
    <xf numFmtId="165" fontId="3" fillId="0" borderId="67" xfId="0" applyNumberFormat="1" applyFont="1" applyBorder="1" applyProtection="1"/>
    <xf numFmtId="0" fontId="3" fillId="0" borderId="45" xfId="0" applyFont="1" applyBorder="1" applyAlignment="1">
      <alignment horizontal="center"/>
    </xf>
    <xf numFmtId="0" fontId="3" fillId="0" borderId="86" xfId="0" applyFont="1" applyBorder="1" applyAlignment="1" applyProtection="1">
      <alignment horizontal="left"/>
    </xf>
    <xf numFmtId="165" fontId="3" fillId="0" borderId="86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Protection="1"/>
    <xf numFmtId="0" fontId="1" fillId="0" borderId="38" xfId="0" applyFont="1" applyBorder="1" applyAlignment="1">
      <alignment horizontal="center" vertical="center"/>
    </xf>
    <xf numFmtId="0" fontId="0" fillId="0" borderId="0" xfId="0" applyBorder="1"/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</xf>
    <xf numFmtId="165" fontId="34" fillId="0" borderId="0" xfId="0" applyNumberFormat="1" applyFont="1" applyBorder="1" applyProtection="1"/>
    <xf numFmtId="0" fontId="36" fillId="0" borderId="0" xfId="1" applyFont="1"/>
    <xf numFmtId="0" fontId="37" fillId="0" borderId="0" xfId="1" applyFont="1"/>
    <xf numFmtId="0" fontId="38" fillId="0" borderId="0" xfId="1" applyFont="1"/>
    <xf numFmtId="10" fontId="36" fillId="0" borderId="0" xfId="1" applyNumberFormat="1" applyFont="1" applyBorder="1" applyAlignment="1">
      <alignment horizontal="right"/>
    </xf>
    <xf numFmtId="0" fontId="36" fillId="0" borderId="0" xfId="1" applyFont="1" applyBorder="1" applyAlignment="1">
      <alignment horizontal="right"/>
    </xf>
    <xf numFmtId="0" fontId="36" fillId="0" borderId="0" xfId="1" applyFont="1" applyFill="1" applyBorder="1" applyAlignment="1">
      <alignment horizontal="right" wrapText="1"/>
    </xf>
    <xf numFmtId="0" fontId="36" fillId="0" borderId="0" xfId="1" applyFont="1" applyFill="1" applyBorder="1" applyAlignment="1">
      <alignment horizontal="right"/>
    </xf>
    <xf numFmtId="10" fontId="36" fillId="0" borderId="0" xfId="1" applyNumberFormat="1" applyFont="1"/>
    <xf numFmtId="0" fontId="35" fillId="0" borderId="0" xfId="1"/>
    <xf numFmtId="0" fontId="2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" fillId="0" borderId="5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5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5" fillId="0" borderId="31" xfId="0" applyFont="1" applyFill="1" applyBorder="1" applyAlignment="1">
      <alignment horizontal="left" vertical="center" wrapText="1" indent="2"/>
    </xf>
    <xf numFmtId="0" fontId="15" fillId="0" borderId="24" xfId="0" applyFont="1" applyFill="1" applyBorder="1" applyAlignment="1">
      <alignment horizontal="left" vertical="center" wrapText="1" indent="2"/>
    </xf>
    <xf numFmtId="0" fontId="8" fillId="0" borderId="3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9" fillId="3" borderId="38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23" fillId="0" borderId="44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4" fillId="0" borderId="3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3" xfId="0" applyFont="1" applyFill="1" applyBorder="1" applyAlignment="1">
      <alignment horizontal="left" vertical="center" wrapText="1" indent="1"/>
    </xf>
    <xf numFmtId="0" fontId="14" fillId="0" borderId="24" xfId="0" applyFont="1" applyFill="1" applyBorder="1" applyAlignment="1">
      <alignment horizontal="left" vertical="center" wrapText="1" indent="1"/>
    </xf>
    <xf numFmtId="0" fontId="14" fillId="0" borderId="34" xfId="0" applyFont="1" applyFill="1" applyBorder="1" applyAlignment="1">
      <alignment horizontal="left" vertical="center" wrapText="1" indent="1"/>
    </xf>
    <xf numFmtId="0" fontId="14" fillId="0" borderId="35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39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4" xfId="0" applyFon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165" fontId="27" fillId="0" borderId="70" xfId="0" applyNumberFormat="1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87" xfId="0" applyFont="1" applyFill="1" applyBorder="1" applyAlignment="1">
      <alignment horizontal="center" vertical="center" wrapText="1"/>
    </xf>
    <xf numFmtId="0" fontId="13" fillId="4" borderId="88" xfId="0" applyFont="1" applyFill="1" applyBorder="1" applyAlignment="1">
      <alignment horizontal="center" vertical="center" wrapText="1"/>
    </xf>
    <xf numFmtId="165" fontId="3" fillId="4" borderId="69" xfId="0" applyNumberFormat="1" applyFont="1" applyFill="1" applyBorder="1" applyAlignment="1" applyProtection="1">
      <alignment horizontal="center" vertical="center" wrapText="1"/>
    </xf>
    <xf numFmtId="0" fontId="1" fillId="4" borderId="89" xfId="0" applyFont="1" applyFill="1" applyBorder="1" applyAlignment="1">
      <alignment horizontal="center" vertical="center" wrapText="1"/>
    </xf>
    <xf numFmtId="165" fontId="29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90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>
      <alignment horizontal="center" vertical="center" wrapText="1"/>
    </xf>
    <xf numFmtId="0" fontId="1" fillId="0" borderId="77" xfId="0" applyFont="1" applyBorder="1" applyAlignment="1">
      <alignment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165" fontId="27" fillId="0" borderId="81" xfId="0" applyNumberFormat="1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36" fillId="9" borderId="0" xfId="1" applyFont="1" applyFill="1" applyAlignment="1">
      <alignment vertical="center"/>
    </xf>
    <xf numFmtId="0" fontId="35" fillId="0" borderId="0" xfId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X 2013r. do X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 14'!$B$3:$B$15</c:f>
              <c:strCache>
                <c:ptCount val="13"/>
                <c:pt idx="0">
                  <c:v>X 2013r.</c:v>
                </c:pt>
                <c:pt idx="1">
                  <c:v>XI 2013r.</c:v>
                </c:pt>
                <c:pt idx="2">
                  <c:v>XII 2013r.</c:v>
                </c:pt>
                <c:pt idx="3">
                  <c:v>I 2014r.</c:v>
                </c:pt>
                <c:pt idx="4">
                  <c:v>II 2014r.</c:v>
                </c:pt>
                <c:pt idx="5">
                  <c:v>III 2014r.</c:v>
                </c:pt>
                <c:pt idx="6">
                  <c:v>IV 2014r.</c:v>
                </c:pt>
                <c:pt idx="7">
                  <c:v>V 2014r.</c:v>
                </c:pt>
                <c:pt idx="8">
                  <c:v>VI 2014r.</c:v>
                </c:pt>
                <c:pt idx="9">
                  <c:v>VII 2014r.</c:v>
                </c:pt>
                <c:pt idx="10">
                  <c:v>VIII 2014r.</c:v>
                </c:pt>
                <c:pt idx="11">
                  <c:v>IX 2014r.</c:v>
                </c:pt>
                <c:pt idx="12">
                  <c:v>X 2014r.</c:v>
                </c:pt>
              </c:strCache>
            </c:strRef>
          </c:cat>
          <c:val>
            <c:numRef>
              <c:f>'Wykresy X 14'!$C$3:$C$15</c:f>
              <c:numCache>
                <c:formatCode>General</c:formatCode>
                <c:ptCount val="13"/>
                <c:pt idx="0">
                  <c:v>57024</c:v>
                </c:pt>
                <c:pt idx="1">
                  <c:v>58217</c:v>
                </c:pt>
                <c:pt idx="2">
                  <c:v>59805</c:v>
                </c:pt>
                <c:pt idx="3">
                  <c:v>63511</c:v>
                </c:pt>
                <c:pt idx="4">
                  <c:v>62605</c:v>
                </c:pt>
                <c:pt idx="5">
                  <c:v>59745</c:v>
                </c:pt>
                <c:pt idx="6">
                  <c:v>56326</c:v>
                </c:pt>
                <c:pt idx="7">
                  <c:v>53088</c:v>
                </c:pt>
                <c:pt idx="8">
                  <c:v>50542</c:v>
                </c:pt>
                <c:pt idx="9">
                  <c:v>49497</c:v>
                </c:pt>
                <c:pt idx="10">
                  <c:v>48346</c:v>
                </c:pt>
                <c:pt idx="11">
                  <c:v>47412</c:v>
                </c:pt>
                <c:pt idx="12">
                  <c:v>46323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54006736"/>
        <c:axId val="254007128"/>
      </c:barChart>
      <c:catAx>
        <c:axId val="25400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4007128"/>
        <c:crosses val="autoZero"/>
        <c:auto val="1"/>
        <c:lblAlgn val="ctr"/>
        <c:lblOffset val="100"/>
        <c:noMultiLvlLbl val="0"/>
      </c:catAx>
      <c:valAx>
        <c:axId val="254007128"/>
        <c:scaling>
          <c:orientation val="minMax"/>
          <c:min val="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400673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Bezrobotni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zarejestrowani i wyłączeni z ewidencji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okresie od maja 2014r. do października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view3D>
      <c:rotX val="15"/>
      <c:rotY val="20"/>
      <c:depthPercent val="19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77996500437447"/>
          <c:y val="0.16203703703703703"/>
          <c:w val="0.75066447944006998"/>
          <c:h val="0.7275667104111986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X 14'!$J$3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367816091954023E-2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241153045524482E-2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471264367816091E-3"/>
                  <c:y val="4.357298474945453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6206896551724137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6206896551724137E-3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7471264367816091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 14'!$I$4:$I$9</c:f>
              <c:strCache>
                <c:ptCount val="6"/>
                <c:pt idx="0">
                  <c:v>październik 2014r.</c:v>
                </c:pt>
                <c:pt idx="1">
                  <c:v>wrzesień 2014r.</c:v>
                </c:pt>
                <c:pt idx="2">
                  <c:v>sierpień 2014r.</c:v>
                </c:pt>
                <c:pt idx="3">
                  <c:v>lipiec 2014r.</c:v>
                </c:pt>
                <c:pt idx="4">
                  <c:v>czerwiec 2014r.</c:v>
                </c:pt>
                <c:pt idx="5">
                  <c:v>maj 2014r.</c:v>
                </c:pt>
              </c:strCache>
            </c:strRef>
          </c:cat>
          <c:val>
            <c:numRef>
              <c:f>'Wykresy X 14'!$J$4:$J$9</c:f>
              <c:numCache>
                <c:formatCode>General</c:formatCode>
                <c:ptCount val="6"/>
                <c:pt idx="0">
                  <c:v>8596</c:v>
                </c:pt>
                <c:pt idx="1">
                  <c:v>8960</c:v>
                </c:pt>
                <c:pt idx="2">
                  <c:v>7295</c:v>
                </c:pt>
                <c:pt idx="3">
                  <c:v>7815</c:v>
                </c:pt>
                <c:pt idx="4">
                  <c:v>7841</c:v>
                </c:pt>
                <c:pt idx="5">
                  <c:v>8873</c:v>
                </c:pt>
              </c:numCache>
            </c:numRef>
          </c:val>
        </c:ser>
        <c:ser>
          <c:idx val="1"/>
          <c:order val="1"/>
          <c:tx>
            <c:strRef>
              <c:f>'Wykresy X 14'!$K$3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7699115044247787E-2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8495575221238937E-3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94252873563218E-2"/>
                  <c:y val="-2.17864923747276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67816091954023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666666666666666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666666666666767E-2"/>
                  <c:y val="-2.7777777777777776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 14'!$I$4:$I$9</c:f>
              <c:strCache>
                <c:ptCount val="6"/>
                <c:pt idx="0">
                  <c:v>październik 2014r.</c:v>
                </c:pt>
                <c:pt idx="1">
                  <c:v>wrzesień 2014r.</c:v>
                </c:pt>
                <c:pt idx="2">
                  <c:v>sierpień 2014r.</c:v>
                </c:pt>
                <c:pt idx="3">
                  <c:v>lipiec 2014r.</c:v>
                </c:pt>
                <c:pt idx="4">
                  <c:v>czerwiec 2014r.</c:v>
                </c:pt>
                <c:pt idx="5">
                  <c:v>maj 2014r.</c:v>
                </c:pt>
              </c:strCache>
            </c:strRef>
          </c:cat>
          <c:val>
            <c:numRef>
              <c:f>'Wykresy X 14'!$K$4:$K$9</c:f>
              <c:numCache>
                <c:formatCode>General</c:formatCode>
                <c:ptCount val="6"/>
                <c:pt idx="0">
                  <c:v>7507</c:v>
                </c:pt>
                <c:pt idx="1">
                  <c:v>8026</c:v>
                </c:pt>
                <c:pt idx="2">
                  <c:v>6144</c:v>
                </c:pt>
                <c:pt idx="3">
                  <c:v>6770</c:v>
                </c:pt>
                <c:pt idx="4">
                  <c:v>5295</c:v>
                </c:pt>
                <c:pt idx="5">
                  <c:v>5635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54007912"/>
        <c:axId val="254008304"/>
        <c:axId val="0"/>
      </c:bar3DChart>
      <c:catAx>
        <c:axId val="254007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4008304"/>
        <c:crosses val="autoZero"/>
        <c:auto val="1"/>
        <c:lblAlgn val="ctr"/>
        <c:lblOffset val="100"/>
        <c:noMultiLvlLbl val="0"/>
      </c:catAx>
      <c:valAx>
        <c:axId val="254008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007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 2013r. do X 2013r. oraz od V 2014r. do X 2014r.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 14'!$F$6:$F$18</c:f>
              <c:strCache>
                <c:ptCount val="13"/>
                <c:pt idx="0">
                  <c:v>V 2013r.</c:v>
                </c:pt>
                <c:pt idx="1">
                  <c:v>VI 2013r.</c:v>
                </c:pt>
                <c:pt idx="2">
                  <c:v>VII 2013r.</c:v>
                </c:pt>
                <c:pt idx="3">
                  <c:v>VIII 2013r.</c:v>
                </c:pt>
                <c:pt idx="4">
                  <c:v>IX 2013r.</c:v>
                </c:pt>
                <c:pt idx="5">
                  <c:v>X 2013r.</c:v>
                </c:pt>
                <c:pt idx="7">
                  <c:v>V 2014r.</c:v>
                </c:pt>
                <c:pt idx="8">
                  <c:v>VI 2014r.</c:v>
                </c:pt>
                <c:pt idx="9">
                  <c:v>VII 2014r.</c:v>
                </c:pt>
                <c:pt idx="10">
                  <c:v>VIII 2014r.</c:v>
                </c:pt>
                <c:pt idx="11">
                  <c:v>IX 2014r.</c:v>
                </c:pt>
                <c:pt idx="12">
                  <c:v>X 2014r.</c:v>
                </c:pt>
              </c:strCache>
            </c:strRef>
          </c:cat>
          <c:val>
            <c:numRef>
              <c:f>'Wykresy X 14'!$G$6:$G$18</c:f>
              <c:numCache>
                <c:formatCode>General</c:formatCode>
                <c:ptCount val="13"/>
                <c:pt idx="0">
                  <c:v>2512</c:v>
                </c:pt>
                <c:pt idx="1">
                  <c:v>2885</c:v>
                </c:pt>
                <c:pt idx="2">
                  <c:v>2770</c:v>
                </c:pt>
                <c:pt idx="3">
                  <c:v>2965</c:v>
                </c:pt>
                <c:pt idx="4">
                  <c:v>3354</c:v>
                </c:pt>
                <c:pt idx="5">
                  <c:v>2593</c:v>
                </c:pt>
                <c:pt idx="7">
                  <c:v>3429</c:v>
                </c:pt>
                <c:pt idx="8">
                  <c:v>3558</c:v>
                </c:pt>
                <c:pt idx="9">
                  <c:v>3109</c:v>
                </c:pt>
                <c:pt idx="10">
                  <c:v>3274</c:v>
                </c:pt>
                <c:pt idx="11">
                  <c:v>3795</c:v>
                </c:pt>
                <c:pt idx="12">
                  <c:v>3106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54009088"/>
        <c:axId val="254009480"/>
        <c:axId val="0"/>
      </c:bar3DChart>
      <c:catAx>
        <c:axId val="25400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4009480"/>
        <c:crosses val="autoZero"/>
        <c:auto val="1"/>
        <c:lblAlgn val="ctr"/>
        <c:lblOffset val="100"/>
        <c:noMultiLvlLbl val="0"/>
      </c:catAx>
      <c:valAx>
        <c:axId val="254009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4009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październiku 2014r.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850574712643677"/>
          <c:y val="0.32688172043010755"/>
          <c:w val="0.57471264367816088"/>
          <c:h val="0.466666666666666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2.6221830029866957E-3"/>
                  <c:y val="-0.134762241309065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0644696352611086"/>
                  <c:y val="-0.181796291592583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7839747940990136"/>
                  <c:y val="-2.0692574718482771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6.7321929586387913E-2"/>
                  <c:y val="5.4157988315976471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5.3160919540229994E-2"/>
                  <c:y val="6.0333926001185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4161553081726858"/>
                  <c:y val="8.6426890187113706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8240247986243102"/>
                  <c:y val="9.4391668783337573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9609014390442575"/>
                  <c:y val="3.40934072786836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4746311883428365"/>
                  <c:y val="-0.215294880642559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3974115306"/>
                      <c:h val="0.34522597578528497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6.1591320481491539E-2"/>
                  <c:y val="-9.840590675901524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9.2951172051769393E-2"/>
                  <c:y val="-1.933166485129168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3.7759525748936505E-2"/>
                  <c:y val="-1.69014459253839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2371843605756172"/>
                  <c:y val="-8.2438201032685066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X 14'!$J$22:$J$34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X 14'!$K$22:$K$34</c:f>
              <c:numCache>
                <c:formatCode>0.00%</c:formatCode>
                <c:ptCount val="13"/>
                <c:pt idx="0">
                  <c:v>0.39704513727315033</c:v>
                </c:pt>
                <c:pt idx="1">
                  <c:v>1.9078641228478362E-2</c:v>
                </c:pt>
                <c:pt idx="2">
                  <c:v>1.2331316891577479E-2</c:v>
                </c:pt>
                <c:pt idx="3">
                  <c:v>1.0586319218241042E-2</c:v>
                </c:pt>
                <c:pt idx="4">
                  <c:v>4.1879944160074451E-3</c:v>
                </c:pt>
                <c:pt idx="5">
                  <c:v>2.4546300604932528E-2</c:v>
                </c:pt>
                <c:pt idx="6">
                  <c:v>4.6649604467194045E-2</c:v>
                </c:pt>
                <c:pt idx="7">
                  <c:v>2.5476966030711957E-2</c:v>
                </c:pt>
                <c:pt idx="8">
                  <c:v>3.2224290367612846E-2</c:v>
                </c:pt>
                <c:pt idx="9">
                  <c:v>0.28199162401116801</c:v>
                </c:pt>
                <c:pt idx="10">
                  <c:v>7.0032573289902283E-2</c:v>
                </c:pt>
                <c:pt idx="11">
                  <c:v>1.0353652861796184E-2</c:v>
                </c:pt>
                <c:pt idx="12">
                  <c:v>6.5495579339227547E-2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180975</xdr:colOff>
      <xdr:row>18</xdr:row>
      <xdr:rowOff>38100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419100</xdr:colOff>
      <xdr:row>0</xdr:row>
      <xdr:rowOff>38100</xdr:rowOff>
    </xdr:from>
    <xdr:to>
      <xdr:col>26</xdr:col>
      <xdr:colOff>571500</xdr:colOff>
      <xdr:row>18</xdr:row>
      <xdr:rowOff>38100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19</xdr:row>
      <xdr:rowOff>0</xdr:rowOff>
    </xdr:from>
    <xdr:to>
      <xdr:col>19</xdr:col>
      <xdr:colOff>161925</xdr:colOff>
      <xdr:row>37</xdr:row>
      <xdr:rowOff>57150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419100</xdr:colOff>
      <xdr:row>19</xdr:row>
      <xdr:rowOff>9525</xdr:rowOff>
    </xdr:from>
    <xdr:to>
      <xdr:col>26</xdr:col>
      <xdr:colOff>571500</xdr:colOff>
      <xdr:row>37</xdr:row>
      <xdr:rowOff>57150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4r/Arkusz%20roboczy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4"/>
      <sheetName val="Stan i struktura II 14"/>
      <sheetName val="Stan i struktura III 14"/>
      <sheetName val="Stan i struktura IV 14"/>
      <sheetName val="Stan i struktura V 14"/>
      <sheetName val="Stan i struktura VI 14"/>
      <sheetName val="Stan i struktura VII 14"/>
      <sheetName val="Stan i struktura VIII 14"/>
      <sheetName val="Stan i struktura IX 14"/>
      <sheetName val="Stan i struktura X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E6">
            <v>3425</v>
          </cell>
          <cell r="F6">
            <v>2204</v>
          </cell>
          <cell r="G6">
            <v>3259</v>
          </cell>
          <cell r="H6">
            <v>4222</v>
          </cell>
          <cell r="I6">
            <v>5912</v>
          </cell>
          <cell r="J6">
            <v>1388</v>
          </cell>
          <cell r="K6">
            <v>3843</v>
          </cell>
          <cell r="L6">
            <v>1542</v>
          </cell>
          <cell r="M6">
            <v>2456</v>
          </cell>
          <cell r="N6">
            <v>1795</v>
          </cell>
          <cell r="O6">
            <v>4212</v>
          </cell>
          <cell r="P6">
            <v>4180</v>
          </cell>
          <cell r="Q6">
            <v>4534</v>
          </cell>
          <cell r="R6">
            <v>4440</v>
          </cell>
          <cell r="S6">
            <v>47412</v>
          </cell>
        </row>
        <row r="46">
          <cell r="E46">
            <v>4911</v>
          </cell>
          <cell r="F46">
            <v>1698</v>
          </cell>
          <cell r="G46">
            <v>2059</v>
          </cell>
          <cell r="H46">
            <v>1683</v>
          </cell>
          <cell r="I46">
            <v>1946</v>
          </cell>
          <cell r="J46">
            <v>1272</v>
          </cell>
          <cell r="K46">
            <v>2266</v>
          </cell>
          <cell r="L46">
            <v>1504</v>
          </cell>
          <cell r="M46">
            <v>1436</v>
          </cell>
          <cell r="N46">
            <v>938</v>
          </cell>
          <cell r="O46">
            <v>3204</v>
          </cell>
          <cell r="P46">
            <v>1601</v>
          </cell>
          <cell r="Q46">
            <v>2608</v>
          </cell>
          <cell r="R46">
            <v>3505</v>
          </cell>
          <cell r="S46">
            <v>30631</v>
          </cell>
        </row>
        <row r="49">
          <cell r="E49">
            <v>41</v>
          </cell>
          <cell r="F49">
            <v>28</v>
          </cell>
          <cell r="G49">
            <v>0</v>
          </cell>
          <cell r="H49">
            <v>8</v>
          </cell>
          <cell r="I49">
            <v>56</v>
          </cell>
          <cell r="J49">
            <v>23</v>
          </cell>
          <cell r="K49">
            <v>60</v>
          </cell>
          <cell r="L49">
            <v>21</v>
          </cell>
          <cell r="M49">
            <v>16</v>
          </cell>
          <cell r="N49">
            <v>6</v>
          </cell>
          <cell r="O49">
            <v>90</v>
          </cell>
          <cell r="P49">
            <v>20</v>
          </cell>
          <cell r="Q49">
            <v>552</v>
          </cell>
          <cell r="R49">
            <v>154</v>
          </cell>
          <cell r="S49">
            <v>1075</v>
          </cell>
        </row>
        <row r="51">
          <cell r="E51">
            <v>24</v>
          </cell>
          <cell r="F51">
            <v>59</v>
          </cell>
          <cell r="G51">
            <v>70</v>
          </cell>
          <cell r="H51">
            <v>74</v>
          </cell>
          <cell r="I51">
            <v>111</v>
          </cell>
          <cell r="J51">
            <v>47</v>
          </cell>
          <cell r="K51">
            <v>39</v>
          </cell>
          <cell r="L51">
            <v>51</v>
          </cell>
          <cell r="M51">
            <v>29</v>
          </cell>
          <cell r="N51">
            <v>20</v>
          </cell>
          <cell r="O51">
            <v>19</v>
          </cell>
          <cell r="P51">
            <v>83</v>
          </cell>
          <cell r="Q51">
            <v>4</v>
          </cell>
          <cell r="R51">
            <v>12</v>
          </cell>
          <cell r="S51">
            <v>642</v>
          </cell>
        </row>
        <row r="53">
          <cell r="E53">
            <v>22</v>
          </cell>
          <cell r="F53">
            <v>11</v>
          </cell>
          <cell r="G53">
            <v>46</v>
          </cell>
          <cell r="H53">
            <v>110</v>
          </cell>
          <cell r="I53">
            <v>95</v>
          </cell>
          <cell r="J53">
            <v>40</v>
          </cell>
          <cell r="K53">
            <v>74</v>
          </cell>
          <cell r="L53">
            <v>41</v>
          </cell>
          <cell r="M53">
            <v>47</v>
          </cell>
          <cell r="N53">
            <v>35</v>
          </cell>
          <cell r="O53">
            <v>34</v>
          </cell>
          <cell r="P53">
            <v>28</v>
          </cell>
          <cell r="Q53">
            <v>32</v>
          </cell>
          <cell r="R53">
            <v>81</v>
          </cell>
          <cell r="S53">
            <v>696</v>
          </cell>
        </row>
        <row r="55">
          <cell r="E55">
            <v>42</v>
          </cell>
          <cell r="F55">
            <v>22</v>
          </cell>
          <cell r="G55">
            <v>57</v>
          </cell>
          <cell r="H55">
            <v>30</v>
          </cell>
          <cell r="I55">
            <v>59</v>
          </cell>
          <cell r="J55">
            <v>85</v>
          </cell>
          <cell r="K55">
            <v>94</v>
          </cell>
          <cell r="L55">
            <v>59</v>
          </cell>
          <cell r="M55">
            <v>47</v>
          </cell>
          <cell r="N55">
            <v>31</v>
          </cell>
          <cell r="O55">
            <v>37</v>
          </cell>
          <cell r="P55">
            <v>15</v>
          </cell>
          <cell r="Q55">
            <v>94</v>
          </cell>
          <cell r="R55">
            <v>139</v>
          </cell>
          <cell r="S55">
            <v>811</v>
          </cell>
        </row>
        <row r="57">
          <cell r="E57">
            <v>205</v>
          </cell>
          <cell r="F57">
            <v>130</v>
          </cell>
          <cell r="G57">
            <v>0</v>
          </cell>
          <cell r="H57">
            <v>0</v>
          </cell>
          <cell r="I57">
            <v>9</v>
          </cell>
          <cell r="J57">
            <v>7</v>
          </cell>
          <cell r="K57">
            <v>4</v>
          </cell>
          <cell r="L57">
            <v>1</v>
          </cell>
          <cell r="M57">
            <v>0</v>
          </cell>
          <cell r="N57">
            <v>3</v>
          </cell>
          <cell r="O57">
            <v>11</v>
          </cell>
          <cell r="P57">
            <v>13</v>
          </cell>
          <cell r="Q57">
            <v>4</v>
          </cell>
          <cell r="R57">
            <v>19</v>
          </cell>
          <cell r="S57">
            <v>406</v>
          </cell>
        </row>
        <row r="59">
          <cell r="E59">
            <v>92</v>
          </cell>
          <cell r="F59">
            <v>47</v>
          </cell>
          <cell r="G59">
            <v>104</v>
          </cell>
          <cell r="H59">
            <v>177</v>
          </cell>
          <cell r="I59">
            <v>183</v>
          </cell>
          <cell r="J59">
            <v>16</v>
          </cell>
          <cell r="K59">
            <v>54</v>
          </cell>
          <cell r="L59">
            <v>50</v>
          </cell>
          <cell r="M59">
            <v>83</v>
          </cell>
          <cell r="N59">
            <v>164</v>
          </cell>
          <cell r="O59">
            <v>82</v>
          </cell>
          <cell r="P59">
            <v>96</v>
          </cell>
          <cell r="Q59">
            <v>40</v>
          </cell>
          <cell r="R59">
            <v>80</v>
          </cell>
          <cell r="S59">
            <v>1268</v>
          </cell>
        </row>
        <row r="61">
          <cell r="E61">
            <v>490</v>
          </cell>
          <cell r="F61">
            <v>301</v>
          </cell>
          <cell r="G61">
            <v>337</v>
          </cell>
          <cell r="H61">
            <v>587</v>
          </cell>
          <cell r="I61">
            <v>477</v>
          </cell>
          <cell r="J61">
            <v>340</v>
          </cell>
          <cell r="K61">
            <v>390</v>
          </cell>
          <cell r="L61">
            <v>341</v>
          </cell>
          <cell r="M61">
            <v>339</v>
          </cell>
          <cell r="N61">
            <v>179</v>
          </cell>
          <cell r="O61">
            <v>665</v>
          </cell>
          <cell r="P61">
            <v>574</v>
          </cell>
          <cell r="Q61">
            <v>436</v>
          </cell>
          <cell r="R61">
            <v>539</v>
          </cell>
          <cell r="S61">
            <v>5995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117</v>
          </cell>
          <cell r="G65">
            <v>56</v>
          </cell>
          <cell r="H65">
            <v>60</v>
          </cell>
          <cell r="I65">
            <v>224</v>
          </cell>
          <cell r="J65">
            <v>64</v>
          </cell>
          <cell r="K65">
            <v>119</v>
          </cell>
          <cell r="L65">
            <v>20</v>
          </cell>
          <cell r="M65">
            <v>73</v>
          </cell>
          <cell r="N65">
            <v>50</v>
          </cell>
          <cell r="O65">
            <v>179</v>
          </cell>
          <cell r="P65">
            <v>42</v>
          </cell>
          <cell r="Q65">
            <v>513</v>
          </cell>
          <cell r="R65">
            <v>970</v>
          </cell>
          <cell r="S65">
            <v>2487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tabSelected="1" zoomScale="50" zoomScaleNormal="50" workbookViewId="0">
      <selection activeCell="X7" sqref="X7"/>
    </sheetView>
  </sheetViews>
  <sheetFormatPr defaultColWidth="9.109375" defaultRowHeight="12.6"/>
  <cols>
    <col min="1" max="1" width="3.44140625" style="1" customWidth="1"/>
    <col min="2" max="2" width="4.6640625" style="1" customWidth="1"/>
    <col min="3" max="3" width="29.44140625" style="1" customWidth="1"/>
    <col min="4" max="4" width="59.33203125" style="1" customWidth="1"/>
    <col min="5" max="11" width="13.44140625" style="4" customWidth="1"/>
    <col min="12" max="12" width="12.5546875" style="4" customWidth="1"/>
    <col min="13" max="13" width="13.44140625" style="4" customWidth="1"/>
    <col min="14" max="14" width="12.5546875" style="4" customWidth="1"/>
    <col min="15" max="19" width="13.44140625" style="4" customWidth="1"/>
    <col min="20" max="20" width="10.6640625" style="1" bestFit="1" customWidth="1"/>
    <col min="21" max="16384" width="9.109375" style="1"/>
  </cols>
  <sheetData>
    <row r="1" spans="2:21" ht="16.2">
      <c r="D1" s="2"/>
      <c r="E1" s="3"/>
      <c r="R1" s="5"/>
    </row>
    <row r="2" spans="2:21" ht="51" customHeight="1" thickBot="1">
      <c r="B2" s="255" t="s">
        <v>235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7"/>
    </row>
    <row r="3" spans="2:21" ht="45" customHeight="1" thickTop="1" thickBot="1">
      <c r="B3" s="6" t="s">
        <v>0</v>
      </c>
      <c r="C3" s="7" t="s">
        <v>1</v>
      </c>
      <c r="D3" s="8" t="s">
        <v>2</v>
      </c>
      <c r="E3" s="9" t="s">
        <v>3</v>
      </c>
      <c r="F3" s="10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16</v>
      </c>
      <c r="S3" s="13" t="s">
        <v>17</v>
      </c>
    </row>
    <row r="4" spans="2:21" ht="29.1" customHeight="1" thickBot="1">
      <c r="B4" s="230" t="s">
        <v>18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8"/>
    </row>
    <row r="5" spans="2:21" ht="29.1" customHeight="1" thickTop="1" thickBot="1">
      <c r="B5" s="14" t="s">
        <v>19</v>
      </c>
      <c r="C5" s="259" t="s">
        <v>20</v>
      </c>
      <c r="D5" s="260"/>
      <c r="E5" s="15">
        <v>6.1</v>
      </c>
      <c r="F5" s="15">
        <v>9.3000000000000007</v>
      </c>
      <c r="G5" s="15">
        <v>19.5</v>
      </c>
      <c r="H5" s="15">
        <v>20.3</v>
      </c>
      <c r="I5" s="15">
        <v>21.1</v>
      </c>
      <c r="J5" s="15">
        <v>9</v>
      </c>
      <c r="K5" s="15">
        <v>21.5</v>
      </c>
      <c r="L5" s="15">
        <v>13.5</v>
      </c>
      <c r="M5" s="15">
        <v>10.9</v>
      </c>
      <c r="N5" s="15">
        <v>13.2</v>
      </c>
      <c r="O5" s="15">
        <v>7.3</v>
      </c>
      <c r="P5" s="15">
        <v>13.7</v>
      </c>
      <c r="Q5" s="15">
        <v>20.7</v>
      </c>
      <c r="R5" s="16">
        <v>13.6</v>
      </c>
      <c r="S5" s="17">
        <v>12.8</v>
      </c>
      <c r="T5" s="1" t="s">
        <v>21</v>
      </c>
    </row>
    <row r="6" spans="2:21" s="4" customFormat="1" ht="28.5" customHeight="1" thickTop="1" thickBot="1">
      <c r="B6" s="18" t="s">
        <v>22</v>
      </c>
      <c r="C6" s="261" t="s">
        <v>23</v>
      </c>
      <c r="D6" s="262"/>
      <c r="E6" s="19">
        <v>3396</v>
      </c>
      <c r="F6" s="20">
        <v>2097</v>
      </c>
      <c r="G6" s="20">
        <v>3189</v>
      </c>
      <c r="H6" s="20">
        <v>4043</v>
      </c>
      <c r="I6" s="20">
        <v>5821</v>
      </c>
      <c r="J6" s="20">
        <v>1327</v>
      </c>
      <c r="K6" s="20">
        <v>3689</v>
      </c>
      <c r="L6" s="20">
        <v>1486</v>
      </c>
      <c r="M6" s="20">
        <v>2415</v>
      </c>
      <c r="N6" s="20">
        <v>1757</v>
      </c>
      <c r="O6" s="20">
        <v>4167</v>
      </c>
      <c r="P6" s="20">
        <v>4110</v>
      </c>
      <c r="Q6" s="20">
        <v>4556</v>
      </c>
      <c r="R6" s="21">
        <v>4270</v>
      </c>
      <c r="S6" s="22">
        <f>SUM(E6:R6)</f>
        <v>46323</v>
      </c>
    </row>
    <row r="7" spans="2:21" s="4" customFormat="1" ht="29.1" customHeight="1" thickTop="1" thickBot="1">
      <c r="B7" s="23"/>
      <c r="C7" s="263" t="s">
        <v>24</v>
      </c>
      <c r="D7" s="264"/>
      <c r="E7" s="24">
        <f>'[1]Stan i struktura IX 14'!E6</f>
        <v>3425</v>
      </c>
      <c r="F7" s="25">
        <f>'[1]Stan i struktura IX 14'!F6</f>
        <v>2204</v>
      </c>
      <c r="G7" s="25">
        <f>'[1]Stan i struktura IX 14'!G6</f>
        <v>3259</v>
      </c>
      <c r="H7" s="25">
        <f>'[1]Stan i struktura IX 14'!H6</f>
        <v>4222</v>
      </c>
      <c r="I7" s="25">
        <f>'[1]Stan i struktura IX 14'!I6</f>
        <v>5912</v>
      </c>
      <c r="J7" s="25">
        <f>'[1]Stan i struktura IX 14'!J6</f>
        <v>1388</v>
      </c>
      <c r="K7" s="25">
        <f>'[1]Stan i struktura IX 14'!K6</f>
        <v>3843</v>
      </c>
      <c r="L7" s="25">
        <f>'[1]Stan i struktura IX 14'!L6</f>
        <v>1542</v>
      </c>
      <c r="M7" s="25">
        <f>'[1]Stan i struktura IX 14'!M6</f>
        <v>2456</v>
      </c>
      <c r="N7" s="25">
        <f>'[1]Stan i struktura IX 14'!N6</f>
        <v>1795</v>
      </c>
      <c r="O7" s="25">
        <f>'[1]Stan i struktura IX 14'!O6</f>
        <v>4212</v>
      </c>
      <c r="P7" s="25">
        <f>'[1]Stan i struktura IX 14'!P6</f>
        <v>4180</v>
      </c>
      <c r="Q7" s="25">
        <f>'[1]Stan i struktura IX 14'!Q6</f>
        <v>4534</v>
      </c>
      <c r="R7" s="26">
        <f>'[1]Stan i struktura IX 14'!R6</f>
        <v>4440</v>
      </c>
      <c r="S7" s="27">
        <f>'[1]Stan i struktura IX 14'!S6</f>
        <v>47412</v>
      </c>
      <c r="T7" s="28"/>
      <c r="U7" s="29">
        <f>SUM(E7:R7)</f>
        <v>47412</v>
      </c>
    </row>
    <row r="8" spans="2:21" ht="29.1" customHeight="1" thickTop="1" thickBot="1">
      <c r="B8" s="30"/>
      <c r="C8" s="241" t="s">
        <v>25</v>
      </c>
      <c r="D8" s="234"/>
      <c r="E8" s="31">
        <f t="shared" ref="E8:S8" si="0">E6-E7</f>
        <v>-29</v>
      </c>
      <c r="F8" s="31">
        <f t="shared" si="0"/>
        <v>-107</v>
      </c>
      <c r="G8" s="31">
        <f t="shared" si="0"/>
        <v>-70</v>
      </c>
      <c r="H8" s="31">
        <f t="shared" si="0"/>
        <v>-179</v>
      </c>
      <c r="I8" s="31">
        <f t="shared" si="0"/>
        <v>-91</v>
      </c>
      <c r="J8" s="31">
        <f t="shared" si="0"/>
        <v>-61</v>
      </c>
      <c r="K8" s="31">
        <f t="shared" si="0"/>
        <v>-154</v>
      </c>
      <c r="L8" s="31">
        <f t="shared" si="0"/>
        <v>-56</v>
      </c>
      <c r="M8" s="31">
        <f t="shared" si="0"/>
        <v>-41</v>
      </c>
      <c r="N8" s="31">
        <f t="shared" si="0"/>
        <v>-38</v>
      </c>
      <c r="O8" s="31">
        <f t="shared" si="0"/>
        <v>-45</v>
      </c>
      <c r="P8" s="31">
        <f t="shared" si="0"/>
        <v>-70</v>
      </c>
      <c r="Q8" s="31">
        <f t="shared" si="0"/>
        <v>22</v>
      </c>
      <c r="R8" s="32">
        <f t="shared" si="0"/>
        <v>-170</v>
      </c>
      <c r="S8" s="33">
        <f t="shared" si="0"/>
        <v>-1089</v>
      </c>
      <c r="T8" s="34"/>
    </row>
    <row r="9" spans="2:21" ht="29.1" customHeight="1" thickTop="1" thickBot="1">
      <c r="B9" s="35"/>
      <c r="C9" s="237" t="s">
        <v>26</v>
      </c>
      <c r="D9" s="238"/>
      <c r="E9" s="36">
        <f t="shared" ref="E9:S9" si="1">E6/E7*100</f>
        <v>99.153284671532845</v>
      </c>
      <c r="F9" s="36">
        <f t="shared" si="1"/>
        <v>95.145190562613436</v>
      </c>
      <c r="G9" s="36">
        <f t="shared" si="1"/>
        <v>97.852101871739791</v>
      </c>
      <c r="H9" s="36">
        <f t="shared" si="1"/>
        <v>95.760303173851256</v>
      </c>
      <c r="I9" s="36">
        <f t="shared" si="1"/>
        <v>98.460757780784846</v>
      </c>
      <c r="J9" s="36">
        <f t="shared" si="1"/>
        <v>95.60518731988472</v>
      </c>
      <c r="K9" s="36">
        <f t="shared" si="1"/>
        <v>95.992714025500916</v>
      </c>
      <c r="L9" s="36">
        <f t="shared" si="1"/>
        <v>96.36835278858625</v>
      </c>
      <c r="M9" s="36">
        <f t="shared" si="1"/>
        <v>98.330618892508141</v>
      </c>
      <c r="N9" s="36">
        <f t="shared" si="1"/>
        <v>97.883008356545957</v>
      </c>
      <c r="O9" s="36">
        <f t="shared" si="1"/>
        <v>98.931623931623932</v>
      </c>
      <c r="P9" s="36">
        <f t="shared" si="1"/>
        <v>98.325358851674636</v>
      </c>
      <c r="Q9" s="36">
        <f t="shared" si="1"/>
        <v>100.48522276135863</v>
      </c>
      <c r="R9" s="37">
        <f t="shared" si="1"/>
        <v>96.171171171171167</v>
      </c>
      <c r="S9" s="38">
        <f t="shared" si="1"/>
        <v>97.703113135914947</v>
      </c>
      <c r="T9" s="34"/>
    </row>
    <row r="10" spans="2:21" s="4" customFormat="1" ht="29.1" customHeight="1" thickTop="1" thickBot="1">
      <c r="B10" s="39" t="s">
        <v>27</v>
      </c>
      <c r="C10" s="239" t="s">
        <v>28</v>
      </c>
      <c r="D10" s="240"/>
      <c r="E10" s="40">
        <v>812</v>
      </c>
      <c r="F10" s="41">
        <v>356</v>
      </c>
      <c r="G10" s="42">
        <v>490</v>
      </c>
      <c r="H10" s="42">
        <v>466</v>
      </c>
      <c r="I10" s="42">
        <v>842</v>
      </c>
      <c r="J10" s="42">
        <v>303</v>
      </c>
      <c r="K10" s="42">
        <v>541</v>
      </c>
      <c r="L10" s="42">
        <v>286</v>
      </c>
      <c r="M10" s="43">
        <v>411</v>
      </c>
      <c r="N10" s="43">
        <v>295</v>
      </c>
      <c r="O10" s="43">
        <v>641</v>
      </c>
      <c r="P10" s="43">
        <v>626</v>
      </c>
      <c r="Q10" s="43">
        <v>736</v>
      </c>
      <c r="R10" s="43">
        <v>702</v>
      </c>
      <c r="S10" s="44">
        <f>SUM(E10:R10)</f>
        <v>7507</v>
      </c>
      <c r="T10" s="28"/>
    </row>
    <row r="11" spans="2:21" ht="29.1" customHeight="1" thickTop="1" thickBot="1">
      <c r="B11" s="45"/>
      <c r="C11" s="241" t="s">
        <v>29</v>
      </c>
      <c r="D11" s="234"/>
      <c r="E11" s="46">
        <f t="shared" ref="E11:S11" si="2">E76/E10*100</f>
        <v>17.610837438423648</v>
      </c>
      <c r="F11" s="46">
        <f t="shared" si="2"/>
        <v>21.067415730337078</v>
      </c>
      <c r="G11" s="46">
        <f t="shared" si="2"/>
        <v>14.69387755102041</v>
      </c>
      <c r="H11" s="46">
        <f t="shared" si="2"/>
        <v>18.240343347639485</v>
      </c>
      <c r="I11" s="46">
        <f t="shared" si="2"/>
        <v>12.826603325415679</v>
      </c>
      <c r="J11" s="46">
        <f t="shared" si="2"/>
        <v>18.151815181518153</v>
      </c>
      <c r="K11" s="46">
        <f t="shared" si="2"/>
        <v>12.384473197781885</v>
      </c>
      <c r="L11" s="46">
        <f t="shared" si="2"/>
        <v>14.685314685314685</v>
      </c>
      <c r="M11" s="46">
        <f t="shared" si="2"/>
        <v>19.464720194647203</v>
      </c>
      <c r="N11" s="46">
        <f t="shared" si="2"/>
        <v>21.35593220338983</v>
      </c>
      <c r="O11" s="46">
        <f t="shared" si="2"/>
        <v>20.436817472698905</v>
      </c>
      <c r="P11" s="46">
        <f t="shared" si="2"/>
        <v>17.571884984025559</v>
      </c>
      <c r="Q11" s="46">
        <f t="shared" si="2"/>
        <v>15.217391304347828</v>
      </c>
      <c r="R11" s="47">
        <f t="shared" si="2"/>
        <v>12.962962962962962</v>
      </c>
      <c r="S11" s="48">
        <f t="shared" si="2"/>
        <v>16.437991208205673</v>
      </c>
      <c r="T11" s="34"/>
    </row>
    <row r="12" spans="2:21" ht="29.1" customHeight="1" thickTop="1" thickBot="1">
      <c r="B12" s="49" t="s">
        <v>30</v>
      </c>
      <c r="C12" s="242" t="s">
        <v>31</v>
      </c>
      <c r="D12" s="243"/>
      <c r="E12" s="40">
        <v>841</v>
      </c>
      <c r="F12" s="42">
        <v>463</v>
      </c>
      <c r="G12" s="42">
        <v>560</v>
      </c>
      <c r="H12" s="42">
        <v>645</v>
      </c>
      <c r="I12" s="42">
        <v>933</v>
      </c>
      <c r="J12" s="42">
        <v>364</v>
      </c>
      <c r="K12" s="42">
        <v>695</v>
      </c>
      <c r="L12" s="42">
        <v>342</v>
      </c>
      <c r="M12" s="43">
        <v>452</v>
      </c>
      <c r="N12" s="43">
        <v>333</v>
      </c>
      <c r="O12" s="43">
        <v>686</v>
      </c>
      <c r="P12" s="43">
        <v>696</v>
      </c>
      <c r="Q12" s="43">
        <v>714</v>
      </c>
      <c r="R12" s="43">
        <v>872</v>
      </c>
      <c r="S12" s="44">
        <f>SUM(E12:R12)</f>
        <v>8596</v>
      </c>
      <c r="T12" s="34"/>
    </row>
    <row r="13" spans="2:21" ht="29.1" customHeight="1" thickTop="1" thickBot="1">
      <c r="B13" s="45" t="s">
        <v>21</v>
      </c>
      <c r="C13" s="244" t="s">
        <v>32</v>
      </c>
      <c r="D13" s="245"/>
      <c r="E13" s="50">
        <v>339</v>
      </c>
      <c r="F13" s="51">
        <v>188</v>
      </c>
      <c r="G13" s="51">
        <v>299</v>
      </c>
      <c r="H13" s="51">
        <v>313</v>
      </c>
      <c r="I13" s="51">
        <v>389</v>
      </c>
      <c r="J13" s="51">
        <v>173</v>
      </c>
      <c r="K13" s="51">
        <v>369</v>
      </c>
      <c r="L13" s="51">
        <v>184</v>
      </c>
      <c r="M13" s="52">
        <v>214</v>
      </c>
      <c r="N13" s="52">
        <v>139</v>
      </c>
      <c r="O13" s="52">
        <v>283</v>
      </c>
      <c r="P13" s="52">
        <v>277</v>
      </c>
      <c r="Q13" s="52">
        <v>333</v>
      </c>
      <c r="R13" s="52">
        <v>310</v>
      </c>
      <c r="S13" s="53">
        <f>SUM(E13:R13)</f>
        <v>3810</v>
      </c>
      <c r="T13" s="34"/>
    </row>
    <row r="14" spans="2:21" s="4" customFormat="1" ht="29.1" customHeight="1" thickTop="1" thickBot="1">
      <c r="B14" s="18" t="s">
        <v>21</v>
      </c>
      <c r="C14" s="246" t="s">
        <v>33</v>
      </c>
      <c r="D14" s="247"/>
      <c r="E14" s="50">
        <v>310</v>
      </c>
      <c r="F14" s="51">
        <v>161</v>
      </c>
      <c r="G14" s="51">
        <v>288</v>
      </c>
      <c r="H14" s="51">
        <v>284</v>
      </c>
      <c r="I14" s="51">
        <v>348</v>
      </c>
      <c r="J14" s="51">
        <v>145</v>
      </c>
      <c r="K14" s="51">
        <v>323</v>
      </c>
      <c r="L14" s="51">
        <v>149</v>
      </c>
      <c r="M14" s="52">
        <v>197</v>
      </c>
      <c r="N14" s="52">
        <v>125</v>
      </c>
      <c r="O14" s="52">
        <v>263</v>
      </c>
      <c r="P14" s="52">
        <v>265</v>
      </c>
      <c r="Q14" s="52">
        <v>289</v>
      </c>
      <c r="R14" s="52">
        <v>266</v>
      </c>
      <c r="S14" s="53">
        <f>SUM(E14:R14)</f>
        <v>3413</v>
      </c>
      <c r="T14" s="28"/>
    </row>
    <row r="15" spans="2:21" s="4" customFormat="1" ht="29.1" customHeight="1" thickTop="1" thickBot="1">
      <c r="B15" s="54" t="s">
        <v>21</v>
      </c>
      <c r="C15" s="248" t="s">
        <v>34</v>
      </c>
      <c r="D15" s="249"/>
      <c r="E15" s="55">
        <v>285</v>
      </c>
      <c r="F15" s="56">
        <v>147</v>
      </c>
      <c r="G15" s="56">
        <v>73</v>
      </c>
      <c r="H15" s="56">
        <v>158</v>
      </c>
      <c r="I15" s="56">
        <v>290</v>
      </c>
      <c r="J15" s="56">
        <v>128</v>
      </c>
      <c r="K15" s="56">
        <v>191</v>
      </c>
      <c r="L15" s="56">
        <v>71</v>
      </c>
      <c r="M15" s="57">
        <v>154</v>
      </c>
      <c r="N15" s="57">
        <v>81</v>
      </c>
      <c r="O15" s="57">
        <v>212</v>
      </c>
      <c r="P15" s="57">
        <v>194</v>
      </c>
      <c r="Q15" s="57">
        <v>203</v>
      </c>
      <c r="R15" s="57">
        <v>237</v>
      </c>
      <c r="S15" s="53">
        <f>SUM(E15:R15)</f>
        <v>2424</v>
      </c>
      <c r="T15" s="28"/>
    </row>
    <row r="16" spans="2:21" ht="29.1" customHeight="1" thickBot="1">
      <c r="B16" s="230" t="s">
        <v>35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1"/>
    </row>
    <row r="17" spans="2:19" ht="29.1" customHeight="1" thickTop="1" thickBot="1">
      <c r="B17" s="252" t="s">
        <v>19</v>
      </c>
      <c r="C17" s="253" t="s">
        <v>36</v>
      </c>
      <c r="D17" s="254"/>
      <c r="E17" s="58">
        <v>1837</v>
      </c>
      <c r="F17" s="59">
        <v>1125</v>
      </c>
      <c r="G17" s="59">
        <v>1781</v>
      </c>
      <c r="H17" s="59">
        <v>2059</v>
      </c>
      <c r="I17" s="59">
        <v>3203</v>
      </c>
      <c r="J17" s="59">
        <v>583</v>
      </c>
      <c r="K17" s="59">
        <v>1995</v>
      </c>
      <c r="L17" s="59">
        <v>707</v>
      </c>
      <c r="M17" s="60">
        <v>1223</v>
      </c>
      <c r="N17" s="60">
        <v>989</v>
      </c>
      <c r="O17" s="60">
        <v>2146</v>
      </c>
      <c r="P17" s="60">
        <v>2271</v>
      </c>
      <c r="Q17" s="60">
        <v>2521</v>
      </c>
      <c r="R17" s="60">
        <v>2358</v>
      </c>
      <c r="S17" s="53">
        <f>SUM(E17:R17)</f>
        <v>24798</v>
      </c>
    </row>
    <row r="18" spans="2:19" ht="29.1" customHeight="1" thickTop="1" thickBot="1">
      <c r="B18" s="191"/>
      <c r="C18" s="219" t="s">
        <v>37</v>
      </c>
      <c r="D18" s="220"/>
      <c r="E18" s="61">
        <f t="shared" ref="E18:S18" si="3">E17/E6*100</f>
        <v>54.093050647820959</v>
      </c>
      <c r="F18" s="61">
        <f t="shared" si="3"/>
        <v>53.648068669527895</v>
      </c>
      <c r="G18" s="61">
        <f t="shared" si="3"/>
        <v>55.848228284728748</v>
      </c>
      <c r="H18" s="61">
        <f t="shared" si="3"/>
        <v>50.927529062577293</v>
      </c>
      <c r="I18" s="61">
        <f t="shared" si="3"/>
        <v>55.024909809311119</v>
      </c>
      <c r="J18" s="61">
        <f t="shared" si="3"/>
        <v>43.933685003767899</v>
      </c>
      <c r="K18" s="61">
        <f t="shared" si="3"/>
        <v>54.079696394686906</v>
      </c>
      <c r="L18" s="61">
        <f t="shared" si="3"/>
        <v>47.57738896366083</v>
      </c>
      <c r="M18" s="61">
        <f t="shared" si="3"/>
        <v>50.64182194616977</v>
      </c>
      <c r="N18" s="61">
        <f t="shared" si="3"/>
        <v>56.289129197495733</v>
      </c>
      <c r="O18" s="61">
        <f t="shared" si="3"/>
        <v>51.499880009599231</v>
      </c>
      <c r="P18" s="61">
        <f t="shared" si="3"/>
        <v>55.255474452554743</v>
      </c>
      <c r="Q18" s="61">
        <f t="shared" si="3"/>
        <v>55.333625987708515</v>
      </c>
      <c r="R18" s="62">
        <f t="shared" si="3"/>
        <v>55.222482435597186</v>
      </c>
      <c r="S18" s="63">
        <f t="shared" si="3"/>
        <v>53.532802279645097</v>
      </c>
    </row>
    <row r="19" spans="2:19" ht="29.1" customHeight="1" thickTop="1" thickBot="1">
      <c r="B19" s="223" t="s">
        <v>22</v>
      </c>
      <c r="C19" s="233" t="s">
        <v>38</v>
      </c>
      <c r="D19" s="234"/>
      <c r="E19" s="50">
        <v>0</v>
      </c>
      <c r="F19" s="51">
        <v>1429</v>
      </c>
      <c r="G19" s="51">
        <v>1613</v>
      </c>
      <c r="H19" s="51">
        <v>2190</v>
      </c>
      <c r="I19" s="51">
        <v>2352</v>
      </c>
      <c r="J19" s="51">
        <v>554</v>
      </c>
      <c r="K19" s="51">
        <v>2067</v>
      </c>
      <c r="L19" s="51">
        <v>854</v>
      </c>
      <c r="M19" s="52">
        <v>1390</v>
      </c>
      <c r="N19" s="52">
        <v>843</v>
      </c>
      <c r="O19" s="52">
        <v>0</v>
      </c>
      <c r="P19" s="52">
        <v>2833</v>
      </c>
      <c r="Q19" s="52">
        <v>2052</v>
      </c>
      <c r="R19" s="52">
        <v>1941</v>
      </c>
      <c r="S19" s="64">
        <f>SUM(E19:R19)</f>
        <v>20118</v>
      </c>
    </row>
    <row r="20" spans="2:19" ht="29.1" customHeight="1" thickTop="1" thickBot="1">
      <c r="B20" s="191"/>
      <c r="C20" s="219" t="s">
        <v>37</v>
      </c>
      <c r="D20" s="220"/>
      <c r="E20" s="61">
        <f t="shared" ref="E20:S20" si="4">E19/E6*100</f>
        <v>0</v>
      </c>
      <c r="F20" s="61">
        <f t="shared" si="4"/>
        <v>68.144969003338105</v>
      </c>
      <c r="G20" s="61">
        <f t="shared" si="4"/>
        <v>50.580119159611158</v>
      </c>
      <c r="H20" s="61">
        <f t="shared" si="4"/>
        <v>54.167697254513982</v>
      </c>
      <c r="I20" s="61">
        <f t="shared" si="4"/>
        <v>40.405428620511941</v>
      </c>
      <c r="J20" s="61">
        <f t="shared" si="4"/>
        <v>41.748304446119064</v>
      </c>
      <c r="K20" s="61">
        <f t="shared" si="4"/>
        <v>56.031444835998911</v>
      </c>
      <c r="L20" s="61">
        <f t="shared" si="4"/>
        <v>57.469717362045756</v>
      </c>
      <c r="M20" s="61">
        <f t="shared" si="4"/>
        <v>57.556935817805389</v>
      </c>
      <c r="N20" s="61">
        <f t="shared" si="4"/>
        <v>47.979510529311327</v>
      </c>
      <c r="O20" s="61">
        <f t="shared" si="4"/>
        <v>0</v>
      </c>
      <c r="P20" s="61">
        <f t="shared" si="4"/>
        <v>68.929440389294399</v>
      </c>
      <c r="Q20" s="61">
        <f t="shared" si="4"/>
        <v>45.039508340649689</v>
      </c>
      <c r="R20" s="62">
        <f t="shared" si="4"/>
        <v>45.456674473067913</v>
      </c>
      <c r="S20" s="63">
        <f t="shared" si="4"/>
        <v>43.429829674243898</v>
      </c>
    </row>
    <row r="21" spans="2:19" s="4" customFormat="1" ht="29.1" customHeight="1" thickTop="1" thickBot="1">
      <c r="B21" s="215" t="s">
        <v>27</v>
      </c>
      <c r="C21" s="217" t="s">
        <v>39</v>
      </c>
      <c r="D21" s="218"/>
      <c r="E21" s="50">
        <v>646</v>
      </c>
      <c r="F21" s="51">
        <v>356</v>
      </c>
      <c r="G21" s="51">
        <v>520</v>
      </c>
      <c r="H21" s="51">
        <v>686</v>
      </c>
      <c r="I21" s="51">
        <v>929</v>
      </c>
      <c r="J21" s="51">
        <v>174</v>
      </c>
      <c r="K21" s="51">
        <v>574</v>
      </c>
      <c r="L21" s="51">
        <v>210</v>
      </c>
      <c r="M21" s="52">
        <v>351</v>
      </c>
      <c r="N21" s="52">
        <v>198</v>
      </c>
      <c r="O21" s="52">
        <v>582</v>
      </c>
      <c r="P21" s="52">
        <v>489</v>
      </c>
      <c r="Q21" s="52">
        <v>826</v>
      </c>
      <c r="R21" s="52">
        <v>488</v>
      </c>
      <c r="S21" s="53">
        <f>SUM(E21:R21)</f>
        <v>7029</v>
      </c>
    </row>
    <row r="22" spans="2:19" ht="29.1" customHeight="1" thickTop="1" thickBot="1">
      <c r="B22" s="191"/>
      <c r="C22" s="219" t="s">
        <v>37</v>
      </c>
      <c r="D22" s="220"/>
      <c r="E22" s="61">
        <f t="shared" ref="E22:S22" si="5">E21/E6*100</f>
        <v>19.022379269729093</v>
      </c>
      <c r="F22" s="61">
        <f t="shared" si="5"/>
        <v>16.976633285646162</v>
      </c>
      <c r="G22" s="61">
        <f t="shared" si="5"/>
        <v>16.306052053935403</v>
      </c>
      <c r="H22" s="61">
        <f t="shared" si="5"/>
        <v>16.967598318080633</v>
      </c>
      <c r="I22" s="61">
        <f t="shared" si="5"/>
        <v>15.959457137948807</v>
      </c>
      <c r="J22" s="61">
        <f t="shared" si="5"/>
        <v>13.112283345892992</v>
      </c>
      <c r="K22" s="61">
        <f t="shared" si="5"/>
        <v>15.559772296015181</v>
      </c>
      <c r="L22" s="61">
        <f t="shared" si="5"/>
        <v>14.131897711978466</v>
      </c>
      <c r="M22" s="61">
        <f t="shared" si="5"/>
        <v>14.534161490683232</v>
      </c>
      <c r="N22" s="61">
        <f t="shared" si="5"/>
        <v>11.26920887877063</v>
      </c>
      <c r="O22" s="61">
        <f t="shared" si="5"/>
        <v>13.966882649388049</v>
      </c>
      <c r="P22" s="61">
        <f t="shared" si="5"/>
        <v>11.897810218978103</v>
      </c>
      <c r="Q22" s="61">
        <f t="shared" si="5"/>
        <v>18.129938542581211</v>
      </c>
      <c r="R22" s="62">
        <f t="shared" si="5"/>
        <v>11.428571428571429</v>
      </c>
      <c r="S22" s="63">
        <f t="shared" si="5"/>
        <v>15.173887701573733</v>
      </c>
    </row>
    <row r="23" spans="2:19" s="4" customFormat="1" ht="29.1" customHeight="1" thickTop="1" thickBot="1">
      <c r="B23" s="215" t="s">
        <v>30</v>
      </c>
      <c r="C23" s="235" t="s">
        <v>40</v>
      </c>
      <c r="D23" s="236"/>
      <c r="E23" s="50">
        <v>206</v>
      </c>
      <c r="F23" s="51">
        <v>186</v>
      </c>
      <c r="G23" s="51">
        <v>252</v>
      </c>
      <c r="H23" s="51">
        <v>332</v>
      </c>
      <c r="I23" s="51">
        <v>121</v>
      </c>
      <c r="J23" s="51">
        <v>43</v>
      </c>
      <c r="K23" s="51">
        <v>121</v>
      </c>
      <c r="L23" s="51">
        <v>48</v>
      </c>
      <c r="M23" s="52">
        <v>313</v>
      </c>
      <c r="N23" s="52">
        <v>120</v>
      </c>
      <c r="O23" s="52">
        <v>266</v>
      </c>
      <c r="P23" s="52">
        <v>212</v>
      </c>
      <c r="Q23" s="52">
        <v>288</v>
      </c>
      <c r="R23" s="52">
        <v>135</v>
      </c>
      <c r="S23" s="53">
        <f>SUM(E23:R23)</f>
        <v>2643</v>
      </c>
    </row>
    <row r="24" spans="2:19" ht="29.1" customHeight="1" thickTop="1" thickBot="1">
      <c r="B24" s="191"/>
      <c r="C24" s="219" t="s">
        <v>37</v>
      </c>
      <c r="D24" s="220"/>
      <c r="E24" s="61">
        <f t="shared" ref="E24:S24" si="6">E23/E6*100</f>
        <v>6.0659599528857484</v>
      </c>
      <c r="F24" s="61">
        <f t="shared" si="6"/>
        <v>8.8698140200286133</v>
      </c>
      <c r="G24" s="61">
        <f t="shared" si="6"/>
        <v>7.9021636876763877</v>
      </c>
      <c r="H24" s="61">
        <f t="shared" si="6"/>
        <v>8.2117239673509772</v>
      </c>
      <c r="I24" s="61">
        <f t="shared" si="6"/>
        <v>2.0786806390654529</v>
      </c>
      <c r="J24" s="61">
        <f t="shared" si="6"/>
        <v>3.2403918613413714</v>
      </c>
      <c r="K24" s="61">
        <f t="shared" si="6"/>
        <v>3.2800216860937925</v>
      </c>
      <c r="L24" s="61">
        <f t="shared" si="6"/>
        <v>3.2301480484522207</v>
      </c>
      <c r="M24" s="61">
        <f t="shared" si="6"/>
        <v>12.960662525879918</v>
      </c>
      <c r="N24" s="61">
        <f t="shared" si="6"/>
        <v>6.829823562891292</v>
      </c>
      <c r="O24" s="61">
        <f t="shared" si="6"/>
        <v>6.3834893208543315</v>
      </c>
      <c r="P24" s="61">
        <f t="shared" si="6"/>
        <v>5.1581508515815084</v>
      </c>
      <c r="Q24" s="61">
        <f t="shared" si="6"/>
        <v>6.3213345039508342</v>
      </c>
      <c r="R24" s="62">
        <f t="shared" si="6"/>
        <v>3.1615925058548009</v>
      </c>
      <c r="S24" s="63">
        <f t="shared" si="6"/>
        <v>5.7055890162554235</v>
      </c>
    </row>
    <row r="25" spans="2:19" s="4" customFormat="1" ht="29.1" customHeight="1" thickTop="1" thickBot="1">
      <c r="B25" s="215" t="s">
        <v>41</v>
      </c>
      <c r="C25" s="217" t="s">
        <v>42</v>
      </c>
      <c r="D25" s="218"/>
      <c r="E25" s="65">
        <v>138</v>
      </c>
      <c r="F25" s="52">
        <v>77</v>
      </c>
      <c r="G25" s="52">
        <v>134</v>
      </c>
      <c r="H25" s="52">
        <v>122</v>
      </c>
      <c r="I25" s="52">
        <v>237</v>
      </c>
      <c r="J25" s="52">
        <v>47</v>
      </c>
      <c r="K25" s="52">
        <v>141</v>
      </c>
      <c r="L25" s="52">
        <v>58</v>
      </c>
      <c r="M25" s="52">
        <v>92</v>
      </c>
      <c r="N25" s="52">
        <v>107</v>
      </c>
      <c r="O25" s="52">
        <v>165</v>
      </c>
      <c r="P25" s="52">
        <v>200</v>
      </c>
      <c r="Q25" s="52">
        <v>180</v>
      </c>
      <c r="R25" s="52">
        <v>195</v>
      </c>
      <c r="S25" s="53">
        <f>SUM(E25:R25)</f>
        <v>1893</v>
      </c>
    </row>
    <row r="26" spans="2:19" ht="29.1" customHeight="1" thickTop="1" thickBot="1">
      <c r="B26" s="191"/>
      <c r="C26" s="219" t="s">
        <v>37</v>
      </c>
      <c r="D26" s="220"/>
      <c r="E26" s="61">
        <f t="shared" ref="E26:S26" si="7">E25/E6*100</f>
        <v>4.0636042402826851</v>
      </c>
      <c r="F26" s="61">
        <f t="shared" si="7"/>
        <v>3.6719122556032429</v>
      </c>
      <c r="G26" s="61">
        <f t="shared" si="7"/>
        <v>4.2019441831295081</v>
      </c>
      <c r="H26" s="61">
        <f t="shared" si="7"/>
        <v>3.0175612169181303</v>
      </c>
      <c r="I26" s="61">
        <f t="shared" si="7"/>
        <v>4.0714653839546466</v>
      </c>
      <c r="J26" s="61">
        <f t="shared" si="7"/>
        <v>3.541823662396383</v>
      </c>
      <c r="K26" s="61">
        <f t="shared" si="7"/>
        <v>3.8221740309026835</v>
      </c>
      <c r="L26" s="61">
        <f t="shared" si="7"/>
        <v>3.9030955585464335</v>
      </c>
      <c r="M26" s="61">
        <f t="shared" si="7"/>
        <v>3.8095238095238098</v>
      </c>
      <c r="N26" s="61">
        <f t="shared" si="7"/>
        <v>6.089926010244735</v>
      </c>
      <c r="O26" s="61">
        <f t="shared" si="7"/>
        <v>3.9596832253419727</v>
      </c>
      <c r="P26" s="61">
        <f t="shared" si="7"/>
        <v>4.8661800486618008</v>
      </c>
      <c r="Q26" s="61">
        <f t="shared" si="7"/>
        <v>3.9508340649692713</v>
      </c>
      <c r="R26" s="62">
        <f t="shared" si="7"/>
        <v>4.5667447306791571</v>
      </c>
      <c r="S26" s="63">
        <f t="shared" si="7"/>
        <v>4.0865228935949744</v>
      </c>
    </row>
    <row r="27" spans="2:19" ht="29.1" customHeight="1" thickTop="1" thickBot="1">
      <c r="B27" s="230" t="s">
        <v>43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2"/>
    </row>
    <row r="28" spans="2:19" ht="29.1" customHeight="1" thickTop="1" thickBot="1">
      <c r="B28" s="223" t="s">
        <v>19</v>
      </c>
      <c r="C28" s="233" t="s">
        <v>44</v>
      </c>
      <c r="D28" s="234"/>
      <c r="E28" s="50">
        <v>386</v>
      </c>
      <c r="F28" s="51">
        <v>298</v>
      </c>
      <c r="G28" s="51">
        <v>542</v>
      </c>
      <c r="H28" s="51">
        <v>588</v>
      </c>
      <c r="I28" s="51">
        <v>923</v>
      </c>
      <c r="J28" s="51">
        <v>203</v>
      </c>
      <c r="K28" s="51">
        <v>647</v>
      </c>
      <c r="L28" s="51">
        <v>285</v>
      </c>
      <c r="M28" s="52">
        <v>457</v>
      </c>
      <c r="N28" s="52">
        <v>350</v>
      </c>
      <c r="O28" s="52">
        <v>424</v>
      </c>
      <c r="P28" s="52">
        <v>668</v>
      </c>
      <c r="Q28" s="52">
        <v>686</v>
      </c>
      <c r="R28" s="52">
        <v>734</v>
      </c>
      <c r="S28" s="53">
        <f>SUM(E28:R28)</f>
        <v>7191</v>
      </c>
    </row>
    <row r="29" spans="2:19" ht="29.1" customHeight="1" thickTop="1" thickBot="1">
      <c r="B29" s="191"/>
      <c r="C29" s="219" t="s">
        <v>37</v>
      </c>
      <c r="D29" s="220"/>
      <c r="E29" s="61">
        <f t="shared" ref="E29:S29" si="8">E28/E6*100</f>
        <v>11.366313309776208</v>
      </c>
      <c r="F29" s="61">
        <f t="shared" si="8"/>
        <v>14.210777300906056</v>
      </c>
      <c r="G29" s="61">
        <f t="shared" si="8"/>
        <v>16.995923486986516</v>
      </c>
      <c r="H29" s="61">
        <f t="shared" si="8"/>
        <v>14.543655701211971</v>
      </c>
      <c r="I29" s="61">
        <f t="shared" si="8"/>
        <v>15.856382064937296</v>
      </c>
      <c r="J29" s="61">
        <f t="shared" si="8"/>
        <v>15.297663903541824</v>
      </c>
      <c r="K29" s="61">
        <f t="shared" si="8"/>
        <v>17.538628354567635</v>
      </c>
      <c r="L29" s="61">
        <f t="shared" si="8"/>
        <v>19.179004037685061</v>
      </c>
      <c r="M29" s="61">
        <f t="shared" si="8"/>
        <v>18.923395445134574</v>
      </c>
      <c r="N29" s="61">
        <f t="shared" si="8"/>
        <v>19.920318725099602</v>
      </c>
      <c r="O29" s="61">
        <f t="shared" si="8"/>
        <v>10.175185985121191</v>
      </c>
      <c r="P29" s="61">
        <f t="shared" si="8"/>
        <v>16.253041362530414</v>
      </c>
      <c r="Q29" s="61">
        <f t="shared" si="8"/>
        <v>15.057067603160668</v>
      </c>
      <c r="R29" s="62">
        <f t="shared" si="8"/>
        <v>17.189695550351288</v>
      </c>
      <c r="S29" s="63">
        <f t="shared" si="8"/>
        <v>15.523605984068389</v>
      </c>
    </row>
    <row r="30" spans="2:19" ht="29.1" customHeight="1" thickTop="1" thickBot="1">
      <c r="B30" s="215" t="s">
        <v>22</v>
      </c>
      <c r="C30" s="217" t="s">
        <v>45</v>
      </c>
      <c r="D30" s="218"/>
      <c r="E30" s="50">
        <v>1139</v>
      </c>
      <c r="F30" s="51">
        <v>672</v>
      </c>
      <c r="G30" s="51">
        <v>889</v>
      </c>
      <c r="H30" s="51">
        <v>1187</v>
      </c>
      <c r="I30" s="51">
        <v>1509</v>
      </c>
      <c r="J30" s="51">
        <v>433</v>
      </c>
      <c r="K30" s="51">
        <v>975</v>
      </c>
      <c r="L30" s="51">
        <v>441</v>
      </c>
      <c r="M30" s="52">
        <v>638</v>
      </c>
      <c r="N30" s="52">
        <v>448</v>
      </c>
      <c r="O30" s="52">
        <v>1258</v>
      </c>
      <c r="P30" s="52">
        <v>1036</v>
      </c>
      <c r="Q30" s="52">
        <v>1147</v>
      </c>
      <c r="R30" s="52">
        <v>1155</v>
      </c>
      <c r="S30" s="53">
        <f>SUM(E30:R30)</f>
        <v>12927</v>
      </c>
    </row>
    <row r="31" spans="2:19" ht="29.1" customHeight="1" thickTop="1" thickBot="1">
      <c r="B31" s="191"/>
      <c r="C31" s="219" t="s">
        <v>37</v>
      </c>
      <c r="D31" s="220"/>
      <c r="E31" s="61">
        <f t="shared" ref="E31:S31" si="9">E30/E6*100</f>
        <v>33.539458186101292</v>
      </c>
      <c r="F31" s="61">
        <f t="shared" si="9"/>
        <v>32.045779685264662</v>
      </c>
      <c r="G31" s="61">
        <f t="shared" si="9"/>
        <v>27.877077453747255</v>
      </c>
      <c r="H31" s="61">
        <f t="shared" si="9"/>
        <v>29.359386594113285</v>
      </c>
      <c r="I31" s="61">
        <f t="shared" si="9"/>
        <v>25.923380862394779</v>
      </c>
      <c r="J31" s="61">
        <f t="shared" si="9"/>
        <v>32.629992464204975</v>
      </c>
      <c r="K31" s="61">
        <f t="shared" si="9"/>
        <v>26.42992680943345</v>
      </c>
      <c r="L31" s="61">
        <f t="shared" si="9"/>
        <v>29.676985195154774</v>
      </c>
      <c r="M31" s="61">
        <f t="shared" si="9"/>
        <v>26.418219461697724</v>
      </c>
      <c r="N31" s="61">
        <f t="shared" si="9"/>
        <v>25.498007968127489</v>
      </c>
      <c r="O31" s="61">
        <f t="shared" si="9"/>
        <v>30.189584833213345</v>
      </c>
      <c r="P31" s="61">
        <f t="shared" si="9"/>
        <v>25.206812652068127</v>
      </c>
      <c r="Q31" s="61">
        <f t="shared" si="9"/>
        <v>25.175592625109743</v>
      </c>
      <c r="R31" s="62">
        <f t="shared" si="9"/>
        <v>27.049180327868854</v>
      </c>
      <c r="S31" s="63">
        <f t="shared" si="9"/>
        <v>27.906223690175509</v>
      </c>
    </row>
    <row r="32" spans="2:19" ht="29.1" customHeight="1" thickTop="1" thickBot="1">
      <c r="B32" s="215" t="s">
        <v>27</v>
      </c>
      <c r="C32" s="217" t="s">
        <v>46</v>
      </c>
      <c r="D32" s="218"/>
      <c r="E32" s="50">
        <v>1381</v>
      </c>
      <c r="F32" s="51">
        <v>970</v>
      </c>
      <c r="G32" s="51">
        <v>1866</v>
      </c>
      <c r="H32" s="51">
        <v>2493</v>
      </c>
      <c r="I32" s="51">
        <v>3525</v>
      </c>
      <c r="J32" s="51">
        <v>566</v>
      </c>
      <c r="K32" s="51">
        <v>2161</v>
      </c>
      <c r="L32" s="51">
        <v>701</v>
      </c>
      <c r="M32" s="52">
        <v>1222</v>
      </c>
      <c r="N32" s="52">
        <v>934</v>
      </c>
      <c r="O32" s="52">
        <v>2004</v>
      </c>
      <c r="P32" s="52">
        <v>2045</v>
      </c>
      <c r="Q32" s="52">
        <v>2462</v>
      </c>
      <c r="R32" s="52">
        <v>2317</v>
      </c>
      <c r="S32" s="53">
        <f>SUM(E32:R32)</f>
        <v>24647</v>
      </c>
    </row>
    <row r="33" spans="2:22" ht="29.1" customHeight="1" thickTop="1" thickBot="1">
      <c r="B33" s="191"/>
      <c r="C33" s="219" t="s">
        <v>37</v>
      </c>
      <c r="D33" s="220"/>
      <c r="E33" s="61">
        <f t="shared" ref="E33:S33" si="10">E32/E6*100</f>
        <v>40.665488810365133</v>
      </c>
      <c r="F33" s="61">
        <f t="shared" si="10"/>
        <v>46.256556986170722</v>
      </c>
      <c r="G33" s="61">
        <f t="shared" si="10"/>
        <v>58.513640639698963</v>
      </c>
      <c r="H33" s="61">
        <f t="shared" si="10"/>
        <v>61.662132080138512</v>
      </c>
      <c r="I33" s="61">
        <f t="shared" si="10"/>
        <v>60.556605394262149</v>
      </c>
      <c r="J33" s="61">
        <f t="shared" si="10"/>
        <v>42.652599849284101</v>
      </c>
      <c r="K33" s="61">
        <f t="shared" si="10"/>
        <v>58.579560856600708</v>
      </c>
      <c r="L33" s="61">
        <f t="shared" si="10"/>
        <v>47.173620457604308</v>
      </c>
      <c r="M33" s="61">
        <f t="shared" si="10"/>
        <v>50.600414078674952</v>
      </c>
      <c r="N33" s="61">
        <f t="shared" si="10"/>
        <v>53.158793397837222</v>
      </c>
      <c r="O33" s="61">
        <f t="shared" si="10"/>
        <v>48.092152627789773</v>
      </c>
      <c r="P33" s="61">
        <f t="shared" si="10"/>
        <v>49.756690997566913</v>
      </c>
      <c r="Q33" s="61">
        <f t="shared" si="10"/>
        <v>54.038630377524143</v>
      </c>
      <c r="R33" s="62">
        <f t="shared" si="10"/>
        <v>54.262295081967217</v>
      </c>
      <c r="S33" s="63">
        <f t="shared" si="10"/>
        <v>53.206830300282789</v>
      </c>
    </row>
    <row r="34" spans="2:22" ht="29.1" customHeight="1" thickTop="1" thickBot="1">
      <c r="B34" s="215" t="s">
        <v>30</v>
      </c>
      <c r="C34" s="217" t="s">
        <v>47</v>
      </c>
      <c r="D34" s="218"/>
      <c r="E34" s="65">
        <v>944</v>
      </c>
      <c r="F34" s="52">
        <v>726</v>
      </c>
      <c r="G34" s="52">
        <v>950</v>
      </c>
      <c r="H34" s="52">
        <v>1467</v>
      </c>
      <c r="I34" s="52">
        <v>1967</v>
      </c>
      <c r="J34" s="52">
        <v>418</v>
      </c>
      <c r="K34" s="52">
        <v>1497</v>
      </c>
      <c r="L34" s="52">
        <v>429</v>
      </c>
      <c r="M34" s="52">
        <v>865</v>
      </c>
      <c r="N34" s="52">
        <v>485</v>
      </c>
      <c r="O34" s="52">
        <v>1085</v>
      </c>
      <c r="P34" s="52">
        <v>1276</v>
      </c>
      <c r="Q34" s="52">
        <v>1285</v>
      </c>
      <c r="R34" s="52">
        <v>1146</v>
      </c>
      <c r="S34" s="53">
        <f>SUM(E34:R34)</f>
        <v>14540</v>
      </c>
    </row>
    <row r="35" spans="2:22" ht="29.1" customHeight="1" thickTop="1" thickBot="1">
      <c r="B35" s="216"/>
      <c r="C35" s="219" t="s">
        <v>37</v>
      </c>
      <c r="D35" s="220"/>
      <c r="E35" s="61">
        <f t="shared" ref="E35:S35" si="11">E34/E6*100</f>
        <v>27.79740871613663</v>
      </c>
      <c r="F35" s="61">
        <f t="shared" si="11"/>
        <v>34.620886981402002</v>
      </c>
      <c r="G35" s="61">
        <f t="shared" si="11"/>
        <v>29.789902790843527</v>
      </c>
      <c r="H35" s="61">
        <f t="shared" si="11"/>
        <v>36.28493692802374</v>
      </c>
      <c r="I35" s="61">
        <f t="shared" si="11"/>
        <v>33.791444768940046</v>
      </c>
      <c r="J35" s="61">
        <f t="shared" si="11"/>
        <v>31.499623210248686</v>
      </c>
      <c r="K35" s="61">
        <f t="shared" si="11"/>
        <v>40.580103008945514</v>
      </c>
      <c r="L35" s="61">
        <f t="shared" si="11"/>
        <v>28.869448183041722</v>
      </c>
      <c r="M35" s="61">
        <f t="shared" si="11"/>
        <v>35.817805383022773</v>
      </c>
      <c r="N35" s="61">
        <f t="shared" si="11"/>
        <v>27.603870233352307</v>
      </c>
      <c r="O35" s="61">
        <f t="shared" si="11"/>
        <v>26.037916966642673</v>
      </c>
      <c r="P35" s="61">
        <f t="shared" si="11"/>
        <v>31.046228710462287</v>
      </c>
      <c r="Q35" s="61">
        <f t="shared" si="11"/>
        <v>28.204565408252851</v>
      </c>
      <c r="R35" s="62">
        <f t="shared" si="11"/>
        <v>26.838407494145201</v>
      </c>
      <c r="S35" s="63">
        <f t="shared" si="11"/>
        <v>31.388295231310583</v>
      </c>
    </row>
    <row r="36" spans="2:22" ht="29.1" customHeight="1" thickTop="1" thickBot="1">
      <c r="B36" s="215" t="s">
        <v>41</v>
      </c>
      <c r="C36" s="221" t="s">
        <v>48</v>
      </c>
      <c r="D36" s="222"/>
      <c r="E36" s="65">
        <v>573</v>
      </c>
      <c r="F36" s="52">
        <v>409</v>
      </c>
      <c r="G36" s="52">
        <v>730</v>
      </c>
      <c r="H36" s="52">
        <v>754</v>
      </c>
      <c r="I36" s="52">
        <v>1327</v>
      </c>
      <c r="J36" s="52">
        <v>288</v>
      </c>
      <c r="K36" s="52">
        <v>875</v>
      </c>
      <c r="L36" s="52">
        <v>254</v>
      </c>
      <c r="M36" s="52">
        <v>630</v>
      </c>
      <c r="N36" s="52">
        <v>312</v>
      </c>
      <c r="O36" s="52">
        <v>841</v>
      </c>
      <c r="P36" s="52">
        <v>1073</v>
      </c>
      <c r="Q36" s="52">
        <v>888</v>
      </c>
      <c r="R36" s="52">
        <v>900</v>
      </c>
      <c r="S36" s="53">
        <f>SUM(E36:R36)</f>
        <v>9854</v>
      </c>
    </row>
    <row r="37" spans="2:22" ht="29.1" customHeight="1" thickTop="1" thickBot="1">
      <c r="B37" s="216"/>
      <c r="C37" s="219" t="s">
        <v>37</v>
      </c>
      <c r="D37" s="220"/>
      <c r="E37" s="61">
        <f t="shared" ref="E37:S37" si="12">E36/E6*100</f>
        <v>16.872791519434628</v>
      </c>
      <c r="F37" s="61">
        <f t="shared" si="12"/>
        <v>19.50405340963281</v>
      </c>
      <c r="G37" s="61">
        <f t="shared" si="12"/>
        <v>22.891188460332394</v>
      </c>
      <c r="H37" s="61">
        <f t="shared" si="12"/>
        <v>18.64951768488746</v>
      </c>
      <c r="I37" s="61">
        <f t="shared" si="12"/>
        <v>22.796770314378971</v>
      </c>
      <c r="J37" s="61">
        <f t="shared" si="12"/>
        <v>21.703089675960811</v>
      </c>
      <c r="K37" s="61">
        <f t="shared" si="12"/>
        <v>23.719165085388994</v>
      </c>
      <c r="L37" s="61">
        <f t="shared" si="12"/>
        <v>17.092866756393001</v>
      </c>
      <c r="M37" s="61">
        <f t="shared" si="12"/>
        <v>26.086956521739129</v>
      </c>
      <c r="N37" s="61">
        <f t="shared" si="12"/>
        <v>17.757541263517361</v>
      </c>
      <c r="O37" s="61">
        <f t="shared" si="12"/>
        <v>20.182385409167267</v>
      </c>
      <c r="P37" s="61">
        <f t="shared" si="12"/>
        <v>26.107055961070557</v>
      </c>
      <c r="Q37" s="61">
        <f t="shared" si="12"/>
        <v>19.490781387181737</v>
      </c>
      <c r="R37" s="62">
        <f t="shared" si="12"/>
        <v>21.07728337236534</v>
      </c>
      <c r="S37" s="63">
        <f t="shared" si="12"/>
        <v>21.272370096928093</v>
      </c>
    </row>
    <row r="38" spans="2:22" s="66" customFormat="1" ht="29.1" customHeight="1" thickTop="1" thickBot="1">
      <c r="B38" s="223" t="s">
        <v>49</v>
      </c>
      <c r="C38" s="225" t="s">
        <v>50</v>
      </c>
      <c r="D38" s="226"/>
      <c r="E38" s="65">
        <v>600</v>
      </c>
      <c r="F38" s="52">
        <v>234</v>
      </c>
      <c r="G38" s="52">
        <v>317</v>
      </c>
      <c r="H38" s="52">
        <v>184</v>
      </c>
      <c r="I38" s="52">
        <v>446</v>
      </c>
      <c r="J38" s="52">
        <v>102</v>
      </c>
      <c r="K38" s="52">
        <v>271</v>
      </c>
      <c r="L38" s="52">
        <v>153</v>
      </c>
      <c r="M38" s="52">
        <v>204</v>
      </c>
      <c r="N38" s="52">
        <v>143</v>
      </c>
      <c r="O38" s="52">
        <v>503</v>
      </c>
      <c r="P38" s="52">
        <v>336</v>
      </c>
      <c r="Q38" s="52">
        <v>318</v>
      </c>
      <c r="R38" s="52">
        <v>328</v>
      </c>
      <c r="S38" s="53">
        <f>SUM(E38:R38)</f>
        <v>4139</v>
      </c>
    </row>
    <row r="39" spans="2:22" s="4" customFormat="1" ht="29.1" customHeight="1" thickTop="1" thickBot="1">
      <c r="B39" s="224"/>
      <c r="C39" s="227" t="s">
        <v>37</v>
      </c>
      <c r="D39" s="228"/>
      <c r="E39" s="67">
        <f t="shared" ref="E39:S39" si="13">E38/E6*100</f>
        <v>17.667844522968199</v>
      </c>
      <c r="F39" s="68">
        <f t="shared" si="13"/>
        <v>11.158798283261802</v>
      </c>
      <c r="G39" s="68">
        <f t="shared" si="13"/>
        <v>9.9404201944183139</v>
      </c>
      <c r="H39" s="68">
        <f t="shared" si="13"/>
        <v>4.551075933712589</v>
      </c>
      <c r="I39" s="68">
        <f t="shared" si="13"/>
        <v>7.6619137605222472</v>
      </c>
      <c r="J39" s="68">
        <f t="shared" si="13"/>
        <v>7.6865109269027885</v>
      </c>
      <c r="K39" s="68">
        <f t="shared" si="13"/>
        <v>7.3461642721604772</v>
      </c>
      <c r="L39" s="68">
        <f t="shared" si="13"/>
        <v>10.296096904441454</v>
      </c>
      <c r="M39" s="68">
        <f t="shared" si="13"/>
        <v>8.4472049689440993</v>
      </c>
      <c r="N39" s="68">
        <f t="shared" si="13"/>
        <v>8.1388730791121233</v>
      </c>
      <c r="O39" s="67">
        <f t="shared" si="13"/>
        <v>12.07103431725462</v>
      </c>
      <c r="P39" s="68">
        <f t="shared" si="13"/>
        <v>8.1751824817518255</v>
      </c>
      <c r="Q39" s="68">
        <f t="shared" si="13"/>
        <v>6.9798068481123803</v>
      </c>
      <c r="R39" s="69">
        <f t="shared" si="13"/>
        <v>7.6814988290398123</v>
      </c>
      <c r="S39" s="63">
        <f t="shared" si="13"/>
        <v>8.9350862422554673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229" t="s">
        <v>51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</row>
    <row r="42" spans="2:22" s="4" customFormat="1" ht="42" customHeight="1" thickTop="1" thickBot="1">
      <c r="B42" s="6" t="s">
        <v>0</v>
      </c>
      <c r="C42" s="74" t="s">
        <v>1</v>
      </c>
      <c r="D42" s="75" t="s">
        <v>2</v>
      </c>
      <c r="E42" s="10" t="s">
        <v>52</v>
      </c>
      <c r="F42" s="9" t="s">
        <v>53</v>
      </c>
      <c r="G42" s="11" t="s">
        <v>5</v>
      </c>
      <c r="H42" s="11" t="s">
        <v>6</v>
      </c>
      <c r="I42" s="11" t="s">
        <v>7</v>
      </c>
      <c r="J42" s="11" t="s">
        <v>8</v>
      </c>
      <c r="K42" s="11" t="s">
        <v>9</v>
      </c>
      <c r="L42" s="11" t="s">
        <v>10</v>
      </c>
      <c r="M42" s="11" t="s">
        <v>11</v>
      </c>
      <c r="N42" s="11" t="s">
        <v>12</v>
      </c>
      <c r="O42" s="11" t="s">
        <v>13</v>
      </c>
      <c r="P42" s="11" t="s">
        <v>14</v>
      </c>
      <c r="Q42" s="11" t="s">
        <v>15</v>
      </c>
      <c r="R42" s="12" t="s">
        <v>16</v>
      </c>
      <c r="S42" s="13" t="s">
        <v>17</v>
      </c>
    </row>
    <row r="43" spans="2:22" s="4" customFormat="1" ht="42" customHeight="1" thickBot="1">
      <c r="B43" s="230" t="s">
        <v>54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09"/>
    </row>
    <row r="44" spans="2:22" s="4" customFormat="1" ht="42" customHeight="1" thickTop="1" thickBot="1">
      <c r="B44" s="76" t="s">
        <v>19</v>
      </c>
      <c r="C44" s="213" t="s">
        <v>55</v>
      </c>
      <c r="D44" s="214"/>
      <c r="E44" s="58">
        <v>468</v>
      </c>
      <c r="F44" s="58">
        <v>218</v>
      </c>
      <c r="G44" s="58">
        <v>151</v>
      </c>
      <c r="H44" s="58">
        <v>186</v>
      </c>
      <c r="I44" s="58">
        <v>212</v>
      </c>
      <c r="J44" s="58">
        <v>114</v>
      </c>
      <c r="K44" s="58">
        <v>200</v>
      </c>
      <c r="L44" s="58">
        <v>139</v>
      </c>
      <c r="M44" s="58">
        <v>214</v>
      </c>
      <c r="N44" s="58">
        <v>154</v>
      </c>
      <c r="O44" s="58">
        <v>419</v>
      </c>
      <c r="P44" s="58">
        <v>127</v>
      </c>
      <c r="Q44" s="58">
        <v>111</v>
      </c>
      <c r="R44" s="77">
        <v>393</v>
      </c>
      <c r="S44" s="78">
        <f>SUM(E44:R44)</f>
        <v>3106</v>
      </c>
    </row>
    <row r="45" spans="2:22" s="4" customFormat="1" ht="42" customHeight="1" thickTop="1" thickBot="1">
      <c r="B45" s="79"/>
      <c r="C45" s="203" t="s">
        <v>56</v>
      </c>
      <c r="D45" s="204"/>
      <c r="E45" s="80">
        <v>50</v>
      </c>
      <c r="F45" s="51">
        <v>27</v>
      </c>
      <c r="G45" s="51">
        <v>32</v>
      </c>
      <c r="H45" s="51">
        <v>75</v>
      </c>
      <c r="I45" s="51">
        <v>90</v>
      </c>
      <c r="J45" s="51">
        <v>22</v>
      </c>
      <c r="K45" s="51">
        <v>22</v>
      </c>
      <c r="L45" s="51">
        <v>64</v>
      </c>
      <c r="M45" s="52">
        <v>6</v>
      </c>
      <c r="N45" s="52">
        <v>32</v>
      </c>
      <c r="O45" s="52">
        <v>72</v>
      </c>
      <c r="P45" s="52">
        <v>30</v>
      </c>
      <c r="Q45" s="52">
        <v>64</v>
      </c>
      <c r="R45" s="52">
        <v>215</v>
      </c>
      <c r="S45" s="78">
        <f>SUM(E45:R45)</f>
        <v>801</v>
      </c>
    </row>
    <row r="46" spans="2:22" s="4" customFormat="1" ht="42" customHeight="1" thickTop="1" thickBot="1">
      <c r="B46" s="81" t="s">
        <v>22</v>
      </c>
      <c r="C46" s="205" t="s">
        <v>57</v>
      </c>
      <c r="D46" s="206"/>
      <c r="E46" s="82">
        <f>E44+'[1]Stan i struktura IX 14'!E46</f>
        <v>5379</v>
      </c>
      <c r="F46" s="82">
        <f>F44+'[1]Stan i struktura IX 14'!F46</f>
        <v>1916</v>
      </c>
      <c r="G46" s="82">
        <f>G44+'[1]Stan i struktura IX 14'!G46</f>
        <v>2210</v>
      </c>
      <c r="H46" s="82">
        <f>H44+'[1]Stan i struktura IX 14'!H46</f>
        <v>1869</v>
      </c>
      <c r="I46" s="82">
        <f>I44+'[1]Stan i struktura IX 14'!I46</f>
        <v>2158</v>
      </c>
      <c r="J46" s="82">
        <f>J44+'[1]Stan i struktura IX 14'!J46</f>
        <v>1386</v>
      </c>
      <c r="K46" s="82">
        <f>K44+'[1]Stan i struktura IX 14'!K46</f>
        <v>2466</v>
      </c>
      <c r="L46" s="82">
        <f>L44+'[1]Stan i struktura IX 14'!L46</f>
        <v>1643</v>
      </c>
      <c r="M46" s="82">
        <f>M44+'[1]Stan i struktura IX 14'!M46</f>
        <v>1650</v>
      </c>
      <c r="N46" s="82">
        <f>N44+'[1]Stan i struktura IX 14'!N46</f>
        <v>1092</v>
      </c>
      <c r="O46" s="82">
        <f>O44+'[1]Stan i struktura IX 14'!O46</f>
        <v>3623</v>
      </c>
      <c r="P46" s="82">
        <f>P44+'[1]Stan i struktura IX 14'!P46</f>
        <v>1728</v>
      </c>
      <c r="Q46" s="82">
        <f>Q44+'[1]Stan i struktura IX 14'!Q46</f>
        <v>2719</v>
      </c>
      <c r="R46" s="83">
        <f>R44+'[1]Stan i struktura IX 14'!R46</f>
        <v>3898</v>
      </c>
      <c r="S46" s="84">
        <f>S44+'[1]Stan i struktura IX 14'!S46</f>
        <v>33737</v>
      </c>
      <c r="U46" s="4">
        <f>SUM(E46:R46)</f>
        <v>33737</v>
      </c>
      <c r="V46" s="4">
        <f>SUM(E46:R46)</f>
        <v>33737</v>
      </c>
    </row>
    <row r="47" spans="2:22" s="4" customFormat="1" ht="42" customHeight="1" thickBot="1">
      <c r="B47" s="207" t="s">
        <v>58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9"/>
    </row>
    <row r="48" spans="2:22" s="4" customFormat="1" ht="42" customHeight="1" thickTop="1" thickBot="1">
      <c r="B48" s="210" t="s">
        <v>19</v>
      </c>
      <c r="C48" s="211" t="s">
        <v>59</v>
      </c>
      <c r="D48" s="212"/>
      <c r="E48" s="59">
        <v>0</v>
      </c>
      <c r="F48" s="59">
        <v>0</v>
      </c>
      <c r="G48" s="59">
        <v>0</v>
      </c>
      <c r="H48" s="59">
        <v>10</v>
      </c>
      <c r="I48" s="59">
        <v>12</v>
      </c>
      <c r="J48" s="59">
        <v>0</v>
      </c>
      <c r="K48" s="59">
        <v>24</v>
      </c>
      <c r="L48" s="59">
        <v>1</v>
      </c>
      <c r="M48" s="59">
        <v>1</v>
      </c>
      <c r="N48" s="59">
        <v>1</v>
      </c>
      <c r="O48" s="59">
        <v>4</v>
      </c>
      <c r="P48" s="59">
        <v>1</v>
      </c>
      <c r="Q48" s="59">
        <v>18</v>
      </c>
      <c r="R48" s="60">
        <v>19</v>
      </c>
      <c r="S48" s="85">
        <f>SUM(E48:R48)</f>
        <v>91</v>
      </c>
    </row>
    <row r="49" spans="2:22" ht="42" customHeight="1" thickTop="1" thickBot="1">
      <c r="B49" s="191"/>
      <c r="C49" s="201" t="s">
        <v>60</v>
      </c>
      <c r="D49" s="202"/>
      <c r="E49" s="86">
        <f>E48+'[1]Stan i struktura IX 14'!E49</f>
        <v>41</v>
      </c>
      <c r="F49" s="86">
        <f>F48+'[1]Stan i struktura IX 14'!F49</f>
        <v>28</v>
      </c>
      <c r="G49" s="86">
        <f>G48+'[1]Stan i struktura IX 14'!G49</f>
        <v>0</v>
      </c>
      <c r="H49" s="86">
        <f>H48+'[1]Stan i struktura IX 14'!H49</f>
        <v>18</v>
      </c>
      <c r="I49" s="86">
        <f>I48+'[1]Stan i struktura IX 14'!I49</f>
        <v>68</v>
      </c>
      <c r="J49" s="86">
        <f>J48+'[1]Stan i struktura IX 14'!J49</f>
        <v>23</v>
      </c>
      <c r="K49" s="86">
        <f>K48+'[1]Stan i struktura IX 14'!K49</f>
        <v>84</v>
      </c>
      <c r="L49" s="86">
        <f>L48+'[1]Stan i struktura IX 14'!L49</f>
        <v>22</v>
      </c>
      <c r="M49" s="86">
        <f>M48+'[1]Stan i struktura IX 14'!M49</f>
        <v>17</v>
      </c>
      <c r="N49" s="86">
        <f>N48+'[1]Stan i struktura IX 14'!N49</f>
        <v>7</v>
      </c>
      <c r="O49" s="86">
        <f>O48+'[1]Stan i struktura IX 14'!O49</f>
        <v>94</v>
      </c>
      <c r="P49" s="86">
        <f>P48+'[1]Stan i struktura IX 14'!P49</f>
        <v>21</v>
      </c>
      <c r="Q49" s="86">
        <f>Q48+'[1]Stan i struktura IX 14'!Q49</f>
        <v>570</v>
      </c>
      <c r="R49" s="87">
        <f>R48+'[1]Stan i struktura IX 14'!R49</f>
        <v>173</v>
      </c>
      <c r="S49" s="84">
        <f>S48+'[1]Stan i struktura IX 14'!S49</f>
        <v>1166</v>
      </c>
      <c r="U49" s="1">
        <f>SUM(E49:R49)</f>
        <v>1166</v>
      </c>
      <c r="V49" s="4">
        <f>SUM(E49:R49)</f>
        <v>1166</v>
      </c>
    </row>
    <row r="50" spans="2:22" s="4" customFormat="1" ht="42" customHeight="1" thickTop="1" thickBot="1">
      <c r="B50" s="186" t="s">
        <v>22</v>
      </c>
      <c r="C50" s="199" t="s">
        <v>61</v>
      </c>
      <c r="D50" s="200"/>
      <c r="E50" s="88">
        <v>4</v>
      </c>
      <c r="F50" s="88">
        <v>7</v>
      </c>
      <c r="G50" s="88">
        <v>0</v>
      </c>
      <c r="H50" s="88">
        <v>1</v>
      </c>
      <c r="I50" s="88">
        <v>0</v>
      </c>
      <c r="J50" s="88">
        <v>2</v>
      </c>
      <c r="K50" s="88">
        <v>1</v>
      </c>
      <c r="L50" s="88">
        <v>18</v>
      </c>
      <c r="M50" s="88">
        <v>0</v>
      </c>
      <c r="N50" s="88">
        <v>0</v>
      </c>
      <c r="O50" s="88">
        <v>0</v>
      </c>
      <c r="P50" s="88">
        <v>3</v>
      </c>
      <c r="Q50" s="88">
        <v>0</v>
      </c>
      <c r="R50" s="89">
        <v>0</v>
      </c>
      <c r="S50" s="85">
        <f>SUM(E50:R50)</f>
        <v>36</v>
      </c>
    </row>
    <row r="51" spans="2:22" ht="42" customHeight="1" thickTop="1" thickBot="1">
      <c r="B51" s="191"/>
      <c r="C51" s="201" t="s">
        <v>62</v>
      </c>
      <c r="D51" s="202"/>
      <c r="E51" s="86">
        <f>E50+'[1]Stan i struktura IX 14'!E51</f>
        <v>28</v>
      </c>
      <c r="F51" s="86">
        <f>F50+'[1]Stan i struktura IX 14'!F51</f>
        <v>66</v>
      </c>
      <c r="G51" s="86">
        <f>G50+'[1]Stan i struktura IX 14'!G51</f>
        <v>70</v>
      </c>
      <c r="H51" s="86">
        <f>H50+'[1]Stan i struktura IX 14'!H51</f>
        <v>75</v>
      </c>
      <c r="I51" s="86">
        <f>I50+'[1]Stan i struktura IX 14'!I51</f>
        <v>111</v>
      </c>
      <c r="J51" s="86">
        <f>J50+'[1]Stan i struktura IX 14'!J51</f>
        <v>49</v>
      </c>
      <c r="K51" s="86">
        <f>K50+'[1]Stan i struktura IX 14'!K51</f>
        <v>40</v>
      </c>
      <c r="L51" s="86">
        <f>L50+'[1]Stan i struktura IX 14'!L51</f>
        <v>69</v>
      </c>
      <c r="M51" s="86">
        <f>M50+'[1]Stan i struktura IX 14'!M51</f>
        <v>29</v>
      </c>
      <c r="N51" s="86">
        <f>N50+'[1]Stan i struktura IX 14'!N51</f>
        <v>20</v>
      </c>
      <c r="O51" s="86">
        <f>O50+'[1]Stan i struktura IX 14'!O51</f>
        <v>19</v>
      </c>
      <c r="P51" s="86">
        <f>P50+'[1]Stan i struktura IX 14'!P51</f>
        <v>86</v>
      </c>
      <c r="Q51" s="86">
        <f>Q50+'[1]Stan i struktura IX 14'!Q51</f>
        <v>4</v>
      </c>
      <c r="R51" s="87">
        <f>R50+'[1]Stan i struktura IX 14'!R51</f>
        <v>12</v>
      </c>
      <c r="S51" s="84">
        <f>S50+'[1]Stan i struktura IX 14'!S51</f>
        <v>678</v>
      </c>
      <c r="U51" s="1">
        <f>SUM(E51:R51)</f>
        <v>678</v>
      </c>
      <c r="V51" s="4">
        <f>SUM(E51:R51)</f>
        <v>678</v>
      </c>
    </row>
    <row r="52" spans="2:22" s="4" customFormat="1" ht="42" customHeight="1" thickTop="1" thickBot="1">
      <c r="B52" s="185" t="s">
        <v>27</v>
      </c>
      <c r="C52" s="192" t="s">
        <v>63</v>
      </c>
      <c r="D52" s="193"/>
      <c r="E52" s="50">
        <v>3</v>
      </c>
      <c r="F52" s="51">
        <v>4</v>
      </c>
      <c r="G52" s="51">
        <v>5</v>
      </c>
      <c r="H52" s="51">
        <v>17</v>
      </c>
      <c r="I52" s="52">
        <v>25</v>
      </c>
      <c r="J52" s="51">
        <v>9</v>
      </c>
      <c r="K52" s="52">
        <v>13</v>
      </c>
      <c r="L52" s="51">
        <v>3</v>
      </c>
      <c r="M52" s="52">
        <v>7</v>
      </c>
      <c r="N52" s="52">
        <v>4</v>
      </c>
      <c r="O52" s="52">
        <v>9</v>
      </c>
      <c r="P52" s="51">
        <v>6</v>
      </c>
      <c r="Q52" s="90">
        <v>5</v>
      </c>
      <c r="R52" s="52">
        <v>9</v>
      </c>
      <c r="S52" s="85">
        <f>SUM(E52:R52)</f>
        <v>119</v>
      </c>
    </row>
    <row r="53" spans="2:22" ht="42" customHeight="1" thickTop="1" thickBot="1">
      <c r="B53" s="191"/>
      <c r="C53" s="201" t="s">
        <v>64</v>
      </c>
      <c r="D53" s="202"/>
      <c r="E53" s="86">
        <f>E52+'[1]Stan i struktura IX 14'!E53</f>
        <v>25</v>
      </c>
      <c r="F53" s="86">
        <f>F52+'[1]Stan i struktura IX 14'!F53</f>
        <v>15</v>
      </c>
      <c r="G53" s="86">
        <f>G52+'[1]Stan i struktura IX 14'!G53</f>
        <v>51</v>
      </c>
      <c r="H53" s="86">
        <f>H52+'[1]Stan i struktura IX 14'!H53</f>
        <v>127</v>
      </c>
      <c r="I53" s="86">
        <f>I52+'[1]Stan i struktura IX 14'!I53</f>
        <v>120</v>
      </c>
      <c r="J53" s="86">
        <f>J52+'[1]Stan i struktura IX 14'!J53</f>
        <v>49</v>
      </c>
      <c r="K53" s="86">
        <f>K52+'[1]Stan i struktura IX 14'!K53</f>
        <v>87</v>
      </c>
      <c r="L53" s="86">
        <f>L52+'[1]Stan i struktura IX 14'!L53</f>
        <v>44</v>
      </c>
      <c r="M53" s="86">
        <f>M52+'[1]Stan i struktura IX 14'!M53</f>
        <v>54</v>
      </c>
      <c r="N53" s="86">
        <f>N52+'[1]Stan i struktura IX 14'!N53</f>
        <v>39</v>
      </c>
      <c r="O53" s="86">
        <f>O52+'[1]Stan i struktura IX 14'!O53</f>
        <v>43</v>
      </c>
      <c r="P53" s="86">
        <f>P52+'[1]Stan i struktura IX 14'!P53</f>
        <v>34</v>
      </c>
      <c r="Q53" s="86">
        <f>Q52+'[1]Stan i struktura IX 14'!Q53</f>
        <v>37</v>
      </c>
      <c r="R53" s="87">
        <f>R52+'[1]Stan i struktura IX 14'!R53</f>
        <v>90</v>
      </c>
      <c r="S53" s="84">
        <f>S52+'[1]Stan i struktura IX 14'!S53</f>
        <v>815</v>
      </c>
      <c r="U53" s="1">
        <f>SUM(E53:R53)</f>
        <v>815</v>
      </c>
      <c r="V53" s="4">
        <f>SUM(E53:R53)</f>
        <v>815</v>
      </c>
    </row>
    <row r="54" spans="2:22" s="4" customFormat="1" ht="42" customHeight="1" thickTop="1" thickBot="1">
      <c r="B54" s="185" t="s">
        <v>30</v>
      </c>
      <c r="C54" s="192" t="s">
        <v>65</v>
      </c>
      <c r="D54" s="193"/>
      <c r="E54" s="50">
        <v>6</v>
      </c>
      <c r="F54" s="51">
        <v>2</v>
      </c>
      <c r="G54" s="51">
        <v>6</v>
      </c>
      <c r="H54" s="51">
        <v>1</v>
      </c>
      <c r="I54" s="52">
        <v>3</v>
      </c>
      <c r="J54" s="51">
        <v>17</v>
      </c>
      <c r="K54" s="52">
        <v>4</v>
      </c>
      <c r="L54" s="51">
        <v>13</v>
      </c>
      <c r="M54" s="52">
        <v>9</v>
      </c>
      <c r="N54" s="52">
        <v>8</v>
      </c>
      <c r="O54" s="52">
        <v>5</v>
      </c>
      <c r="P54" s="51">
        <v>1</v>
      </c>
      <c r="Q54" s="90">
        <v>21</v>
      </c>
      <c r="R54" s="52">
        <v>10</v>
      </c>
      <c r="S54" s="85">
        <f>SUM(E54:R54)</f>
        <v>106</v>
      </c>
    </row>
    <row r="55" spans="2:22" s="4" customFormat="1" ht="42" customHeight="1" thickTop="1" thickBot="1">
      <c r="B55" s="191"/>
      <c r="C55" s="194" t="s">
        <v>66</v>
      </c>
      <c r="D55" s="195"/>
      <c r="E55" s="86">
        <f>E54+'[1]Stan i struktura IX 14'!E55</f>
        <v>48</v>
      </c>
      <c r="F55" s="86">
        <f>F54+'[1]Stan i struktura IX 14'!F55</f>
        <v>24</v>
      </c>
      <c r="G55" s="86">
        <f>G54+'[1]Stan i struktura IX 14'!G55</f>
        <v>63</v>
      </c>
      <c r="H55" s="86">
        <f>H54+'[1]Stan i struktura IX 14'!H55</f>
        <v>31</v>
      </c>
      <c r="I55" s="86">
        <f>I54+'[1]Stan i struktura IX 14'!I55</f>
        <v>62</v>
      </c>
      <c r="J55" s="86">
        <f>J54+'[1]Stan i struktura IX 14'!J55</f>
        <v>102</v>
      </c>
      <c r="K55" s="86">
        <f>K54+'[1]Stan i struktura IX 14'!K55</f>
        <v>98</v>
      </c>
      <c r="L55" s="86">
        <f>L54+'[1]Stan i struktura IX 14'!L55</f>
        <v>72</v>
      </c>
      <c r="M55" s="86">
        <f>M54+'[1]Stan i struktura IX 14'!M55</f>
        <v>56</v>
      </c>
      <c r="N55" s="86">
        <f>N54+'[1]Stan i struktura IX 14'!N55</f>
        <v>39</v>
      </c>
      <c r="O55" s="86">
        <f>O54+'[1]Stan i struktura IX 14'!O55</f>
        <v>42</v>
      </c>
      <c r="P55" s="86">
        <f>P54+'[1]Stan i struktura IX 14'!P55</f>
        <v>16</v>
      </c>
      <c r="Q55" s="86">
        <f>Q54+'[1]Stan i struktura IX 14'!Q55</f>
        <v>115</v>
      </c>
      <c r="R55" s="87">
        <f>R54+'[1]Stan i struktura IX 14'!R55</f>
        <v>149</v>
      </c>
      <c r="S55" s="84">
        <f>S54+'[1]Stan i struktura IX 14'!S55</f>
        <v>917</v>
      </c>
      <c r="U55" s="4">
        <f>SUM(E55:R55)</f>
        <v>917</v>
      </c>
      <c r="V55" s="4">
        <f>SUM(E55:R55)</f>
        <v>917</v>
      </c>
    </row>
    <row r="56" spans="2:22" s="4" customFormat="1" ht="42" customHeight="1" thickTop="1" thickBot="1">
      <c r="B56" s="185" t="s">
        <v>41</v>
      </c>
      <c r="C56" s="178" t="s">
        <v>67</v>
      </c>
      <c r="D56" s="179"/>
      <c r="E56" s="91">
        <v>16</v>
      </c>
      <c r="F56" s="91">
        <v>14</v>
      </c>
      <c r="G56" s="91">
        <v>0</v>
      </c>
      <c r="H56" s="91">
        <v>0</v>
      </c>
      <c r="I56" s="91">
        <v>1</v>
      </c>
      <c r="J56" s="91">
        <v>0</v>
      </c>
      <c r="K56" s="91">
        <v>4</v>
      </c>
      <c r="L56" s="91">
        <v>0</v>
      </c>
      <c r="M56" s="91">
        <v>0</v>
      </c>
      <c r="N56" s="91">
        <v>1</v>
      </c>
      <c r="O56" s="91">
        <v>2</v>
      </c>
      <c r="P56" s="91">
        <v>1</v>
      </c>
      <c r="Q56" s="91">
        <v>0</v>
      </c>
      <c r="R56" s="92">
        <v>6</v>
      </c>
      <c r="S56" s="85">
        <f>SUM(E56:R56)</f>
        <v>45</v>
      </c>
    </row>
    <row r="57" spans="2:22" s="4" customFormat="1" ht="42" customHeight="1" thickTop="1" thickBot="1">
      <c r="B57" s="196"/>
      <c r="C57" s="197" t="s">
        <v>68</v>
      </c>
      <c r="D57" s="198"/>
      <c r="E57" s="86">
        <f>E56+'[1]Stan i struktura IX 14'!E57</f>
        <v>221</v>
      </c>
      <c r="F57" s="86">
        <f>F56+'[1]Stan i struktura IX 14'!F57</f>
        <v>144</v>
      </c>
      <c r="G57" s="86">
        <f>G56+'[1]Stan i struktura IX 14'!G57</f>
        <v>0</v>
      </c>
      <c r="H57" s="86">
        <f>H56+'[1]Stan i struktura IX 14'!H57</f>
        <v>0</v>
      </c>
      <c r="I57" s="86">
        <f>I56+'[1]Stan i struktura IX 14'!I57</f>
        <v>10</v>
      </c>
      <c r="J57" s="86">
        <f>J56+'[1]Stan i struktura IX 14'!J57</f>
        <v>7</v>
      </c>
      <c r="K57" s="86">
        <f>K56+'[1]Stan i struktura IX 14'!K57</f>
        <v>8</v>
      </c>
      <c r="L57" s="86">
        <f>L56+'[1]Stan i struktura IX 14'!L57</f>
        <v>1</v>
      </c>
      <c r="M57" s="86">
        <f>M56+'[1]Stan i struktura IX 14'!M57</f>
        <v>0</v>
      </c>
      <c r="N57" s="86">
        <f>N56+'[1]Stan i struktura IX 14'!N57</f>
        <v>4</v>
      </c>
      <c r="O57" s="86">
        <f>O56+'[1]Stan i struktura IX 14'!O57</f>
        <v>13</v>
      </c>
      <c r="P57" s="86">
        <f>P56+'[1]Stan i struktura IX 14'!P57</f>
        <v>14</v>
      </c>
      <c r="Q57" s="86">
        <f>Q56+'[1]Stan i struktura IX 14'!Q57</f>
        <v>4</v>
      </c>
      <c r="R57" s="87">
        <f>R56+'[1]Stan i struktura IX 14'!R57</f>
        <v>25</v>
      </c>
      <c r="S57" s="84">
        <f>S56+'[1]Stan i struktura IX 14'!S57</f>
        <v>451</v>
      </c>
      <c r="U57" s="4">
        <f>SUM(E57:R57)</f>
        <v>451</v>
      </c>
      <c r="V57" s="4">
        <f>SUM(E57:R57)</f>
        <v>451</v>
      </c>
    </row>
    <row r="58" spans="2:22" s="4" customFormat="1" ht="42" customHeight="1" thickTop="1" thickBot="1">
      <c r="B58" s="185" t="s">
        <v>49</v>
      </c>
      <c r="C58" s="178" t="s">
        <v>69</v>
      </c>
      <c r="D58" s="179"/>
      <c r="E58" s="91">
        <v>35</v>
      </c>
      <c r="F58" s="91">
        <v>15</v>
      </c>
      <c r="G58" s="91">
        <v>17</v>
      </c>
      <c r="H58" s="91">
        <v>7</v>
      </c>
      <c r="I58" s="91">
        <v>37</v>
      </c>
      <c r="J58" s="91">
        <v>0</v>
      </c>
      <c r="K58" s="91">
        <v>4</v>
      </c>
      <c r="L58" s="91">
        <v>2</v>
      </c>
      <c r="M58" s="91">
        <v>8</v>
      </c>
      <c r="N58" s="91">
        <v>41</v>
      </c>
      <c r="O58" s="91">
        <v>9</v>
      </c>
      <c r="P58" s="91">
        <v>18</v>
      </c>
      <c r="Q58" s="91">
        <v>10</v>
      </c>
      <c r="R58" s="92">
        <v>8</v>
      </c>
      <c r="S58" s="85">
        <f>SUM(E58:R58)</f>
        <v>211</v>
      </c>
    </row>
    <row r="59" spans="2:22" s="4" customFormat="1" ht="42" customHeight="1" thickTop="1" thickBot="1">
      <c r="B59" s="186"/>
      <c r="C59" s="187" t="s">
        <v>70</v>
      </c>
      <c r="D59" s="188"/>
      <c r="E59" s="86">
        <f>E58+'[1]Stan i struktura IX 14'!E59</f>
        <v>127</v>
      </c>
      <c r="F59" s="86">
        <f>F58+'[1]Stan i struktura IX 14'!F59</f>
        <v>62</v>
      </c>
      <c r="G59" s="86">
        <f>G58+'[1]Stan i struktura IX 14'!G59</f>
        <v>121</v>
      </c>
      <c r="H59" s="86">
        <f>H58+'[1]Stan i struktura IX 14'!H59</f>
        <v>184</v>
      </c>
      <c r="I59" s="86">
        <f>I58+'[1]Stan i struktura IX 14'!I59</f>
        <v>220</v>
      </c>
      <c r="J59" s="86">
        <f>J58+'[1]Stan i struktura IX 14'!J59</f>
        <v>16</v>
      </c>
      <c r="K59" s="86">
        <f>K58+'[1]Stan i struktura IX 14'!K59</f>
        <v>58</v>
      </c>
      <c r="L59" s="86">
        <f>L58+'[1]Stan i struktura IX 14'!L59</f>
        <v>52</v>
      </c>
      <c r="M59" s="86">
        <f>M58+'[1]Stan i struktura IX 14'!M59</f>
        <v>91</v>
      </c>
      <c r="N59" s="86">
        <f>N58+'[1]Stan i struktura IX 14'!N59</f>
        <v>205</v>
      </c>
      <c r="O59" s="86">
        <f>O58+'[1]Stan i struktura IX 14'!O59</f>
        <v>91</v>
      </c>
      <c r="P59" s="86">
        <f>P58+'[1]Stan i struktura IX 14'!P59</f>
        <v>114</v>
      </c>
      <c r="Q59" s="86">
        <f>Q58+'[1]Stan i struktura IX 14'!Q59</f>
        <v>50</v>
      </c>
      <c r="R59" s="87">
        <f>R58+'[1]Stan i struktura IX 14'!R59</f>
        <v>88</v>
      </c>
      <c r="S59" s="84">
        <f>S58+'[1]Stan i struktura IX 14'!S59</f>
        <v>1479</v>
      </c>
      <c r="U59" s="4">
        <f>SUM(E59:R59)</f>
        <v>1479</v>
      </c>
      <c r="V59" s="4">
        <f>SUM(E59:R59)</f>
        <v>1479</v>
      </c>
    </row>
    <row r="60" spans="2:22" s="4" customFormat="1" ht="42" customHeight="1" thickTop="1" thickBot="1">
      <c r="B60" s="177" t="s">
        <v>71</v>
      </c>
      <c r="C60" s="178" t="s">
        <v>72</v>
      </c>
      <c r="D60" s="179"/>
      <c r="E60" s="91">
        <v>37</v>
      </c>
      <c r="F60" s="91">
        <v>24</v>
      </c>
      <c r="G60" s="91">
        <v>15</v>
      </c>
      <c r="H60" s="91">
        <v>63</v>
      </c>
      <c r="I60" s="91">
        <v>16</v>
      </c>
      <c r="J60" s="91">
        <v>10</v>
      </c>
      <c r="K60" s="91">
        <v>25</v>
      </c>
      <c r="L60" s="91">
        <v>32</v>
      </c>
      <c r="M60" s="91">
        <v>7</v>
      </c>
      <c r="N60" s="91">
        <v>21</v>
      </c>
      <c r="O60" s="91">
        <v>54</v>
      </c>
      <c r="P60" s="91">
        <v>62</v>
      </c>
      <c r="Q60" s="91">
        <v>4</v>
      </c>
      <c r="R60" s="92">
        <v>31</v>
      </c>
      <c r="S60" s="85">
        <f>SUM(E60:R60)</f>
        <v>401</v>
      </c>
    </row>
    <row r="61" spans="2:22" s="4" customFormat="1" ht="42" customHeight="1" thickTop="1" thickBot="1">
      <c r="B61" s="177"/>
      <c r="C61" s="189" t="s">
        <v>73</v>
      </c>
      <c r="D61" s="190"/>
      <c r="E61" s="93">
        <f>E60+'[1]Stan i struktura IX 14'!E61</f>
        <v>527</v>
      </c>
      <c r="F61" s="93">
        <f>F60+'[1]Stan i struktura IX 14'!F61</f>
        <v>325</v>
      </c>
      <c r="G61" s="93">
        <f>G60+'[1]Stan i struktura IX 14'!G61</f>
        <v>352</v>
      </c>
      <c r="H61" s="93">
        <f>H60+'[1]Stan i struktura IX 14'!H61</f>
        <v>650</v>
      </c>
      <c r="I61" s="93">
        <f>I60+'[1]Stan i struktura IX 14'!I61</f>
        <v>493</v>
      </c>
      <c r="J61" s="93">
        <f>J60+'[1]Stan i struktura IX 14'!J61</f>
        <v>350</v>
      </c>
      <c r="K61" s="93">
        <f>K60+'[1]Stan i struktura IX 14'!K61</f>
        <v>415</v>
      </c>
      <c r="L61" s="93">
        <f>L60+'[1]Stan i struktura IX 14'!L61</f>
        <v>373</v>
      </c>
      <c r="M61" s="93">
        <f>M60+'[1]Stan i struktura IX 14'!M61</f>
        <v>346</v>
      </c>
      <c r="N61" s="93">
        <f>N60+'[1]Stan i struktura IX 14'!N61</f>
        <v>200</v>
      </c>
      <c r="O61" s="93">
        <f>O60+'[1]Stan i struktura IX 14'!O61</f>
        <v>719</v>
      </c>
      <c r="P61" s="93">
        <f>P60+'[1]Stan i struktura IX 14'!P61</f>
        <v>636</v>
      </c>
      <c r="Q61" s="93">
        <f>Q60+'[1]Stan i struktura IX 14'!Q61</f>
        <v>440</v>
      </c>
      <c r="R61" s="94">
        <f>R60+'[1]Stan i struktura IX 14'!R61</f>
        <v>570</v>
      </c>
      <c r="S61" s="84">
        <f>S60+'[1]Stan i struktura IX 14'!S61</f>
        <v>6396</v>
      </c>
      <c r="U61" s="4">
        <f>SUM(E61:R61)</f>
        <v>6396</v>
      </c>
      <c r="V61" s="4">
        <f>SUM(E61:R61)</f>
        <v>6396</v>
      </c>
    </row>
    <row r="62" spans="2:22" s="4" customFormat="1" ht="42" customHeight="1" thickTop="1" thickBot="1">
      <c r="B62" s="177" t="s">
        <v>74</v>
      </c>
      <c r="C62" s="178" t="s">
        <v>75</v>
      </c>
      <c r="D62" s="179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0</v>
      </c>
      <c r="S62" s="85">
        <f>SUM(E62:R62)</f>
        <v>0</v>
      </c>
    </row>
    <row r="63" spans="2:22" s="4" customFormat="1" ht="42" customHeight="1" thickTop="1" thickBot="1">
      <c r="B63" s="177"/>
      <c r="C63" s="180" t="s">
        <v>76</v>
      </c>
      <c r="D63" s="181"/>
      <c r="E63" s="86">
        <f>E62+'[1]Stan i struktura IX 14'!E63</f>
        <v>0</v>
      </c>
      <c r="F63" s="86">
        <f>F62+'[1]Stan i struktura IX 14'!F63</f>
        <v>0</v>
      </c>
      <c r="G63" s="86">
        <f>G62+'[1]Stan i struktura IX 14'!G63</f>
        <v>0</v>
      </c>
      <c r="H63" s="86">
        <f>H62+'[1]Stan i struktura IX 14'!H63</f>
        <v>0</v>
      </c>
      <c r="I63" s="86">
        <f>I62+'[1]Stan i struktura IX 14'!I63</f>
        <v>0</v>
      </c>
      <c r="J63" s="86">
        <f>J62+'[1]Stan i struktura IX 14'!J63</f>
        <v>0</v>
      </c>
      <c r="K63" s="86">
        <f>K62+'[1]Stan i struktura IX 14'!K63</f>
        <v>0</v>
      </c>
      <c r="L63" s="86">
        <f>L62+'[1]Stan i struktura IX 14'!L63</f>
        <v>0</v>
      </c>
      <c r="M63" s="86">
        <f>M62+'[1]Stan i struktura IX 14'!M63</f>
        <v>0</v>
      </c>
      <c r="N63" s="86">
        <f>N62+'[1]Stan i struktura IX 14'!N63</f>
        <v>0</v>
      </c>
      <c r="O63" s="86">
        <f>O62+'[1]Stan i struktura IX 14'!O63</f>
        <v>0</v>
      </c>
      <c r="P63" s="86">
        <f>P62+'[1]Stan i struktura IX 14'!P63</f>
        <v>0</v>
      </c>
      <c r="Q63" s="86">
        <f>Q62+'[1]Stan i struktura IX 14'!Q63</f>
        <v>0</v>
      </c>
      <c r="R63" s="87">
        <f>R62+'[1]Stan i struktura IX 14'!R63</f>
        <v>0</v>
      </c>
      <c r="S63" s="84">
        <f>S62+'[1]Stan i struktura IX 14'!S63</f>
        <v>0</v>
      </c>
      <c r="U63" s="4">
        <f>SUM(E63:R63)</f>
        <v>0</v>
      </c>
      <c r="V63" s="4">
        <f>SUM(E63:R63)</f>
        <v>0</v>
      </c>
    </row>
    <row r="64" spans="2:22" s="4" customFormat="1" ht="42" customHeight="1" thickTop="1" thickBot="1">
      <c r="B64" s="177" t="s">
        <v>77</v>
      </c>
      <c r="C64" s="178" t="s">
        <v>78</v>
      </c>
      <c r="D64" s="179"/>
      <c r="E64" s="91">
        <v>0</v>
      </c>
      <c r="F64" s="91">
        <v>1</v>
      </c>
      <c r="G64" s="91">
        <v>0</v>
      </c>
      <c r="H64" s="91">
        <v>0</v>
      </c>
      <c r="I64" s="91">
        <v>32</v>
      </c>
      <c r="J64" s="91">
        <v>0</v>
      </c>
      <c r="K64" s="91">
        <v>7</v>
      </c>
      <c r="L64" s="91">
        <v>0</v>
      </c>
      <c r="M64" s="91">
        <v>2</v>
      </c>
      <c r="N64" s="91">
        <v>0</v>
      </c>
      <c r="O64" s="91">
        <v>3</v>
      </c>
      <c r="P64" s="91">
        <v>18</v>
      </c>
      <c r="Q64" s="91">
        <v>9</v>
      </c>
      <c r="R64" s="92">
        <v>147</v>
      </c>
      <c r="S64" s="85">
        <f>SUM(E64:R64)</f>
        <v>219</v>
      </c>
    </row>
    <row r="65" spans="2:22" ht="42" customHeight="1" thickTop="1" thickBot="1">
      <c r="B65" s="182"/>
      <c r="C65" s="183" t="s">
        <v>79</v>
      </c>
      <c r="D65" s="184"/>
      <c r="E65" s="86">
        <f>E64+'[1]Stan i struktura IX 14'!E65</f>
        <v>0</v>
      </c>
      <c r="F65" s="86">
        <f>F64+'[1]Stan i struktura IX 14'!F65</f>
        <v>118</v>
      </c>
      <c r="G65" s="86">
        <f>G64+'[1]Stan i struktura IX 14'!G65</f>
        <v>56</v>
      </c>
      <c r="H65" s="86">
        <f>H64+'[1]Stan i struktura IX 14'!H65</f>
        <v>60</v>
      </c>
      <c r="I65" s="86">
        <f>I64+'[1]Stan i struktura IX 14'!I65</f>
        <v>256</v>
      </c>
      <c r="J65" s="86">
        <f>J64+'[1]Stan i struktura IX 14'!J65</f>
        <v>64</v>
      </c>
      <c r="K65" s="86">
        <f>K64+'[1]Stan i struktura IX 14'!K65</f>
        <v>126</v>
      </c>
      <c r="L65" s="86">
        <f>L64+'[1]Stan i struktura IX 14'!L65</f>
        <v>20</v>
      </c>
      <c r="M65" s="86">
        <f>M64+'[1]Stan i struktura IX 14'!M65</f>
        <v>75</v>
      </c>
      <c r="N65" s="86">
        <f>N64+'[1]Stan i struktura IX 14'!N65</f>
        <v>50</v>
      </c>
      <c r="O65" s="86">
        <f>O64+'[1]Stan i struktura IX 14'!O65</f>
        <v>182</v>
      </c>
      <c r="P65" s="86">
        <f>P64+'[1]Stan i struktura IX 14'!P65</f>
        <v>60</v>
      </c>
      <c r="Q65" s="86">
        <f>Q64+'[1]Stan i struktura IX 14'!Q65</f>
        <v>522</v>
      </c>
      <c r="R65" s="87">
        <f>R64+'[1]Stan i struktura IX 14'!R65</f>
        <v>1117</v>
      </c>
      <c r="S65" s="84">
        <f>S64+'[1]Stan i struktura IX 14'!S65</f>
        <v>2706</v>
      </c>
      <c r="U65" s="1">
        <f>SUM(E65:R65)</f>
        <v>2706</v>
      </c>
      <c r="V65" s="4">
        <f>SUM(E65:R65)</f>
        <v>2706</v>
      </c>
    </row>
    <row r="66" spans="2:22" ht="45" customHeight="1" thickTop="1" thickBot="1">
      <c r="B66" s="170" t="s">
        <v>80</v>
      </c>
      <c r="C66" s="172" t="s">
        <v>81</v>
      </c>
      <c r="D66" s="173"/>
      <c r="E66" s="95">
        <f t="shared" ref="E66:R67" si="14">E48+E50+E52+E54+E56+E58+E60+E62+E64</f>
        <v>101</v>
      </c>
      <c r="F66" s="95">
        <f t="shared" si="14"/>
        <v>67</v>
      </c>
      <c r="G66" s="95">
        <f t="shared" si="14"/>
        <v>43</v>
      </c>
      <c r="H66" s="95">
        <f t="shared" si="14"/>
        <v>99</v>
      </c>
      <c r="I66" s="95">
        <f t="shared" si="14"/>
        <v>126</v>
      </c>
      <c r="J66" s="95">
        <f t="shared" si="14"/>
        <v>38</v>
      </c>
      <c r="K66" s="95">
        <f t="shared" si="14"/>
        <v>82</v>
      </c>
      <c r="L66" s="95">
        <f t="shared" si="14"/>
        <v>69</v>
      </c>
      <c r="M66" s="95">
        <f t="shared" si="14"/>
        <v>34</v>
      </c>
      <c r="N66" s="95">
        <f t="shared" si="14"/>
        <v>76</v>
      </c>
      <c r="O66" s="95">
        <f t="shared" si="14"/>
        <v>86</v>
      </c>
      <c r="P66" s="95">
        <f t="shared" si="14"/>
        <v>110</v>
      </c>
      <c r="Q66" s="95">
        <f t="shared" si="14"/>
        <v>67</v>
      </c>
      <c r="R66" s="96">
        <f t="shared" si="14"/>
        <v>230</v>
      </c>
      <c r="S66" s="97">
        <f>SUM(E66:R66)</f>
        <v>1228</v>
      </c>
      <c r="V66" s="4"/>
    </row>
    <row r="67" spans="2:22" ht="45" customHeight="1" thickTop="1" thickBot="1">
      <c r="B67" s="171"/>
      <c r="C67" s="172" t="s">
        <v>82</v>
      </c>
      <c r="D67" s="173"/>
      <c r="E67" s="98">
        <f t="shared" si="14"/>
        <v>1017</v>
      </c>
      <c r="F67" s="98">
        <f>F49+F51+F53+F55+F57+F59+F61+F63+F65</f>
        <v>782</v>
      </c>
      <c r="G67" s="98">
        <f t="shared" si="14"/>
        <v>713</v>
      </c>
      <c r="H67" s="98">
        <f t="shared" si="14"/>
        <v>1145</v>
      </c>
      <c r="I67" s="98">
        <f t="shared" si="14"/>
        <v>1340</v>
      </c>
      <c r="J67" s="98">
        <f t="shared" si="14"/>
        <v>660</v>
      </c>
      <c r="K67" s="98">
        <f t="shared" si="14"/>
        <v>916</v>
      </c>
      <c r="L67" s="98">
        <f t="shared" si="14"/>
        <v>653</v>
      </c>
      <c r="M67" s="98">
        <f t="shared" si="14"/>
        <v>668</v>
      </c>
      <c r="N67" s="98">
        <f t="shared" si="14"/>
        <v>564</v>
      </c>
      <c r="O67" s="98">
        <f t="shared" si="14"/>
        <v>1203</v>
      </c>
      <c r="P67" s="98">
        <f t="shared" si="14"/>
        <v>981</v>
      </c>
      <c r="Q67" s="98">
        <f t="shared" si="14"/>
        <v>1742</v>
      </c>
      <c r="R67" s="99">
        <f t="shared" si="14"/>
        <v>2224</v>
      </c>
      <c r="S67" s="97">
        <f>SUM(E67:R67)</f>
        <v>14608</v>
      </c>
      <c r="V67" s="4"/>
    </row>
    <row r="68" spans="2:22" ht="14.25" customHeight="1">
      <c r="B68" s="174" t="s">
        <v>83</v>
      </c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</row>
    <row r="69" spans="2:22" ht="14.25" customHeight="1">
      <c r="B69" s="175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</row>
    <row r="75" spans="2:22" ht="13.2" thickBot="1"/>
    <row r="76" spans="2:22" ht="26.25" customHeight="1" thickTop="1" thickBot="1">
      <c r="E76" s="100">
        <v>143</v>
      </c>
      <c r="F76" s="100">
        <v>75</v>
      </c>
      <c r="G76" s="100">
        <v>72</v>
      </c>
      <c r="H76" s="100">
        <v>85</v>
      </c>
      <c r="I76" s="100">
        <v>108</v>
      </c>
      <c r="J76" s="100">
        <v>55</v>
      </c>
      <c r="K76" s="100">
        <v>67</v>
      </c>
      <c r="L76" s="100">
        <v>42</v>
      </c>
      <c r="M76" s="100">
        <v>80</v>
      </c>
      <c r="N76" s="100">
        <v>63</v>
      </c>
      <c r="O76" s="100">
        <v>131</v>
      </c>
      <c r="P76" s="100">
        <v>110</v>
      </c>
      <c r="Q76" s="100">
        <v>112</v>
      </c>
      <c r="R76" s="100">
        <v>91</v>
      </c>
      <c r="S76" s="78">
        <f>SUM(E76:R76)</f>
        <v>1234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09375" defaultRowHeight="13.2"/>
  <cols>
    <col min="1" max="1" width="2.44140625" customWidth="1"/>
    <col min="2" max="2" width="8.6640625" customWidth="1"/>
    <col min="3" max="3" width="27.88671875" customWidth="1"/>
    <col min="4" max="4" width="14.6640625" customWidth="1"/>
    <col min="5" max="5" width="15.33203125" customWidth="1"/>
    <col min="6" max="6" width="4.6640625" customWidth="1"/>
    <col min="7" max="7" width="8.5546875" customWidth="1"/>
    <col min="8" max="8" width="27.88671875" customWidth="1"/>
    <col min="9" max="9" width="14.33203125" customWidth="1"/>
    <col min="10" max="10" width="15.33203125" customWidth="1"/>
    <col min="11" max="11" width="4.5546875" customWidth="1"/>
    <col min="12" max="12" width="8.6640625" customWidth="1"/>
    <col min="13" max="13" width="28.44140625" customWidth="1"/>
    <col min="14" max="14" width="14.6640625" customWidth="1"/>
    <col min="15" max="15" width="15.88671875" customWidth="1"/>
  </cols>
  <sheetData>
    <row r="1" spans="2:15" ht="24.75" customHeight="1">
      <c r="B1" s="265" t="s">
        <v>84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2:15" ht="24.75" customHeight="1">
      <c r="B2" s="265" t="s">
        <v>85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2:15" ht="18" thickBot="1">
      <c r="B3" s="1"/>
      <c r="C3" s="101"/>
      <c r="D3" s="101"/>
      <c r="E3" s="101"/>
      <c r="F3" s="101"/>
      <c r="G3" s="101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68" t="s">
        <v>86</v>
      </c>
      <c r="C4" s="270" t="s">
        <v>87</v>
      </c>
      <c r="D4" s="272" t="s">
        <v>88</v>
      </c>
      <c r="E4" s="274" t="s">
        <v>89</v>
      </c>
      <c r="F4" s="101"/>
      <c r="G4" s="268" t="s">
        <v>86</v>
      </c>
      <c r="H4" s="276" t="s">
        <v>90</v>
      </c>
      <c r="I4" s="272" t="s">
        <v>88</v>
      </c>
      <c r="J4" s="274" t="s">
        <v>89</v>
      </c>
      <c r="K4" s="34"/>
      <c r="L4" s="268" t="s">
        <v>86</v>
      </c>
      <c r="M4" s="278" t="s">
        <v>87</v>
      </c>
      <c r="N4" s="272" t="s">
        <v>88</v>
      </c>
      <c r="O4" s="280" t="s">
        <v>89</v>
      </c>
    </row>
    <row r="5" spans="2:15" ht="18.75" customHeight="1" thickTop="1" thickBot="1">
      <c r="B5" s="269"/>
      <c r="C5" s="271"/>
      <c r="D5" s="273"/>
      <c r="E5" s="275"/>
      <c r="F5" s="101"/>
      <c r="G5" s="269"/>
      <c r="H5" s="277"/>
      <c r="I5" s="273"/>
      <c r="J5" s="275"/>
      <c r="K5" s="34"/>
      <c r="L5" s="269"/>
      <c r="M5" s="279"/>
      <c r="N5" s="273"/>
      <c r="O5" s="281"/>
    </row>
    <row r="6" spans="2:15" ht="17.100000000000001" customHeight="1" thickTop="1">
      <c r="B6" s="282" t="s">
        <v>91</v>
      </c>
      <c r="C6" s="283"/>
      <c r="D6" s="283"/>
      <c r="E6" s="286">
        <f>SUM(E8+E19+E27+E34+E41)</f>
        <v>16038</v>
      </c>
      <c r="F6" s="101"/>
      <c r="G6" s="102">
        <v>4</v>
      </c>
      <c r="H6" s="103" t="s">
        <v>92</v>
      </c>
      <c r="I6" s="104" t="s">
        <v>93</v>
      </c>
      <c r="J6" s="105">
        <v>685</v>
      </c>
      <c r="K6" s="34"/>
      <c r="L6" s="106" t="s">
        <v>94</v>
      </c>
      <c r="M6" s="107" t="s">
        <v>95</v>
      </c>
      <c r="N6" s="107" t="s">
        <v>96</v>
      </c>
      <c r="O6" s="108">
        <f>SUM(O7:O18)</f>
        <v>8277</v>
      </c>
    </row>
    <row r="7" spans="2:15" ht="17.100000000000001" customHeight="1" thickBot="1">
      <c r="B7" s="284"/>
      <c r="C7" s="285"/>
      <c r="D7" s="285"/>
      <c r="E7" s="287"/>
      <c r="F7" s="1"/>
      <c r="G7" s="109">
        <v>5</v>
      </c>
      <c r="H7" s="110" t="s">
        <v>97</v>
      </c>
      <c r="I7" s="105" t="s">
        <v>93</v>
      </c>
      <c r="J7" s="105">
        <v>334</v>
      </c>
      <c r="K7" s="1"/>
      <c r="L7" s="109">
        <v>1</v>
      </c>
      <c r="M7" s="110" t="s">
        <v>98</v>
      </c>
      <c r="N7" s="105" t="s">
        <v>93</v>
      </c>
      <c r="O7" s="111">
        <v>171</v>
      </c>
    </row>
    <row r="8" spans="2:15" ht="17.100000000000001" customHeight="1" thickTop="1" thickBot="1">
      <c r="B8" s="106" t="s">
        <v>99</v>
      </c>
      <c r="C8" s="107" t="s">
        <v>100</v>
      </c>
      <c r="D8" s="112" t="s">
        <v>96</v>
      </c>
      <c r="E8" s="108">
        <f>SUM(E9:E17)</f>
        <v>5493</v>
      </c>
      <c r="F8" s="1"/>
      <c r="G8" s="113"/>
      <c r="H8" s="114"/>
      <c r="I8" s="115"/>
      <c r="J8" s="116"/>
      <c r="K8" s="1"/>
      <c r="L8" s="109">
        <v>2</v>
      </c>
      <c r="M8" s="110" t="s">
        <v>101</v>
      </c>
      <c r="N8" s="105" t="s">
        <v>102</v>
      </c>
      <c r="O8" s="105">
        <v>175</v>
      </c>
    </row>
    <row r="9" spans="2:15" ht="17.100000000000001" customHeight="1" thickBot="1">
      <c r="B9" s="109">
        <v>1</v>
      </c>
      <c r="C9" s="110" t="s">
        <v>103</v>
      </c>
      <c r="D9" s="105" t="s">
        <v>102</v>
      </c>
      <c r="E9" s="117">
        <v>168</v>
      </c>
      <c r="F9" s="1"/>
      <c r="G9" s="118"/>
      <c r="H9" s="119"/>
      <c r="I9" s="120"/>
      <c r="J9" s="120"/>
      <c r="K9" s="1"/>
      <c r="L9" s="109">
        <v>3</v>
      </c>
      <c r="M9" s="110" t="s">
        <v>104</v>
      </c>
      <c r="N9" s="105" t="s">
        <v>93</v>
      </c>
      <c r="O9" s="105">
        <v>492</v>
      </c>
    </row>
    <row r="10" spans="2:15" ht="17.100000000000001" customHeight="1">
      <c r="B10" s="109">
        <v>2</v>
      </c>
      <c r="C10" s="110" t="s">
        <v>105</v>
      </c>
      <c r="D10" s="105" t="s">
        <v>102</v>
      </c>
      <c r="E10" s="117">
        <v>248</v>
      </c>
      <c r="F10" s="1"/>
      <c r="G10" s="268" t="s">
        <v>86</v>
      </c>
      <c r="H10" s="276" t="s">
        <v>90</v>
      </c>
      <c r="I10" s="272" t="s">
        <v>88</v>
      </c>
      <c r="J10" s="274" t="s">
        <v>89</v>
      </c>
      <c r="K10" s="1"/>
      <c r="L10" s="109">
        <v>4</v>
      </c>
      <c r="M10" s="110" t="s">
        <v>106</v>
      </c>
      <c r="N10" s="105" t="s">
        <v>93</v>
      </c>
      <c r="O10" s="105">
        <v>212</v>
      </c>
    </row>
    <row r="11" spans="2:15" ht="17.100000000000001" customHeight="1" thickBot="1">
      <c r="B11" s="109">
        <v>3</v>
      </c>
      <c r="C11" s="110" t="s">
        <v>107</v>
      </c>
      <c r="D11" s="105" t="s">
        <v>102</v>
      </c>
      <c r="E11" s="117">
        <v>202</v>
      </c>
      <c r="F11" s="1"/>
      <c r="G11" s="296"/>
      <c r="H11" s="297"/>
      <c r="I11" s="298"/>
      <c r="J11" s="299"/>
      <c r="K11" s="1"/>
      <c r="L11" s="109">
        <v>5</v>
      </c>
      <c r="M11" s="110" t="s">
        <v>108</v>
      </c>
      <c r="N11" s="105" t="s">
        <v>93</v>
      </c>
      <c r="O11" s="105">
        <v>469</v>
      </c>
    </row>
    <row r="12" spans="2:15" ht="17.100000000000001" customHeight="1">
      <c r="B12" s="109">
        <v>4</v>
      </c>
      <c r="C12" s="110" t="s">
        <v>109</v>
      </c>
      <c r="D12" s="105" t="s">
        <v>110</v>
      </c>
      <c r="E12" s="117">
        <v>263</v>
      </c>
      <c r="F12" s="1"/>
      <c r="G12" s="300" t="s">
        <v>111</v>
      </c>
      <c r="H12" s="301"/>
      <c r="I12" s="301"/>
      <c r="J12" s="302">
        <f>SUM(J14+J23+J33+J41+O6+O20+O31)</f>
        <v>30285</v>
      </c>
      <c r="K12" s="1"/>
      <c r="L12" s="109" t="s">
        <v>49</v>
      </c>
      <c r="M12" s="110" t="s">
        <v>112</v>
      </c>
      <c r="N12" s="105" t="s">
        <v>93</v>
      </c>
      <c r="O12" s="105">
        <v>1181</v>
      </c>
    </row>
    <row r="13" spans="2:15" ht="17.100000000000001" customHeight="1" thickBot="1">
      <c r="B13" s="109">
        <v>5</v>
      </c>
      <c r="C13" s="110" t="s">
        <v>113</v>
      </c>
      <c r="D13" s="105" t="s">
        <v>102</v>
      </c>
      <c r="E13" s="117">
        <v>217</v>
      </c>
      <c r="F13" s="121"/>
      <c r="G13" s="284"/>
      <c r="H13" s="285"/>
      <c r="I13" s="285"/>
      <c r="J13" s="303"/>
      <c r="K13" s="121"/>
      <c r="L13" s="109">
        <v>7</v>
      </c>
      <c r="M13" s="110" t="s">
        <v>114</v>
      </c>
      <c r="N13" s="105" t="s">
        <v>102</v>
      </c>
      <c r="O13" s="105">
        <v>253</v>
      </c>
    </row>
    <row r="14" spans="2:15" ht="17.100000000000001" customHeight="1" thickTop="1">
      <c r="B14" s="109">
        <v>6</v>
      </c>
      <c r="C14" s="110" t="s">
        <v>115</v>
      </c>
      <c r="D14" s="105" t="s">
        <v>102</v>
      </c>
      <c r="E14" s="117">
        <v>279</v>
      </c>
      <c r="F14" s="122"/>
      <c r="G14" s="106" t="s">
        <v>99</v>
      </c>
      <c r="H14" s="107" t="s">
        <v>116</v>
      </c>
      <c r="I14" s="123" t="s">
        <v>96</v>
      </c>
      <c r="J14" s="124">
        <f>SUM(J15:J21)</f>
        <v>3189</v>
      </c>
      <c r="K14" s="1"/>
      <c r="L14" s="109">
        <v>8</v>
      </c>
      <c r="M14" s="110" t="s">
        <v>117</v>
      </c>
      <c r="N14" s="105" t="s">
        <v>102</v>
      </c>
      <c r="O14" s="105">
        <v>141</v>
      </c>
    </row>
    <row r="15" spans="2:15" ht="17.100000000000001" customHeight="1">
      <c r="B15" s="109">
        <v>7</v>
      </c>
      <c r="C15" s="110" t="s">
        <v>118</v>
      </c>
      <c r="D15" s="105" t="s">
        <v>93</v>
      </c>
      <c r="E15" s="117">
        <v>720</v>
      </c>
      <c r="F15" s="122"/>
      <c r="G15" s="109">
        <v>1</v>
      </c>
      <c r="H15" s="110" t="s">
        <v>119</v>
      </c>
      <c r="I15" s="105" t="s">
        <v>102</v>
      </c>
      <c r="J15" s="117">
        <v>119</v>
      </c>
      <c r="K15" s="1"/>
      <c r="L15" s="109">
        <v>9</v>
      </c>
      <c r="M15" s="110" t="s">
        <v>120</v>
      </c>
      <c r="N15" s="105" t="s">
        <v>102</v>
      </c>
      <c r="O15" s="105">
        <v>230</v>
      </c>
    </row>
    <row r="16" spans="2:15" ht="17.100000000000001" customHeight="1" thickBot="1">
      <c r="B16" s="125"/>
      <c r="C16" s="126"/>
      <c r="D16" s="127"/>
      <c r="E16" s="128"/>
      <c r="F16" s="122"/>
      <c r="G16" s="109">
        <v>2</v>
      </c>
      <c r="H16" s="110" t="s">
        <v>121</v>
      </c>
      <c r="I16" s="105" t="s">
        <v>102</v>
      </c>
      <c r="J16" s="117">
        <v>121</v>
      </c>
      <c r="K16" s="1"/>
      <c r="L16" s="109">
        <v>10</v>
      </c>
      <c r="M16" s="110" t="s">
        <v>122</v>
      </c>
      <c r="N16" s="105" t="s">
        <v>102</v>
      </c>
      <c r="O16" s="105">
        <v>786</v>
      </c>
    </row>
    <row r="17" spans="2:15" ht="17.100000000000001" customHeight="1" thickTop="1" thickBot="1">
      <c r="B17" s="129">
        <v>8</v>
      </c>
      <c r="C17" s="130" t="s">
        <v>123</v>
      </c>
      <c r="D17" s="131" t="s">
        <v>124</v>
      </c>
      <c r="E17" s="132">
        <v>3396</v>
      </c>
      <c r="F17" s="122"/>
      <c r="G17" s="109">
        <v>3</v>
      </c>
      <c r="H17" s="110" t="s">
        <v>125</v>
      </c>
      <c r="I17" s="105" t="s">
        <v>102</v>
      </c>
      <c r="J17" s="117">
        <v>286</v>
      </c>
      <c r="K17" s="1"/>
      <c r="L17" s="125"/>
      <c r="M17" s="126"/>
      <c r="N17" s="127"/>
      <c r="O17" s="128"/>
    </row>
    <row r="18" spans="2:15" ht="17.100000000000001" customHeight="1" thickTop="1" thickBot="1">
      <c r="B18" s="102"/>
      <c r="C18" s="103"/>
      <c r="D18" s="104"/>
      <c r="E18" s="133" t="s">
        <v>21</v>
      </c>
      <c r="F18" s="134"/>
      <c r="G18" s="109">
        <v>4</v>
      </c>
      <c r="H18" s="110" t="s">
        <v>126</v>
      </c>
      <c r="I18" s="105" t="s">
        <v>102</v>
      </c>
      <c r="J18" s="117">
        <v>617</v>
      </c>
      <c r="K18" s="1"/>
      <c r="L18" s="129">
        <v>11</v>
      </c>
      <c r="M18" s="130" t="s">
        <v>122</v>
      </c>
      <c r="N18" s="131" t="s">
        <v>124</v>
      </c>
      <c r="O18" s="135">
        <v>4167</v>
      </c>
    </row>
    <row r="19" spans="2:15" ht="17.100000000000001" customHeight="1" thickTop="1">
      <c r="B19" s="136" t="s">
        <v>127</v>
      </c>
      <c r="C19" s="137" t="s">
        <v>6</v>
      </c>
      <c r="D19" s="138" t="s">
        <v>96</v>
      </c>
      <c r="E19" s="139">
        <f>SUM(E20:E25)</f>
        <v>4043</v>
      </c>
      <c r="F19" s="122"/>
      <c r="G19" s="109">
        <v>5</v>
      </c>
      <c r="H19" s="110" t="s">
        <v>126</v>
      </c>
      <c r="I19" s="105" t="s">
        <v>110</v>
      </c>
      <c r="J19" s="117">
        <v>1191</v>
      </c>
      <c r="K19" s="1"/>
      <c r="L19" s="102"/>
      <c r="M19" s="103"/>
      <c r="N19" s="104"/>
      <c r="O19" s="133" t="s">
        <v>21</v>
      </c>
    </row>
    <row r="20" spans="2:15" ht="17.100000000000001" customHeight="1">
      <c r="B20" s="109">
        <v>1</v>
      </c>
      <c r="C20" s="110" t="s">
        <v>128</v>
      </c>
      <c r="D20" s="140" t="s">
        <v>102</v>
      </c>
      <c r="E20" s="117">
        <v>390</v>
      </c>
      <c r="F20" s="122"/>
      <c r="G20" s="109">
        <v>6</v>
      </c>
      <c r="H20" s="110" t="s">
        <v>129</v>
      </c>
      <c r="I20" s="105" t="s">
        <v>93</v>
      </c>
      <c r="J20" s="117">
        <v>691</v>
      </c>
      <c r="K20" s="1"/>
      <c r="L20" s="136" t="s">
        <v>130</v>
      </c>
      <c r="M20" s="137" t="s">
        <v>15</v>
      </c>
      <c r="N20" s="138" t="s">
        <v>96</v>
      </c>
      <c r="O20" s="141">
        <f>SUM(O21:O29)</f>
        <v>4556</v>
      </c>
    </row>
    <row r="21" spans="2:15" ht="17.100000000000001" customHeight="1">
      <c r="B21" s="109">
        <v>2</v>
      </c>
      <c r="C21" s="110" t="s">
        <v>131</v>
      </c>
      <c r="D21" s="140" t="s">
        <v>93</v>
      </c>
      <c r="E21" s="117">
        <v>1553</v>
      </c>
      <c r="F21" s="122"/>
      <c r="G21" s="109">
        <v>7</v>
      </c>
      <c r="H21" s="110" t="s">
        <v>132</v>
      </c>
      <c r="I21" s="105" t="s">
        <v>102</v>
      </c>
      <c r="J21" s="117">
        <v>164</v>
      </c>
      <c r="K21" s="1"/>
      <c r="L21" s="109">
        <v>1</v>
      </c>
      <c r="M21" s="110" t="s">
        <v>133</v>
      </c>
      <c r="N21" s="105" t="s">
        <v>102</v>
      </c>
      <c r="O21" s="105">
        <v>212</v>
      </c>
    </row>
    <row r="22" spans="2:15" ht="17.100000000000001" customHeight="1">
      <c r="B22" s="109">
        <v>3</v>
      </c>
      <c r="C22" s="110" t="s">
        <v>134</v>
      </c>
      <c r="D22" s="140" t="s">
        <v>102</v>
      </c>
      <c r="E22" s="117">
        <v>438</v>
      </c>
      <c r="F22" s="122"/>
      <c r="G22" s="109"/>
      <c r="H22" s="110"/>
      <c r="I22" s="105"/>
      <c r="J22" s="117" t="s">
        <v>135</v>
      </c>
      <c r="K22" s="1"/>
      <c r="L22" s="109">
        <v>2</v>
      </c>
      <c r="M22" s="110" t="s">
        <v>136</v>
      </c>
      <c r="N22" s="105" t="s">
        <v>110</v>
      </c>
      <c r="O22" s="105">
        <v>170</v>
      </c>
    </row>
    <row r="23" spans="2:15" ht="17.100000000000001" customHeight="1">
      <c r="B23" s="109">
        <v>4</v>
      </c>
      <c r="C23" s="110" t="s">
        <v>137</v>
      </c>
      <c r="D23" s="140" t="s">
        <v>102</v>
      </c>
      <c r="E23" s="117">
        <v>359</v>
      </c>
      <c r="F23" s="122"/>
      <c r="G23" s="136" t="s">
        <v>127</v>
      </c>
      <c r="H23" s="137" t="s">
        <v>138</v>
      </c>
      <c r="I23" s="138" t="s">
        <v>96</v>
      </c>
      <c r="J23" s="141">
        <f>SUM(J24:J31)</f>
        <v>5821</v>
      </c>
      <c r="K23" s="1"/>
      <c r="L23" s="109">
        <v>3</v>
      </c>
      <c r="M23" s="110" t="s">
        <v>139</v>
      </c>
      <c r="N23" s="105" t="s">
        <v>93</v>
      </c>
      <c r="O23" s="105">
        <v>378</v>
      </c>
    </row>
    <row r="24" spans="2:15" ht="17.100000000000001" customHeight="1">
      <c r="B24" s="109">
        <v>5</v>
      </c>
      <c r="C24" s="110" t="s">
        <v>140</v>
      </c>
      <c r="D24" s="140" t="s">
        <v>93</v>
      </c>
      <c r="E24" s="117">
        <v>855</v>
      </c>
      <c r="F24" s="122"/>
      <c r="G24" s="109">
        <v>1</v>
      </c>
      <c r="H24" s="110" t="s">
        <v>141</v>
      </c>
      <c r="I24" s="105" t="s">
        <v>93</v>
      </c>
      <c r="J24" s="117">
        <v>281</v>
      </c>
      <c r="K24" s="1"/>
      <c r="L24" s="109">
        <v>4</v>
      </c>
      <c r="M24" s="110" t="s">
        <v>142</v>
      </c>
      <c r="N24" s="105" t="s">
        <v>93</v>
      </c>
      <c r="O24" s="105">
        <v>364</v>
      </c>
    </row>
    <row r="25" spans="2:15" ht="17.100000000000001" customHeight="1">
      <c r="B25" s="109">
        <v>6</v>
      </c>
      <c r="C25" s="110" t="s">
        <v>143</v>
      </c>
      <c r="D25" s="140" t="s">
        <v>93</v>
      </c>
      <c r="E25" s="117">
        <v>448</v>
      </c>
      <c r="F25" s="122"/>
      <c r="G25" s="109">
        <v>2</v>
      </c>
      <c r="H25" s="110" t="s">
        <v>144</v>
      </c>
      <c r="I25" s="105" t="s">
        <v>102</v>
      </c>
      <c r="J25" s="117">
        <v>214</v>
      </c>
      <c r="K25" s="1"/>
      <c r="L25" s="109">
        <v>5</v>
      </c>
      <c r="M25" s="110" t="s">
        <v>145</v>
      </c>
      <c r="N25" s="105" t="s">
        <v>102</v>
      </c>
      <c r="O25" s="105">
        <v>332</v>
      </c>
    </row>
    <row r="26" spans="2:15" ht="17.100000000000001" customHeight="1">
      <c r="B26" s="109"/>
      <c r="C26" s="110"/>
      <c r="D26" s="105"/>
      <c r="E26" s="133"/>
      <c r="F26" s="134"/>
      <c r="G26" s="109">
        <v>3</v>
      </c>
      <c r="H26" s="110" t="s">
        <v>146</v>
      </c>
      <c r="I26" s="105" t="s">
        <v>93</v>
      </c>
      <c r="J26" s="117">
        <v>1402</v>
      </c>
      <c r="K26" s="1"/>
      <c r="L26" s="109">
        <v>6</v>
      </c>
      <c r="M26" s="110" t="s">
        <v>147</v>
      </c>
      <c r="N26" s="105" t="s">
        <v>93</v>
      </c>
      <c r="O26" s="105">
        <v>1317</v>
      </c>
    </row>
    <row r="27" spans="2:15" ht="17.100000000000001" customHeight="1">
      <c r="B27" s="136" t="s">
        <v>148</v>
      </c>
      <c r="C27" s="137" t="s">
        <v>8</v>
      </c>
      <c r="D27" s="138" t="s">
        <v>96</v>
      </c>
      <c r="E27" s="141">
        <f>SUM(E28:E32)</f>
        <v>1327</v>
      </c>
      <c r="F27" s="122"/>
      <c r="G27" s="109">
        <v>4</v>
      </c>
      <c r="H27" s="110" t="s">
        <v>149</v>
      </c>
      <c r="I27" s="105" t="s">
        <v>102</v>
      </c>
      <c r="J27" s="117">
        <v>497</v>
      </c>
      <c r="K27" s="1"/>
      <c r="L27" s="109">
        <v>7</v>
      </c>
      <c r="M27" s="110" t="s">
        <v>150</v>
      </c>
      <c r="N27" s="105" t="s">
        <v>102</v>
      </c>
      <c r="O27" s="105">
        <v>185</v>
      </c>
    </row>
    <row r="28" spans="2:15" ht="17.100000000000001" customHeight="1">
      <c r="B28" s="109">
        <v>1</v>
      </c>
      <c r="C28" s="110" t="s">
        <v>151</v>
      </c>
      <c r="D28" s="105" t="s">
        <v>93</v>
      </c>
      <c r="E28" s="117">
        <v>205</v>
      </c>
      <c r="F28" s="122"/>
      <c r="G28" s="109">
        <v>5</v>
      </c>
      <c r="H28" s="110" t="s">
        <v>149</v>
      </c>
      <c r="I28" s="105" t="s">
        <v>110</v>
      </c>
      <c r="J28" s="117">
        <v>2326</v>
      </c>
      <c r="K28" s="1"/>
      <c r="L28" s="109">
        <v>8</v>
      </c>
      <c r="M28" s="110" t="s">
        <v>152</v>
      </c>
      <c r="N28" s="105" t="s">
        <v>102</v>
      </c>
      <c r="O28" s="105">
        <v>378</v>
      </c>
    </row>
    <row r="29" spans="2:15" ht="17.100000000000001" customHeight="1">
      <c r="B29" s="109">
        <v>2</v>
      </c>
      <c r="C29" s="110" t="s">
        <v>153</v>
      </c>
      <c r="D29" s="105" t="s">
        <v>102</v>
      </c>
      <c r="E29" s="117">
        <v>122</v>
      </c>
      <c r="F29" s="122"/>
      <c r="G29" s="109">
        <v>6</v>
      </c>
      <c r="H29" s="110" t="s">
        <v>154</v>
      </c>
      <c r="I29" s="105" t="s">
        <v>93</v>
      </c>
      <c r="J29" s="117">
        <v>381</v>
      </c>
      <c r="K29" s="1"/>
      <c r="L29" s="109">
        <v>9</v>
      </c>
      <c r="M29" s="110" t="s">
        <v>152</v>
      </c>
      <c r="N29" s="105" t="s">
        <v>110</v>
      </c>
      <c r="O29" s="105">
        <v>1220</v>
      </c>
    </row>
    <row r="30" spans="2:15" ht="17.100000000000001" customHeight="1">
      <c r="B30" s="109">
        <v>3</v>
      </c>
      <c r="C30" s="110" t="s">
        <v>155</v>
      </c>
      <c r="D30" s="105" t="s">
        <v>93</v>
      </c>
      <c r="E30" s="117">
        <v>182</v>
      </c>
      <c r="F30" s="122"/>
      <c r="G30" s="109">
        <v>7</v>
      </c>
      <c r="H30" s="110" t="s">
        <v>156</v>
      </c>
      <c r="I30" s="105" t="s">
        <v>102</v>
      </c>
      <c r="J30" s="117">
        <v>444</v>
      </c>
      <c r="K30" s="1"/>
      <c r="L30" s="109"/>
      <c r="M30" s="110"/>
      <c r="N30" s="105"/>
      <c r="O30" s="117"/>
    </row>
    <row r="31" spans="2:15" ht="17.100000000000001" customHeight="1">
      <c r="B31" s="109">
        <v>4</v>
      </c>
      <c r="C31" s="110" t="s">
        <v>157</v>
      </c>
      <c r="D31" s="105" t="s">
        <v>93</v>
      </c>
      <c r="E31" s="117">
        <v>301</v>
      </c>
      <c r="F31" s="122"/>
      <c r="G31" s="109">
        <v>8</v>
      </c>
      <c r="H31" s="110" t="s">
        <v>158</v>
      </c>
      <c r="I31" s="105" t="s">
        <v>102</v>
      </c>
      <c r="J31" s="117">
        <v>276</v>
      </c>
      <c r="K31" s="1"/>
      <c r="L31" s="136" t="s">
        <v>159</v>
      </c>
      <c r="M31" s="137" t="s">
        <v>16</v>
      </c>
      <c r="N31" s="138" t="s">
        <v>96</v>
      </c>
      <c r="O31" s="141">
        <f>SUM(O32:O41)</f>
        <v>4270</v>
      </c>
    </row>
    <row r="32" spans="2:15" ht="17.100000000000001" customHeight="1">
      <c r="B32" s="109">
        <v>5</v>
      </c>
      <c r="C32" s="110" t="s">
        <v>160</v>
      </c>
      <c r="D32" s="105" t="s">
        <v>93</v>
      </c>
      <c r="E32" s="117">
        <v>517</v>
      </c>
      <c r="F32" s="134"/>
      <c r="G32" s="109"/>
      <c r="H32" s="110"/>
      <c r="I32" s="105"/>
      <c r="J32" s="117"/>
      <c r="K32" s="1"/>
      <c r="L32" s="109">
        <v>1</v>
      </c>
      <c r="M32" s="110" t="s">
        <v>161</v>
      </c>
      <c r="N32" s="105" t="s">
        <v>102</v>
      </c>
      <c r="O32" s="105">
        <v>253</v>
      </c>
    </row>
    <row r="33" spans="2:15" ht="17.100000000000001" customHeight="1">
      <c r="B33" s="109"/>
      <c r="C33" s="110"/>
      <c r="D33" s="105"/>
      <c r="E33" s="117"/>
      <c r="F33" s="122"/>
      <c r="G33" s="136" t="s">
        <v>148</v>
      </c>
      <c r="H33" s="137" t="s">
        <v>11</v>
      </c>
      <c r="I33" s="138" t="s">
        <v>96</v>
      </c>
      <c r="J33" s="141">
        <f>SUM(J34:J39)</f>
        <v>2415</v>
      </c>
      <c r="K33" s="1"/>
      <c r="L33" s="109">
        <v>2</v>
      </c>
      <c r="M33" s="110" t="s">
        <v>162</v>
      </c>
      <c r="N33" s="105" t="s">
        <v>93</v>
      </c>
      <c r="O33" s="105">
        <v>453</v>
      </c>
    </row>
    <row r="34" spans="2:15" ht="17.100000000000001" customHeight="1">
      <c r="B34" s="136" t="s">
        <v>163</v>
      </c>
      <c r="C34" s="137" t="s">
        <v>164</v>
      </c>
      <c r="D34" s="138" t="s">
        <v>96</v>
      </c>
      <c r="E34" s="141">
        <f>SUM(E35:E39)</f>
        <v>3689</v>
      </c>
      <c r="F34" s="122"/>
      <c r="G34" s="109">
        <v>1</v>
      </c>
      <c r="H34" s="110" t="s">
        <v>165</v>
      </c>
      <c r="I34" s="105" t="s">
        <v>102</v>
      </c>
      <c r="J34" s="117">
        <v>168</v>
      </c>
      <c r="K34" s="1"/>
      <c r="L34" s="109">
        <v>3</v>
      </c>
      <c r="M34" s="110" t="s">
        <v>166</v>
      </c>
      <c r="N34" s="105" t="s">
        <v>102</v>
      </c>
      <c r="O34" s="105">
        <v>139</v>
      </c>
    </row>
    <row r="35" spans="2:15" ht="17.100000000000001" customHeight="1">
      <c r="B35" s="109">
        <v>1</v>
      </c>
      <c r="C35" s="110" t="s">
        <v>167</v>
      </c>
      <c r="D35" s="105" t="s">
        <v>93</v>
      </c>
      <c r="E35" s="117">
        <v>652</v>
      </c>
      <c r="F35" s="122"/>
      <c r="G35" s="109">
        <v>2</v>
      </c>
      <c r="H35" s="110" t="s">
        <v>168</v>
      </c>
      <c r="I35" s="105" t="s">
        <v>102</v>
      </c>
      <c r="J35" s="117">
        <v>288</v>
      </c>
      <c r="K35" s="1"/>
      <c r="L35" s="109">
        <v>4</v>
      </c>
      <c r="M35" s="110" t="s">
        <v>169</v>
      </c>
      <c r="N35" s="105" t="s">
        <v>93</v>
      </c>
      <c r="O35" s="105">
        <v>1299</v>
      </c>
    </row>
    <row r="36" spans="2:15" ht="17.100000000000001" customHeight="1">
      <c r="B36" s="109">
        <v>2</v>
      </c>
      <c r="C36" s="110" t="s">
        <v>170</v>
      </c>
      <c r="D36" s="105" t="s">
        <v>93</v>
      </c>
      <c r="E36" s="117">
        <v>1238</v>
      </c>
      <c r="F36" s="122"/>
      <c r="G36" s="109">
        <v>3</v>
      </c>
      <c r="H36" s="110" t="s">
        <v>171</v>
      </c>
      <c r="I36" s="105" t="s">
        <v>102</v>
      </c>
      <c r="J36" s="117">
        <v>240</v>
      </c>
      <c r="K36" s="1"/>
      <c r="L36" s="109">
        <v>5</v>
      </c>
      <c r="M36" s="110" t="s">
        <v>172</v>
      </c>
      <c r="N36" s="105" t="s">
        <v>110</v>
      </c>
      <c r="O36" s="105">
        <v>75</v>
      </c>
    </row>
    <row r="37" spans="2:15" ht="17.100000000000001" customHeight="1">
      <c r="B37" s="109">
        <v>3</v>
      </c>
      <c r="C37" s="110" t="s">
        <v>173</v>
      </c>
      <c r="D37" s="105" t="s">
        <v>102</v>
      </c>
      <c r="E37" s="117">
        <v>273</v>
      </c>
      <c r="F37" s="122"/>
      <c r="G37" s="109">
        <v>4</v>
      </c>
      <c r="H37" s="110" t="s">
        <v>174</v>
      </c>
      <c r="I37" s="105" t="s">
        <v>102</v>
      </c>
      <c r="J37" s="117">
        <v>160</v>
      </c>
      <c r="K37" s="1"/>
      <c r="L37" s="109">
        <v>6</v>
      </c>
      <c r="M37" s="110" t="s">
        <v>175</v>
      </c>
      <c r="N37" s="105" t="s">
        <v>102</v>
      </c>
      <c r="O37" s="105">
        <v>155</v>
      </c>
    </row>
    <row r="38" spans="2:15" ht="17.100000000000001" customHeight="1">
      <c r="B38" s="109">
        <v>4</v>
      </c>
      <c r="C38" s="110" t="s">
        <v>176</v>
      </c>
      <c r="D38" s="105" t="s">
        <v>93</v>
      </c>
      <c r="E38" s="117">
        <v>1209</v>
      </c>
      <c r="F38" s="122"/>
      <c r="G38" s="109">
        <v>5</v>
      </c>
      <c r="H38" s="110" t="s">
        <v>177</v>
      </c>
      <c r="I38" s="105" t="s">
        <v>93</v>
      </c>
      <c r="J38" s="117">
        <v>1307</v>
      </c>
      <c r="K38" s="1"/>
      <c r="L38" s="109">
        <v>7</v>
      </c>
      <c r="M38" s="110" t="s">
        <v>178</v>
      </c>
      <c r="N38" s="105" t="s">
        <v>102</v>
      </c>
      <c r="O38" s="105">
        <v>219</v>
      </c>
    </row>
    <row r="39" spans="2:15" ht="17.100000000000001" customHeight="1">
      <c r="B39" s="109">
        <v>5</v>
      </c>
      <c r="C39" s="110" t="s">
        <v>179</v>
      </c>
      <c r="D39" s="105" t="s">
        <v>102</v>
      </c>
      <c r="E39" s="117">
        <v>317</v>
      </c>
      <c r="F39" s="122"/>
      <c r="G39" s="109">
        <v>6</v>
      </c>
      <c r="H39" s="110" t="s">
        <v>180</v>
      </c>
      <c r="I39" s="105" t="s">
        <v>93</v>
      </c>
      <c r="J39" s="117">
        <v>252</v>
      </c>
      <c r="K39" s="1"/>
      <c r="L39" s="109">
        <v>8</v>
      </c>
      <c r="M39" s="110" t="s">
        <v>181</v>
      </c>
      <c r="N39" s="105" t="s">
        <v>102</v>
      </c>
      <c r="O39" s="105">
        <v>209</v>
      </c>
    </row>
    <row r="40" spans="2:15" ht="17.100000000000001" customHeight="1">
      <c r="B40" s="109"/>
      <c r="C40" s="110"/>
      <c r="D40" s="105"/>
      <c r="E40" s="117"/>
      <c r="F40" s="122"/>
      <c r="G40" s="109"/>
      <c r="H40" s="110"/>
      <c r="I40" s="105"/>
      <c r="J40" s="117"/>
      <c r="K40" s="1"/>
      <c r="L40" s="109">
        <v>9</v>
      </c>
      <c r="M40" s="110" t="s">
        <v>182</v>
      </c>
      <c r="N40" s="105" t="s">
        <v>102</v>
      </c>
      <c r="O40" s="105">
        <v>390</v>
      </c>
    </row>
    <row r="41" spans="2:15" ht="17.100000000000001" customHeight="1">
      <c r="B41" s="136" t="s">
        <v>94</v>
      </c>
      <c r="C41" s="137" t="s">
        <v>10</v>
      </c>
      <c r="D41" s="138" t="s">
        <v>96</v>
      </c>
      <c r="E41" s="141">
        <f>SUM(E42+E43+E44+J6+J7)</f>
        <v>1486</v>
      </c>
      <c r="F41" s="122"/>
      <c r="G41" s="106" t="s">
        <v>163</v>
      </c>
      <c r="H41" s="107" t="s">
        <v>12</v>
      </c>
      <c r="I41" s="123" t="s">
        <v>96</v>
      </c>
      <c r="J41" s="141">
        <f>SUM(J42:J44)</f>
        <v>1757</v>
      </c>
      <c r="K41" s="1"/>
      <c r="L41" s="142">
        <v>10</v>
      </c>
      <c r="M41" s="127" t="s">
        <v>182</v>
      </c>
      <c r="N41" s="143" t="s">
        <v>110</v>
      </c>
      <c r="O41" s="105">
        <v>1078</v>
      </c>
    </row>
    <row r="42" spans="2:15" ht="17.100000000000001" customHeight="1" thickBot="1">
      <c r="B42" s="109">
        <v>1</v>
      </c>
      <c r="C42" s="110" t="s">
        <v>183</v>
      </c>
      <c r="D42" s="105" t="s">
        <v>102</v>
      </c>
      <c r="E42" s="117">
        <v>155</v>
      </c>
      <c r="F42" s="122"/>
      <c r="G42" s="109">
        <v>1</v>
      </c>
      <c r="H42" s="110" t="s">
        <v>184</v>
      </c>
      <c r="I42" s="105" t="s">
        <v>93</v>
      </c>
      <c r="J42" s="117">
        <v>442</v>
      </c>
      <c r="K42" s="1"/>
      <c r="L42" s="144"/>
      <c r="M42" s="145"/>
      <c r="N42" s="146"/>
      <c r="O42" s="147"/>
    </row>
    <row r="43" spans="2:15" ht="17.100000000000001" customHeight="1" thickTop="1" thickBot="1">
      <c r="B43" s="109">
        <v>2</v>
      </c>
      <c r="C43" s="110" t="s">
        <v>185</v>
      </c>
      <c r="D43" s="105" t="s">
        <v>93</v>
      </c>
      <c r="E43" s="117">
        <v>160</v>
      </c>
      <c r="F43" s="122"/>
      <c r="G43" s="109">
        <v>2</v>
      </c>
      <c r="H43" s="110" t="s">
        <v>186</v>
      </c>
      <c r="I43" s="105" t="s">
        <v>93</v>
      </c>
      <c r="J43" s="117">
        <v>230</v>
      </c>
      <c r="K43" s="1"/>
      <c r="L43" s="288" t="s">
        <v>187</v>
      </c>
      <c r="M43" s="289"/>
      <c r="N43" s="292" t="s">
        <v>188</v>
      </c>
      <c r="O43" s="294">
        <f>SUM(E8+E19+E27+E34+E41+J14+J23+J33+J41+O6+O20+O31)</f>
        <v>46323</v>
      </c>
    </row>
    <row r="44" spans="2:15" ht="17.100000000000001" customHeight="1" thickTop="1" thickBot="1">
      <c r="B44" s="113">
        <v>3</v>
      </c>
      <c r="C44" s="114" t="s">
        <v>189</v>
      </c>
      <c r="D44" s="115" t="s">
        <v>102</v>
      </c>
      <c r="E44" s="116">
        <v>152</v>
      </c>
      <c r="F44" s="122"/>
      <c r="G44" s="148">
        <v>3</v>
      </c>
      <c r="H44" s="149" t="s">
        <v>190</v>
      </c>
      <c r="I44" s="150" t="s">
        <v>93</v>
      </c>
      <c r="J44" s="116">
        <v>1085</v>
      </c>
      <c r="K44" s="1"/>
      <c r="L44" s="290"/>
      <c r="M44" s="291"/>
      <c r="N44" s="293"/>
      <c r="O44" s="295"/>
    </row>
    <row r="45" spans="2:15" ht="15" customHeight="1">
      <c r="B45" s="122"/>
      <c r="C45" s="151"/>
      <c r="D45" s="152"/>
      <c r="E45" s="153"/>
      <c r="F45" s="154"/>
      <c r="G45" s="151"/>
      <c r="H45" s="154"/>
      <c r="I45" s="155"/>
      <c r="J45" s="1"/>
      <c r="K45" s="1"/>
      <c r="L45" s="156"/>
      <c r="M45" s="156"/>
      <c r="N45" s="156"/>
      <c r="O45" s="156"/>
    </row>
    <row r="46" spans="2:15" ht="15" customHeight="1">
      <c r="B46" s="122"/>
      <c r="C46" s="151" t="s">
        <v>191</v>
      </c>
      <c r="D46" s="152"/>
      <c r="E46" s="153"/>
      <c r="F46" s="154"/>
      <c r="G46" s="151"/>
      <c r="H46" s="154"/>
      <c r="I46" s="3"/>
      <c r="J46" s="3"/>
      <c r="K46" s="1"/>
      <c r="L46" s="1"/>
      <c r="M46" s="1"/>
      <c r="N46" s="1"/>
      <c r="O46" s="1"/>
    </row>
    <row r="47" spans="2:15" ht="15" customHeight="1"/>
    <row r="48" spans="2:15" ht="15" customHeight="1"/>
    <row r="49" spans="2:15" ht="15" customHeight="1"/>
    <row r="50" spans="2:15" ht="15" customHeight="1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8"/>
      <c r="M50" s="159"/>
      <c r="N50" s="160"/>
      <c r="O50" s="160"/>
    </row>
    <row r="51" spans="2:15" ht="15" customHeight="1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8"/>
      <c r="M51" s="159"/>
      <c r="N51" s="160"/>
      <c r="O51" s="160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I1" zoomScaleNormal="100" workbookViewId="0">
      <selection activeCell="J13" sqref="J13"/>
    </sheetView>
  </sheetViews>
  <sheetFormatPr defaultColWidth="9.109375" defaultRowHeight="13.8"/>
  <cols>
    <col min="1" max="8" width="9.109375" style="161" customWidth="1"/>
    <col min="9" max="9" width="15.33203125" style="161" customWidth="1"/>
    <col min="10" max="10" width="12.5546875" style="161" customWidth="1"/>
    <col min="11" max="11" width="14.44140625" style="161" customWidth="1"/>
    <col min="12" max="27" width="9.109375" style="161" customWidth="1"/>
    <col min="28" max="16384" width="9.109375" style="169"/>
  </cols>
  <sheetData>
    <row r="1" spans="1:31" s="163" customFormat="1" ht="13.2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2"/>
    </row>
    <row r="2" spans="1:31" s="163" customFormat="1" ht="13.2">
      <c r="A2" s="161"/>
      <c r="B2" s="161" t="s">
        <v>192</v>
      </c>
      <c r="C2" s="161" t="s">
        <v>193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31" s="163" customFormat="1" ht="13.2">
      <c r="A3" s="161"/>
      <c r="B3" s="161" t="s">
        <v>194</v>
      </c>
      <c r="C3" s="161">
        <v>57024</v>
      </c>
      <c r="D3" s="161"/>
      <c r="F3" s="161"/>
      <c r="G3" s="161"/>
      <c r="H3" s="161"/>
      <c r="I3" s="161"/>
      <c r="J3" s="161" t="s">
        <v>195</v>
      </c>
      <c r="K3" s="161" t="s">
        <v>196</v>
      </c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31" s="163" customFormat="1" ht="13.2">
      <c r="A4" s="161"/>
      <c r="B4" s="161" t="s">
        <v>197</v>
      </c>
      <c r="C4" s="161">
        <v>58217</v>
      </c>
      <c r="D4" s="161"/>
      <c r="I4" s="161" t="s">
        <v>198</v>
      </c>
      <c r="J4" s="161">
        <v>8596</v>
      </c>
      <c r="K4" s="161">
        <v>7507</v>
      </c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</row>
    <row r="5" spans="1:31" s="163" customFormat="1" ht="13.2">
      <c r="A5" s="161"/>
      <c r="B5" s="161" t="s">
        <v>199</v>
      </c>
      <c r="C5" s="161">
        <v>59805</v>
      </c>
      <c r="D5" s="161"/>
      <c r="F5" s="161"/>
      <c r="G5" s="161" t="s">
        <v>200</v>
      </c>
      <c r="I5" s="161" t="s">
        <v>201</v>
      </c>
      <c r="J5" s="161">
        <v>8960</v>
      </c>
      <c r="K5" s="161">
        <v>8026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</row>
    <row r="6" spans="1:31" s="163" customFormat="1" ht="13.2">
      <c r="A6" s="161"/>
      <c r="B6" s="161" t="s">
        <v>202</v>
      </c>
      <c r="C6" s="161">
        <v>63511</v>
      </c>
      <c r="D6" s="161"/>
      <c r="F6" s="161" t="s">
        <v>203</v>
      </c>
      <c r="G6" s="161">
        <v>2512</v>
      </c>
      <c r="I6" s="161" t="s">
        <v>204</v>
      </c>
      <c r="J6" s="161">
        <v>7295</v>
      </c>
      <c r="K6" s="161">
        <v>6144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</row>
    <row r="7" spans="1:31" s="163" customFormat="1" ht="13.2">
      <c r="A7" s="161"/>
      <c r="B7" s="161" t="s">
        <v>205</v>
      </c>
      <c r="C7" s="161">
        <v>62605</v>
      </c>
      <c r="D7" s="161"/>
      <c r="F7" s="161" t="s">
        <v>206</v>
      </c>
      <c r="G7" s="161">
        <v>2885</v>
      </c>
      <c r="I7" s="161" t="s">
        <v>207</v>
      </c>
      <c r="J7" s="161">
        <v>7815</v>
      </c>
      <c r="K7" s="161">
        <v>6770</v>
      </c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</row>
    <row r="8" spans="1:31" s="163" customFormat="1" ht="13.2">
      <c r="A8" s="161"/>
      <c r="B8" s="161" t="s">
        <v>208</v>
      </c>
      <c r="C8" s="161">
        <v>59745</v>
      </c>
      <c r="D8" s="161"/>
      <c r="F8" s="161" t="s">
        <v>209</v>
      </c>
      <c r="G8" s="161">
        <v>2770</v>
      </c>
      <c r="I8" s="161" t="s">
        <v>210</v>
      </c>
      <c r="J8" s="161">
        <v>7841</v>
      </c>
      <c r="K8" s="161">
        <v>5295</v>
      </c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</row>
    <row r="9" spans="1:31" s="163" customFormat="1" ht="13.2">
      <c r="A9" s="161"/>
      <c r="B9" s="161" t="s">
        <v>211</v>
      </c>
      <c r="C9" s="161">
        <v>56326</v>
      </c>
      <c r="D9" s="161"/>
      <c r="F9" s="161" t="s">
        <v>212</v>
      </c>
      <c r="G9" s="161">
        <v>2965</v>
      </c>
      <c r="I9" s="161" t="s">
        <v>213</v>
      </c>
      <c r="J9" s="161">
        <v>8873</v>
      </c>
      <c r="K9" s="161">
        <v>5635</v>
      </c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</row>
    <row r="10" spans="1:31" s="163" customFormat="1" ht="13.2">
      <c r="A10" s="161"/>
      <c r="B10" s="161" t="s">
        <v>214</v>
      </c>
      <c r="C10" s="161">
        <v>53088</v>
      </c>
      <c r="D10" s="161"/>
      <c r="F10" s="161" t="s">
        <v>215</v>
      </c>
      <c r="G10" s="161">
        <v>3354</v>
      </c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</row>
    <row r="11" spans="1:31" s="163" customFormat="1" ht="13.2">
      <c r="A11" s="161"/>
      <c r="B11" s="161" t="s">
        <v>216</v>
      </c>
      <c r="C11" s="161">
        <v>50542</v>
      </c>
      <c r="D11" s="161"/>
      <c r="F11" s="161" t="s">
        <v>194</v>
      </c>
      <c r="G11" s="161">
        <v>2593</v>
      </c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</row>
    <row r="12" spans="1:31" s="163" customFormat="1" ht="13.2">
      <c r="A12" s="161"/>
      <c r="B12" s="161" t="s">
        <v>217</v>
      </c>
      <c r="C12" s="161">
        <v>49497</v>
      </c>
      <c r="D12" s="161"/>
      <c r="F12" s="161"/>
      <c r="G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</row>
    <row r="13" spans="1:31" s="163" customFormat="1" ht="13.2">
      <c r="A13" s="161"/>
      <c r="B13" s="161" t="s">
        <v>218</v>
      </c>
      <c r="C13" s="161">
        <v>48346</v>
      </c>
      <c r="D13" s="161"/>
      <c r="F13" s="161" t="s">
        <v>214</v>
      </c>
      <c r="G13" s="161">
        <v>3429</v>
      </c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</row>
    <row r="14" spans="1:31" s="163" customFormat="1" ht="13.2">
      <c r="A14" s="161"/>
      <c r="B14" s="161" t="s">
        <v>219</v>
      </c>
      <c r="C14" s="161">
        <v>47412</v>
      </c>
      <c r="D14" s="161"/>
      <c r="F14" s="161" t="s">
        <v>216</v>
      </c>
      <c r="G14" s="161">
        <v>3558</v>
      </c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</row>
    <row r="15" spans="1:31" s="163" customFormat="1" ht="13.2">
      <c r="A15" s="161"/>
      <c r="B15" s="161" t="s">
        <v>220</v>
      </c>
      <c r="C15" s="161">
        <v>46323</v>
      </c>
      <c r="D15" s="161"/>
      <c r="F15" s="161" t="s">
        <v>217</v>
      </c>
      <c r="G15" s="161">
        <v>3109</v>
      </c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</row>
    <row r="16" spans="1:31" s="163" customFormat="1" ht="13.2">
      <c r="A16" s="161"/>
      <c r="B16" s="161"/>
      <c r="F16" s="161" t="s">
        <v>218</v>
      </c>
      <c r="G16" s="161">
        <v>3274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E16" s="164"/>
    </row>
    <row r="17" spans="1:31" s="163" customFormat="1" ht="13.2">
      <c r="A17" s="161"/>
      <c r="B17" s="161"/>
      <c r="C17" s="161"/>
      <c r="D17" s="161"/>
      <c r="F17" s="161" t="s">
        <v>219</v>
      </c>
      <c r="G17" s="161">
        <v>3795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E17" s="164"/>
    </row>
    <row r="18" spans="1:31" s="163" customFormat="1" ht="13.2">
      <c r="A18" s="161"/>
      <c r="B18" s="161"/>
      <c r="C18" s="161"/>
      <c r="D18" s="161"/>
      <c r="F18" s="161" t="s">
        <v>220</v>
      </c>
      <c r="G18" s="161">
        <v>3106</v>
      </c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E18" s="164"/>
    </row>
    <row r="19" spans="1:31" s="163" customFormat="1" ht="13.2">
      <c r="A19" s="161"/>
      <c r="B19" s="161"/>
      <c r="C19" s="161"/>
      <c r="D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E19" s="164"/>
    </row>
    <row r="20" spans="1:31" s="163" customFormat="1" ht="13.2">
      <c r="A20" s="161"/>
      <c r="B20" s="161"/>
      <c r="C20" s="161"/>
      <c r="D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E20" s="164"/>
    </row>
    <row r="21" spans="1:31" s="163" customFormat="1" ht="13.2">
      <c r="A21" s="161"/>
      <c r="B21" s="161"/>
      <c r="C21" s="161"/>
      <c r="D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E21" s="164"/>
    </row>
    <row r="22" spans="1:31" s="163" customFormat="1" ht="13.2">
      <c r="A22" s="161"/>
      <c r="B22" s="161">
        <v>3413</v>
      </c>
      <c r="C22" s="161"/>
      <c r="D22" s="161"/>
      <c r="E22" s="161"/>
      <c r="F22" s="161"/>
      <c r="G22" s="161"/>
      <c r="H22" s="161"/>
      <c r="I22" s="161"/>
      <c r="J22" s="165" t="s">
        <v>221</v>
      </c>
      <c r="K22" s="164">
        <f t="shared" ref="K22:K34" si="0">B22/B$35</f>
        <v>0.39704513727315033</v>
      </c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E22" s="164"/>
    </row>
    <row r="23" spans="1:31" s="163" customFormat="1" ht="13.2">
      <c r="A23" s="161"/>
      <c r="B23" s="161">
        <v>164</v>
      </c>
      <c r="C23" s="161"/>
      <c r="D23" s="161"/>
      <c r="E23" s="161"/>
      <c r="F23" s="161"/>
      <c r="G23" s="161"/>
      <c r="H23" s="161"/>
      <c r="I23" s="161"/>
      <c r="J23" s="165" t="s">
        <v>222</v>
      </c>
      <c r="K23" s="164">
        <f t="shared" si="0"/>
        <v>1.9078641228478362E-2</v>
      </c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E23" s="164"/>
    </row>
    <row r="24" spans="1:31" s="163" customFormat="1" ht="13.2">
      <c r="A24" s="161"/>
      <c r="B24" s="161">
        <v>106</v>
      </c>
      <c r="C24" s="161"/>
      <c r="D24" s="161"/>
      <c r="E24" s="161"/>
      <c r="F24" s="161"/>
      <c r="G24" s="161"/>
      <c r="H24" s="161"/>
      <c r="I24" s="161"/>
      <c r="J24" s="165" t="s">
        <v>223</v>
      </c>
      <c r="K24" s="164">
        <f t="shared" si="0"/>
        <v>1.2331316891577479E-2</v>
      </c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E24" s="164"/>
    </row>
    <row r="25" spans="1:31" s="163" customFormat="1" ht="12" customHeight="1">
      <c r="A25" s="161"/>
      <c r="B25" s="161">
        <v>91</v>
      </c>
      <c r="C25" s="161"/>
      <c r="D25" s="161"/>
      <c r="E25" s="161"/>
      <c r="F25" s="161"/>
      <c r="G25" s="161"/>
      <c r="H25" s="161"/>
      <c r="I25" s="161"/>
      <c r="J25" s="166" t="s">
        <v>224</v>
      </c>
      <c r="K25" s="164">
        <f t="shared" si="0"/>
        <v>1.0586319218241042E-2</v>
      </c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E25" s="164"/>
    </row>
    <row r="26" spans="1:31" s="163" customFormat="1" ht="13.2">
      <c r="A26" s="161"/>
      <c r="B26" s="161">
        <v>36</v>
      </c>
      <c r="C26" s="161"/>
      <c r="D26" s="161"/>
      <c r="E26" s="161"/>
      <c r="F26" s="161"/>
      <c r="G26" s="161"/>
      <c r="H26" s="161"/>
      <c r="I26" s="161"/>
      <c r="J26" s="165" t="s">
        <v>225</v>
      </c>
      <c r="K26" s="164">
        <f t="shared" si="0"/>
        <v>4.1879944160074451E-3</v>
      </c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E26" s="164"/>
    </row>
    <row r="27" spans="1:31" s="163" customFormat="1" ht="13.2">
      <c r="A27" s="161"/>
      <c r="B27" s="161">
        <v>211</v>
      </c>
      <c r="C27" s="161"/>
      <c r="D27" s="161"/>
      <c r="E27" s="161"/>
      <c r="F27" s="161"/>
      <c r="G27" s="161"/>
      <c r="H27" s="161"/>
      <c r="I27" s="161"/>
      <c r="J27" s="167" t="s">
        <v>226</v>
      </c>
      <c r="K27" s="164">
        <f t="shared" si="0"/>
        <v>2.4546300604932528E-2</v>
      </c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E27" s="164"/>
    </row>
    <row r="28" spans="1:31" s="163" customFormat="1" ht="13.2">
      <c r="A28" s="161"/>
      <c r="B28" s="161">
        <v>401</v>
      </c>
      <c r="C28" s="161"/>
      <c r="D28" s="161"/>
      <c r="E28" s="161"/>
      <c r="F28" s="161"/>
      <c r="G28" s="161"/>
      <c r="H28" s="161"/>
      <c r="I28" s="161"/>
      <c r="J28" s="167" t="s">
        <v>227</v>
      </c>
      <c r="K28" s="164">
        <f t="shared" si="0"/>
        <v>4.6649604467194045E-2</v>
      </c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E28" s="164"/>
    </row>
    <row r="29" spans="1:31" s="163" customFormat="1" ht="13.2">
      <c r="A29" s="161"/>
      <c r="B29" s="161">
        <v>219</v>
      </c>
      <c r="C29" s="161"/>
      <c r="D29" s="161"/>
      <c r="E29" s="161"/>
      <c r="F29" s="161"/>
      <c r="G29" s="161"/>
      <c r="H29" s="161"/>
      <c r="I29" s="161"/>
      <c r="J29" s="167" t="s">
        <v>228</v>
      </c>
      <c r="K29" s="164">
        <f t="shared" si="0"/>
        <v>2.5476966030711957E-2</v>
      </c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E29" s="164"/>
    </row>
    <row r="30" spans="1:31" s="163" customFormat="1" ht="13.2">
      <c r="A30" s="161"/>
      <c r="B30" s="161">
        <v>277</v>
      </c>
      <c r="C30" s="161"/>
      <c r="D30" s="161"/>
      <c r="E30" s="161"/>
      <c r="F30" s="161"/>
      <c r="G30" s="161"/>
      <c r="H30" s="161"/>
      <c r="I30" s="161"/>
      <c r="J30" s="167" t="s">
        <v>229</v>
      </c>
      <c r="K30" s="164">
        <f t="shared" si="0"/>
        <v>3.2224290367612846E-2</v>
      </c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</row>
    <row r="31" spans="1:31" s="163" customFormat="1" ht="13.2">
      <c r="A31" s="161"/>
      <c r="B31" s="161">
        <v>2424</v>
      </c>
      <c r="C31" s="161"/>
      <c r="D31" s="161"/>
      <c r="E31" s="161"/>
      <c r="F31" s="161"/>
      <c r="G31" s="161"/>
      <c r="H31" s="161"/>
      <c r="I31" s="161"/>
      <c r="J31" s="167" t="s">
        <v>230</v>
      </c>
      <c r="K31" s="164">
        <f t="shared" si="0"/>
        <v>0.28199162401116801</v>
      </c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</row>
    <row r="32" spans="1:31" s="163" customFormat="1" ht="13.2">
      <c r="A32" s="161"/>
      <c r="B32" s="161">
        <v>602</v>
      </c>
      <c r="C32" s="161"/>
      <c r="D32" s="161"/>
      <c r="E32" s="161"/>
      <c r="F32" s="161"/>
      <c r="G32" s="161"/>
      <c r="H32" s="161"/>
      <c r="I32" s="161"/>
      <c r="J32" s="167" t="s">
        <v>231</v>
      </c>
      <c r="K32" s="164">
        <f t="shared" si="0"/>
        <v>7.0032573289902283E-2</v>
      </c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</row>
    <row r="33" spans="1:27" s="163" customFormat="1" ht="13.2">
      <c r="A33" s="161">
        <f>B22+B23+B24+B25+B26+B27+B28+B29+B30+B31+B32+B33</f>
        <v>8033</v>
      </c>
      <c r="B33" s="161">
        <v>89</v>
      </c>
      <c r="C33" s="161"/>
      <c r="D33" s="161"/>
      <c r="E33" s="161"/>
      <c r="F33" s="161"/>
      <c r="G33" s="161"/>
      <c r="H33" s="161"/>
      <c r="I33" s="161"/>
      <c r="J33" s="167" t="s">
        <v>232</v>
      </c>
      <c r="K33" s="164">
        <f t="shared" si="0"/>
        <v>1.0353652861796184E-2</v>
      </c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</row>
    <row r="34" spans="1:27" s="163" customFormat="1" ht="13.2">
      <c r="A34" s="161"/>
      <c r="B34" s="161">
        <v>563</v>
      </c>
      <c r="C34" s="161"/>
      <c r="D34" s="161"/>
      <c r="E34" s="161"/>
      <c r="F34" s="161"/>
      <c r="G34" s="161"/>
      <c r="H34" s="161"/>
      <c r="I34" s="161"/>
      <c r="J34" s="167" t="s">
        <v>233</v>
      </c>
      <c r="K34" s="164">
        <f t="shared" si="0"/>
        <v>6.5495579339227547E-2</v>
      </c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</row>
    <row r="35" spans="1:27" s="163" customFormat="1" ht="13.2">
      <c r="A35" s="161"/>
      <c r="B35" s="161">
        <v>8596</v>
      </c>
      <c r="C35" s="161"/>
      <c r="D35" s="161"/>
      <c r="E35" s="161"/>
      <c r="F35" s="161"/>
      <c r="G35" s="161"/>
      <c r="H35" s="161"/>
      <c r="I35" s="161"/>
      <c r="J35" s="167"/>
      <c r="K35" s="164">
        <f>SUM(K22:K34)</f>
        <v>1</v>
      </c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</row>
    <row r="36" spans="1:27" s="163" customFormat="1" ht="13.2">
      <c r="A36" s="161"/>
      <c r="B36" s="161"/>
      <c r="C36" s="161"/>
      <c r="D36" s="161"/>
      <c r="E36" s="161"/>
      <c r="F36" s="161"/>
      <c r="G36" s="161"/>
      <c r="H36" s="161"/>
      <c r="I36" s="161"/>
      <c r="J36" s="167"/>
      <c r="K36" s="164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</row>
    <row r="37" spans="1:27" s="163" customFormat="1" ht="13.2">
      <c r="A37" s="161"/>
      <c r="B37" s="161">
        <f>SUM(B22:B34)</f>
        <v>8596</v>
      </c>
      <c r="C37" s="161"/>
      <c r="D37" s="161"/>
      <c r="E37" s="161"/>
      <c r="F37" s="161"/>
      <c r="G37" s="161"/>
      <c r="H37" s="161"/>
      <c r="I37" s="161"/>
      <c r="J37" s="161"/>
      <c r="K37" s="168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</row>
    <row r="38" spans="1:27" s="163" customFormat="1" ht="13.2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4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</row>
    <row r="39" spans="1:27" s="163" customFormat="1" ht="13.2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4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</row>
    <row r="40" spans="1:27" s="163" customFormat="1" ht="12.75" customHeight="1">
      <c r="A40" s="161"/>
      <c r="B40" s="161">
        <v>7852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4"/>
      <c r="M40" s="304" t="s">
        <v>234</v>
      </c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</row>
    <row r="41" spans="1:27" s="163" customFormat="1" ht="12.75" customHeight="1">
      <c r="L41" s="164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</row>
    <row r="42" spans="1:27" s="163" customFormat="1" ht="13.2">
      <c r="L42" s="164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</row>
    <row r="43" spans="1:27" s="163" customFormat="1" ht="13.2">
      <c r="L43" s="164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</row>
    <row r="44" spans="1:27" s="163" customFormat="1" ht="13.2">
      <c r="L44" s="164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</row>
    <row r="45" spans="1:27" s="163" customFormat="1" ht="13.2">
      <c r="L45" s="164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</row>
    <row r="46" spans="1:27" s="163" customFormat="1" ht="13.2">
      <c r="L46" s="164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</row>
    <row r="47" spans="1:27" s="163" customFormat="1" ht="13.2">
      <c r="L47" s="164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</row>
    <row r="48" spans="1:27" s="163" customFormat="1" ht="13.2">
      <c r="L48" s="164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</row>
    <row r="49" spans="1:27" s="163" customFormat="1" ht="13.2">
      <c r="L49" s="164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</row>
    <row r="50" spans="1:27" s="163" customFormat="1" ht="13.2">
      <c r="L50" s="164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</row>
    <row r="51" spans="1:27" s="163" customFormat="1" ht="13.2">
      <c r="L51" s="164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</row>
    <row r="52" spans="1:27" s="163" customFormat="1" ht="13.2">
      <c r="L52" s="164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</row>
    <row r="53" spans="1:27" s="163" customFormat="1" ht="13.2">
      <c r="L53" s="168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</row>
    <row r="54" spans="1:27" s="163" customFormat="1" ht="13.2"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</row>
    <row r="55" spans="1:27" s="163" customFormat="1" ht="13.2"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</row>
    <row r="56" spans="1:27" s="163" customFormat="1" ht="13.2"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</row>
    <row r="57" spans="1:27" s="163" customFormat="1" ht="13.2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</row>
    <row r="58" spans="1:27" s="163" customFormat="1" ht="13.2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</row>
    <row r="59" spans="1:27" s="163" customFormat="1" ht="13.2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</row>
    <row r="60" spans="1:27" s="163" customFormat="1" ht="13.2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</row>
    <row r="61" spans="1:27" s="163" customFormat="1" ht="13.2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X 14</vt:lpstr>
      <vt:lpstr>Gminy X.14</vt:lpstr>
      <vt:lpstr>Wykresy X 14</vt:lpstr>
      <vt:lpstr>'Gminy X.14'!Obszar_wydruku</vt:lpstr>
      <vt:lpstr>'Stan i struktura X 14'!Obszar_wydruku</vt:lpstr>
      <vt:lpstr>'Wykresy X 14'!Obszar_wydruku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Mirosław Nowinka</cp:lastModifiedBy>
  <dcterms:created xsi:type="dcterms:W3CDTF">2014-11-12T11:08:09Z</dcterms:created>
  <dcterms:modified xsi:type="dcterms:W3CDTF">2014-11-13T13:56:41Z</dcterms:modified>
</cp:coreProperties>
</file>