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20" windowHeight="7365" activeTab="3"/>
  </bookViews>
  <sheets>
    <sheet name="Stan i struktura IX 08" sheetId="1" r:id="rId1"/>
    <sheet name="Gminy IX 08" sheetId="2" r:id="rId2"/>
    <sheet name="Wykresy IX 08" sheetId="3" r:id="rId3"/>
    <sheet name="Zał. III kw. 08" sheetId="4" r:id="rId4"/>
  </sheets>
  <externalReferences>
    <externalReference r:id="rId7"/>
  </externalReferences>
  <definedNames>
    <definedName name="_xlnm.Print_Area" localSheetId="1">'Gminy IX 08'!$B$2:$O$47</definedName>
    <definedName name="_xlnm.Print_Area" localSheetId="0">'Stan i struktura IX 08'!$B$2:$S$68</definedName>
    <definedName name="_xlnm.Print_Area" localSheetId="2">'Wykresy IX 08'!$L$3:$AD$46</definedName>
    <definedName name="_xlnm.Print_Area" localSheetId="3">'Zał. III kw. 08'!$B$2:$S$39</definedName>
  </definedNames>
  <calcPr fullCalcOnLoad="1"/>
</workbook>
</file>

<file path=xl/sharedStrings.xml><?xml version="1.0" encoding="utf-8"?>
<sst xmlns="http://schemas.openxmlformats.org/spreadsheetml/2006/main" count="430" uniqueCount="242">
  <si>
    <t xml:space="preserve">INFORMACJA O STANIE I STRUKTURZE BEZROBOCIA W WOJ. LUBUSKIM WE WRZEŚNIU 2008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</si>
  <si>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</si>
  <si>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</si>
  <si>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</si>
  <si>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</si>
  <si>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</si>
  <si>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</si>
  <si>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</si>
  <si>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</si>
  <si>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</si>
  <si>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</si>
  <si>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</si>
  <si>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</si>
  <si>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</si>
  <si>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</si>
  <si>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</si>
  <si>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</si>
  <si>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</si>
  <si>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</si>
  <si>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</si>
  <si>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</si>
  <si>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sierpień 2008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</si>
  <si>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</si>
  <si>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</si>
  <si>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</si>
  <si>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</si>
  <si>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</si>
  <si>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</si>
  <si>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</si>
  <si>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</si>
  <si>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</si>
  <si>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</si>
  <si>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</si>
  <si>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</si>
  <si>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</si>
  <si>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</si>
  <si>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</si>
  <si>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</si>
  <si>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</si>
  <si>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</si>
  <si>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</si>
  <si>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</si>
  <si>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</si>
  <si>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</si>
  <si>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</si>
  <si>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</si>
  <si>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</si>
  <si>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</si>
  <si>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</si>
  <si>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</si>
  <si>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</si>
  <si>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</si>
  <si>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</si>
  <si>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</si>
  <si>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</si>
  <si>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</si>
  <si>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ofert pracy  w miesiącu sprawozdawczym</t>
  </si>
  <si>
    <t xml:space="preserve">            w tym oferty pracy subsydiowanej</t>
  </si>
  <si>
    <t>Liczba ofert pracy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</si>
  <si>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</si>
  <si>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</si>
  <si>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</si>
  <si>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</si>
  <si>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</si>
  <si>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</si>
  <si>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</si>
  <si>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</si>
  <si>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</si>
  <si>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</si>
  <si>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</si>
  <si>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</si>
  <si>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</si>
  <si>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</si>
  <si>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</si>
  <si>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</si>
  <si>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</si>
  <si>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w miejscu pracy</t>
  </si>
  <si>
    <t>Liczba osób, które rozpoczęły przygotowanie zawodowe w miejscu pracy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</si>
  <si>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</si>
  <si>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</si>
  <si>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</si>
  <si>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</si>
  <si>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</si>
  <si>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</si>
  <si>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wrzesień jest podawany przez GUS z miesięcznym opóżnieniem</t>
  </si>
  <si>
    <t>Liczba  bezrobotnych w układzie powiatowych urzędów pracy i gmin woj. lubuskiego zarejestrowanych</t>
  </si>
  <si>
    <t>na koniec września 2008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</si>
  <si>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</si>
  <si>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</si>
  <si>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</si>
  <si>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</si>
  <si>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</si>
  <si>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</si>
  <si>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</si>
  <si>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</si>
  <si>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</si>
  <si>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</si>
  <si>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</si>
  <si>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</si>
  <si>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</si>
  <si>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</si>
  <si>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</si>
  <si>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</si>
  <si>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</si>
  <si>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</si>
  <si>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</si>
  <si>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</si>
  <si>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</si>
  <si>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</si>
  <si>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</si>
  <si>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</si>
  <si>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</si>
  <si>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</si>
  <si>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</si>
  <si>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</si>
  <si>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</si>
  <si>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</si>
  <si>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</si>
  <si>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</si>
  <si>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</si>
  <si>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</si>
  <si>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</si>
  <si>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</si>
  <si>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</si>
  <si>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</si>
  <si>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</si>
  <si>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</si>
  <si>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</si>
  <si>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</si>
  <si>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</si>
  <si>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</si>
  <si>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</si>
  <si>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</si>
  <si>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</si>
  <si>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</si>
  <si>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</si>
  <si>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</si>
  <si>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</si>
  <si>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</si>
  <si>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</si>
  <si>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</si>
  <si>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</si>
  <si>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</si>
  <si>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</si>
  <si>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</si>
  <si>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</si>
  <si>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</si>
  <si>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</si>
  <si>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</si>
  <si>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</si>
  <si>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</si>
  <si>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</si>
  <si>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</si>
  <si>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</si>
  <si>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</si>
  <si>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</si>
  <si>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</si>
  <si>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</si>
  <si>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</si>
  <si>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</si>
  <si>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</si>
  <si>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</si>
  <si>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</si>
  <si>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</si>
  <si>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</si>
  <si>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</si>
  <si>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</si>
  <si>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</si>
  <si>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</si>
  <si>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</si>
  <si>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</si>
  <si>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</si>
  <si>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</si>
  <si>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</si>
  <si>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</si>
  <si>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</si>
  <si>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</si>
  <si>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</si>
  <si>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</si>
  <si>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</si>
  <si>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</si>
  <si>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</si>
  <si>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</si>
  <si>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</si>
  <si>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</si>
  <si>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</si>
  <si>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</si>
  <si>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</si>
  <si>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</si>
  <si>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</si>
  <si>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</si>
  <si>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</si>
  <si>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Tabela I</t>
  </si>
  <si>
    <t>Tabela II</t>
  </si>
  <si>
    <t>Podjęcia pracy</t>
  </si>
  <si>
    <t>Oferty pracy</t>
  </si>
  <si>
    <t>I 2008</t>
  </si>
  <si>
    <t>II 2008</t>
  </si>
  <si>
    <t>III 2008</t>
  </si>
  <si>
    <t>IV 2008</t>
  </si>
  <si>
    <t>V 2008</t>
  </si>
  <si>
    <t xml:space="preserve">VI 2008 </t>
  </si>
  <si>
    <t xml:space="preserve">VII 2008 </t>
  </si>
  <si>
    <t>VIII 2008</t>
  </si>
  <si>
    <t xml:space="preserve">IX 2008 </t>
  </si>
  <si>
    <t xml:space="preserve">              Wojewódzki Urząd Pracy w Zielonej Górze</t>
  </si>
  <si>
    <t>INFORMACJA KWARTALNA O STRUKTURZE BEZROBOTNYCH</t>
  </si>
  <si>
    <t>ZIELONA  GÓRA          (grodzki)</t>
  </si>
  <si>
    <t>ZIELONA  GÓRA          (ziemski)</t>
  </si>
  <si>
    <t xml:space="preserve">BEZROBOTNI WEDŁUG WIEKU </t>
  </si>
  <si>
    <t>Grupa wiekowa</t>
  </si>
  <si>
    <t>18 - 24 lat</t>
  </si>
  <si>
    <t>25 - 34 lata</t>
  </si>
  <si>
    <t>35 - 44 lata</t>
  </si>
  <si>
    <t>45 - 54 lata</t>
  </si>
  <si>
    <t>55 lat i więcej</t>
  </si>
  <si>
    <t>BEZROBOTNI WEDŁUG POZIOMU WYKSZTAŁCENIA</t>
  </si>
  <si>
    <t>Poziom wykształcenia</t>
  </si>
  <si>
    <t>wyższe</t>
  </si>
  <si>
    <t>policealane i średnie zawodowe</t>
  </si>
  <si>
    <t>średnie ogólnokształcące</t>
  </si>
  <si>
    <t>zasadnicze zawodowe</t>
  </si>
  <si>
    <t>gimnazjalne i ponizej</t>
  </si>
  <si>
    <t>BEZROBOTNI WEDŁUG STAŻU PRACY</t>
  </si>
  <si>
    <t>Staż pracy</t>
  </si>
  <si>
    <t>do 1 roku</t>
  </si>
  <si>
    <t>1 - 5 lat</t>
  </si>
  <si>
    <t>5 - 10 lat</t>
  </si>
  <si>
    <t>10 - 20 lat</t>
  </si>
  <si>
    <t>20 - 30 lat</t>
  </si>
  <si>
    <t>30 lat i więcej</t>
  </si>
  <si>
    <t>bez stażu</t>
  </si>
  <si>
    <t>BEZROBOTNI WEDŁUG CZASU POZOSTAWANIA BEZ PRACY</t>
  </si>
  <si>
    <t>Czas pozostawania bez pracy</t>
  </si>
  <si>
    <t>do 1 miesiąca</t>
  </si>
  <si>
    <t>1 - 3 miesięcy</t>
  </si>
  <si>
    <t>3 - 6 miesięcy</t>
  </si>
  <si>
    <t>6 - 12 miesięcy</t>
  </si>
  <si>
    <t>12 - 24 miesięcy</t>
  </si>
  <si>
    <t>powyżej 24 miesięcy</t>
  </si>
  <si>
    <t>Ogółem bezrobotni</t>
  </si>
  <si>
    <t xml:space="preserve"> WG WIEKU, WYKSZTAŁCENIA, STAŻU PRACY I CZASIE POZOSTAWANIA BEZ PRACY [stan na 30.09.2008 r.]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</si>
</sst>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10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4.25"/>
      <color indexed="8"/>
      <name val="Arial CE"/>
      <family val="0"/>
    </font>
    <font>
      <sz val="9.5"/>
      <color indexed="8"/>
      <name val="Arial CE"/>
      <family val="0"/>
    </font>
    <font>
      <sz val="3.95"/>
      <color indexed="8"/>
      <name val="Arial CE"/>
      <family val="0"/>
    </font>
    <font>
      <sz val="10.5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8.85"/>
      <color indexed="8"/>
      <name val="Arial CE"/>
      <family val="0"/>
    </font>
    <font>
      <b/>
      <sz val="16"/>
      <name val="Arial Black"/>
      <family val="2"/>
    </font>
    <font>
      <sz val="16"/>
      <name val="Arial Black"/>
      <family val="2"/>
    </font>
    <font>
      <sz val="16"/>
      <name val="Times New Roman CE"/>
      <family val="1"/>
    </font>
    <font>
      <sz val="16"/>
      <name val="Arial CE"/>
      <family val="0"/>
    </font>
    <font>
      <b/>
      <i/>
      <sz val="12"/>
      <name val="Arial CE"/>
      <family val="2"/>
    </font>
    <font>
      <b/>
      <i/>
      <sz val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8" borderId="0" applyNumberFormat="0" applyBorder="0" applyAlignment="0" applyProtection="0"/>
    <xf numFmtId="43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29" borderId="4" applyNumberFormat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27" borderId="1" applyNumberFormat="0" applyAlignment="0" applyProtection="0"/>
    <xf numFmtId="9" fontId="8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31" borderId="9" applyNumberFormat="0" applyFont="0" applyAlignment="0" applyProtection="0"/>
    <xf numFmtId="44" fontId="83" fillId="0" borderId="0" applyFont="0" applyFill="0" applyBorder="0" applyAlignment="0" applyProtection="0"/>
    <xf numFmtId="42" fontId="83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1" fontId="18" fillId="34" borderId="23" xfId="0" applyNumberFormat="1" applyFont="1" applyFill="1" applyBorder="1" applyAlignment="1">
      <alignment horizontal="center" vertical="center" wrapText="1"/>
    </xf>
    <xf numFmtId="1" fontId="18" fillId="34" borderId="24" xfId="0" applyNumberFormat="1" applyFont="1" applyFill="1" applyBorder="1" applyAlignment="1">
      <alignment horizontal="center" vertical="center" wrapText="1"/>
    </xf>
    <xf numFmtId="1" fontId="18" fillId="34" borderId="15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7" xfId="0" applyFont="1" applyBorder="1" applyAlignment="1">
      <alignment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29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29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29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6" xfId="0" applyNumberFormat="1" applyFont="1" applyFill="1" applyBorder="1" applyAlignment="1">
      <alignment horizontal="center" vertical="center" wrapText="1"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 horizontal="right" vertical="top" wrapText="1"/>
    </xf>
    <xf numFmtId="0" fontId="35" fillId="0" borderId="44" xfId="0" applyFont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34" fillId="0" borderId="51" xfId="0" applyFont="1" applyFill="1" applyBorder="1" applyAlignment="1">
      <alignment horizontal="center" vertical="center" wrapText="1"/>
    </xf>
    <xf numFmtId="0" fontId="34" fillId="0" borderId="5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2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9" fillId="35" borderId="46" xfId="0" applyFont="1" applyFill="1" applyBorder="1" applyAlignment="1">
      <alignment horizontal="center"/>
    </xf>
    <xf numFmtId="0" fontId="49" fillId="35" borderId="49" xfId="0" applyFont="1" applyFill="1" applyBorder="1" applyAlignment="1" applyProtection="1">
      <alignment horizontal="left"/>
      <protection/>
    </xf>
    <xf numFmtId="165" fontId="49" fillId="35" borderId="53" xfId="0" applyNumberFormat="1" applyFont="1" applyFill="1" applyBorder="1" applyAlignment="1" applyProtection="1">
      <alignment horizontal="right"/>
      <protection/>
    </xf>
    <xf numFmtId="0" fontId="48" fillId="0" borderId="54" xfId="0" applyFont="1" applyBorder="1" applyAlignment="1">
      <alignment horizontal="center"/>
    </xf>
    <xf numFmtId="0" fontId="48" fillId="0" borderId="31" xfId="0" applyFont="1" applyBorder="1" applyAlignment="1" applyProtection="1">
      <alignment horizontal="left"/>
      <protection/>
    </xf>
    <xf numFmtId="165" fontId="48" fillId="0" borderId="31" xfId="0" applyNumberFormat="1" applyFont="1" applyBorder="1" applyAlignment="1" applyProtection="1">
      <alignment/>
      <protection/>
    </xf>
    <xf numFmtId="165" fontId="48" fillId="0" borderId="55" xfId="0" applyNumberFormat="1" applyFont="1" applyBorder="1" applyAlignment="1" applyProtection="1">
      <alignment/>
      <protection/>
    </xf>
    <xf numFmtId="0" fontId="49" fillId="35" borderId="49" xfId="0" applyFont="1" applyFill="1" applyBorder="1" applyAlignment="1" applyProtection="1">
      <alignment horizontal="center"/>
      <protection/>
    </xf>
    <xf numFmtId="0" fontId="48" fillId="0" borderId="47" xfId="0" applyFont="1" applyBorder="1" applyAlignment="1">
      <alignment horizontal="center"/>
    </xf>
    <xf numFmtId="0" fontId="48" fillId="0" borderId="36" xfId="0" applyFont="1" applyBorder="1" applyAlignment="1" applyProtection="1">
      <alignment horizontal="left"/>
      <protection/>
    </xf>
    <xf numFmtId="165" fontId="48" fillId="0" borderId="36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0" borderId="57" xfId="0" applyFont="1" applyBorder="1" applyAlignment="1">
      <alignment horizontal="center"/>
    </xf>
    <xf numFmtId="0" fontId="48" fillId="0" borderId="57" xfId="0" applyFont="1" applyBorder="1" applyAlignment="1" applyProtection="1">
      <alignment horizontal="left"/>
      <protection/>
    </xf>
    <xf numFmtId="165" fontId="48" fillId="0" borderId="57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5" borderId="49" xfId="0" applyNumberFormat="1" applyFont="1" applyFill="1" applyBorder="1" applyAlignment="1" applyProtection="1">
      <alignment/>
      <protection/>
    </xf>
    <xf numFmtId="165" fontId="49" fillId="35" borderId="53" xfId="0" applyNumberFormat="1" applyFont="1" applyFill="1" applyBorder="1" applyAlignment="1" applyProtection="1">
      <alignment/>
      <protection/>
    </xf>
    <xf numFmtId="0" fontId="48" fillId="0" borderId="58" xfId="0" applyFont="1" applyBorder="1" applyAlignment="1">
      <alignment horizontal="center"/>
    </xf>
    <xf numFmtId="0" fontId="48" fillId="0" borderId="51" xfId="0" applyFont="1" applyBorder="1" applyAlignment="1" applyProtection="1">
      <alignment horizontal="left"/>
      <protection/>
    </xf>
    <xf numFmtId="165" fontId="48" fillId="0" borderId="51" xfId="0" applyNumberFormat="1" applyFont="1" applyBorder="1" applyAlignment="1" applyProtection="1">
      <alignment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36" borderId="60" xfId="0" applyFont="1" applyFill="1" applyBorder="1" applyAlignment="1">
      <alignment horizontal="center"/>
    </xf>
    <xf numFmtId="0" fontId="48" fillId="36" borderId="15" xfId="0" applyFont="1" applyFill="1" applyBorder="1" applyAlignment="1" applyProtection="1">
      <alignment horizontal="left"/>
      <protection/>
    </xf>
    <xf numFmtId="165" fontId="48" fillId="36" borderId="15" xfId="0" applyNumberFormat="1" applyFont="1" applyFill="1" applyBorder="1" applyAlignment="1" applyProtection="1">
      <alignment/>
      <protection/>
    </xf>
    <xf numFmtId="165" fontId="48" fillId="36" borderId="61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5" borderId="54" xfId="0" applyFont="1" applyFill="1" applyBorder="1" applyAlignment="1">
      <alignment horizontal="center"/>
    </xf>
    <xf numFmtId="0" fontId="49" fillId="35" borderId="31" xfId="0" applyFont="1" applyFill="1" applyBorder="1" applyAlignment="1" applyProtection="1">
      <alignment horizontal="left"/>
      <protection/>
    </xf>
    <xf numFmtId="165" fontId="49" fillId="35" borderId="31" xfId="0" applyNumberFormat="1" applyFont="1" applyFill="1" applyBorder="1" applyAlignment="1" applyProtection="1">
      <alignment/>
      <protection/>
    </xf>
    <xf numFmtId="165" fontId="49" fillId="35" borderId="55" xfId="0" applyNumberFormat="1" applyFont="1" applyFill="1" applyBorder="1" applyAlignment="1" applyProtection="1">
      <alignment/>
      <protection/>
    </xf>
    <xf numFmtId="165" fontId="48" fillId="0" borderId="30" xfId="0" applyNumberFormat="1" applyFont="1" applyBorder="1" applyAlignment="1" applyProtection="1">
      <alignment horizontal="center"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8" fillId="0" borderId="66" xfId="0" applyFont="1" applyBorder="1" applyAlignment="1">
      <alignment horizontal="center"/>
    </xf>
    <xf numFmtId="0" fontId="48" fillId="0" borderId="67" xfId="0" applyFont="1" applyBorder="1" applyAlignment="1" applyProtection="1">
      <alignment horizontal="left"/>
      <protection/>
    </xf>
    <xf numFmtId="165" fontId="48" fillId="0" borderId="67" xfId="0" applyNumberFormat="1" applyFont="1" applyBorder="1" applyAlignment="1" applyProtection="1">
      <alignment/>
      <protection/>
    </xf>
    <xf numFmtId="165" fontId="48" fillId="0" borderId="68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7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12" fillId="37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  <xf numFmtId="0" fontId="2" fillId="38" borderId="0" xfId="0" applyFont="1" applyFill="1" applyAlignment="1">
      <alignment/>
    </xf>
    <xf numFmtId="0" fontId="49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2" fillId="38" borderId="0" xfId="0" applyFont="1" applyFill="1" applyAlignment="1">
      <alignment horizontal="left" vertical="center"/>
    </xf>
    <xf numFmtId="0" fontId="0" fillId="38" borderId="0" xfId="0" applyFill="1" applyAlignment="1">
      <alignment/>
    </xf>
    <xf numFmtId="0" fontId="11" fillId="0" borderId="69" xfId="0" applyFont="1" applyFill="1" applyBorder="1" applyAlignment="1">
      <alignment horizontal="center" vertical="center" wrapText="1"/>
    </xf>
    <xf numFmtId="0" fontId="60" fillId="0" borderId="44" xfId="0" applyFont="1" applyBorder="1" applyAlignment="1">
      <alignment horizontal="center"/>
    </xf>
    <xf numFmtId="0" fontId="14" fillId="0" borderId="70" xfId="0" applyFont="1" applyBorder="1" applyAlignment="1">
      <alignment/>
    </xf>
    <xf numFmtId="1" fontId="21" fillId="0" borderId="31" xfId="0" applyNumberFormat="1" applyFont="1" applyFill="1" applyBorder="1" applyAlignment="1">
      <alignment horizontal="center" vertical="center"/>
    </xf>
    <xf numFmtId="1" fontId="21" fillId="0" borderId="3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/>
    </xf>
    <xf numFmtId="0" fontId="63" fillId="0" borderId="50" xfId="0" applyFont="1" applyFill="1" applyBorder="1" applyAlignment="1">
      <alignment horizontal="center"/>
    </xf>
    <xf numFmtId="1" fontId="21" fillId="0" borderId="28" xfId="0" applyNumberFormat="1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/>
    </xf>
    <xf numFmtId="0" fontId="21" fillId="0" borderId="7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28" fillId="0" borderId="70" xfId="0" applyFont="1" applyBorder="1" applyAlignment="1">
      <alignment/>
    </xf>
    <xf numFmtId="1" fontId="18" fillId="0" borderId="10" xfId="0" applyNumberFormat="1" applyFont="1" applyFill="1" applyBorder="1" applyAlignment="1">
      <alignment horizontal="center" vertical="center" wrapText="1"/>
    </xf>
    <xf numFmtId="0" fontId="28" fillId="0" borderId="70" xfId="0" applyFont="1" applyBorder="1" applyAlignment="1">
      <alignment horizontal="center"/>
    </xf>
    <xf numFmtId="0" fontId="28" fillId="0" borderId="70" xfId="0" applyFont="1" applyFill="1" applyBorder="1" applyAlignment="1">
      <alignment horizontal="center"/>
    </xf>
    <xf numFmtId="0" fontId="28" fillId="0" borderId="66" xfId="0" applyFont="1" applyBorder="1" applyAlignment="1">
      <alignment/>
    </xf>
    <xf numFmtId="1" fontId="21" fillId="0" borderId="35" xfId="0" applyNumberFormat="1" applyFont="1" applyFill="1" applyBorder="1" applyAlignment="1">
      <alignment horizontal="center" vertical="center" wrapText="1"/>
    </xf>
    <xf numFmtId="1" fontId="21" fillId="0" borderId="48" xfId="0" applyNumberFormat="1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1" fontId="21" fillId="0" borderId="71" xfId="0" applyNumberFormat="1" applyFont="1" applyFill="1" applyBorder="1" applyAlignment="1">
      <alignment horizontal="center" vertical="center" wrapText="1"/>
    </xf>
    <xf numFmtId="1" fontId="21" fillId="0" borderId="62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1" fontId="21" fillId="0" borderId="32" xfId="0" applyNumberFormat="1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1" fontId="21" fillId="0" borderId="51" xfId="0" applyNumberFormat="1" applyFont="1" applyFill="1" applyBorder="1" applyAlignment="1">
      <alignment horizontal="center" vertical="center" wrapText="1"/>
    </xf>
    <xf numFmtId="1" fontId="21" fillId="0" borderId="52" xfId="0" applyNumberFormat="1" applyFont="1" applyFill="1" applyBorder="1" applyAlignment="1">
      <alignment horizontal="center" vertical="center" wrapText="1"/>
    </xf>
    <xf numFmtId="0" fontId="28" fillId="0" borderId="66" xfId="0" applyFont="1" applyBorder="1" applyAlignment="1">
      <alignment horizontal="center"/>
    </xf>
    <xf numFmtId="0" fontId="21" fillId="0" borderId="36" xfId="0" applyFont="1" applyFill="1" applyBorder="1" applyAlignment="1">
      <alignment horizontal="center" vertical="center" wrapText="1"/>
    </xf>
    <xf numFmtId="1" fontId="21" fillId="0" borderId="36" xfId="0" applyNumberFormat="1" applyFont="1" applyFill="1" applyBorder="1" applyAlignment="1">
      <alignment horizontal="center" vertical="center" wrapText="1"/>
    </xf>
    <xf numFmtId="1" fontId="21" fillId="0" borderId="37" xfId="0" applyNumberFormat="1" applyFont="1" applyFill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4" fillId="0" borderId="0" xfId="0" applyFont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2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14" fillId="0" borderId="44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3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14" fillId="0" borderId="54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40" fillId="0" borderId="52" xfId="0" applyFont="1" applyBorder="1" applyAlignment="1">
      <alignment vertical="center" wrapText="1"/>
    </xf>
    <xf numFmtId="0" fontId="40" fillId="0" borderId="71" xfId="0" applyFont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40" fillId="0" borderId="37" xfId="0" applyFont="1" applyBorder="1" applyAlignment="1">
      <alignment vertical="center" wrapText="1"/>
    </xf>
    <xf numFmtId="0" fontId="40" fillId="0" borderId="35" xfId="0" applyFont="1" applyBorder="1" applyAlignment="1">
      <alignment vertical="center" wrapText="1"/>
    </xf>
    <xf numFmtId="0" fontId="14" fillId="0" borderId="58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40" fillId="0" borderId="32" xfId="0" applyFont="1" applyFill="1" applyBorder="1" applyAlignment="1">
      <alignment horizontal="left" vertical="center" wrapText="1"/>
    </xf>
    <xf numFmtId="0" fontId="40" fillId="0" borderId="28" xfId="0" applyFont="1" applyFill="1" applyBorder="1" applyAlignment="1">
      <alignment horizontal="left" vertical="center" wrapText="1"/>
    </xf>
    <xf numFmtId="0" fontId="40" fillId="0" borderId="52" xfId="0" applyFont="1" applyFill="1" applyBorder="1" applyAlignment="1">
      <alignment horizontal="left" vertical="center" wrapText="1"/>
    </xf>
    <xf numFmtId="0" fontId="40" fillId="0" borderId="71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/>
    </xf>
    <xf numFmtId="0" fontId="38" fillId="0" borderId="32" xfId="0" applyFont="1" applyFill="1" applyBorder="1" applyAlignment="1">
      <alignment vertical="center" wrapText="1"/>
    </xf>
    <xf numFmtId="0" fontId="38" fillId="0" borderId="28" xfId="0" applyFont="1" applyFill="1" applyBorder="1" applyAlignment="1">
      <alignment vertical="center" wrapText="1"/>
    </xf>
    <xf numFmtId="0" fontId="40" fillId="0" borderId="32" xfId="0" applyFont="1" applyFill="1" applyBorder="1" applyAlignment="1">
      <alignment vertical="center" wrapText="1"/>
    </xf>
    <xf numFmtId="0" fontId="40" fillId="0" borderId="28" xfId="0" applyFont="1" applyFill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38" fillId="0" borderId="50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40" fillId="0" borderId="32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horizontal="left" vertical="center" wrapText="1" indent="2"/>
    </xf>
    <xf numFmtId="0" fontId="30" fillId="0" borderId="28" xfId="0" applyFont="1" applyFill="1" applyBorder="1" applyAlignment="1">
      <alignment horizontal="left" vertical="center" wrapText="1" indent="2"/>
    </xf>
    <xf numFmtId="0" fontId="37" fillId="0" borderId="37" xfId="0" applyFont="1" applyBorder="1" applyAlignment="1">
      <alignment vertical="center" wrapText="1"/>
    </xf>
    <xf numFmtId="0" fontId="37" fillId="0" borderId="35" xfId="0" applyFont="1" applyBorder="1" applyAlignment="1">
      <alignment vertical="center" wrapText="1"/>
    </xf>
    <xf numFmtId="0" fontId="12" fillId="37" borderId="57" xfId="0" applyFont="1" applyFill="1" applyBorder="1" applyAlignment="1">
      <alignment horizontal="center" vertical="center"/>
    </xf>
    <xf numFmtId="0" fontId="6" fillId="37" borderId="57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8" fillId="0" borderId="40" xfId="0" applyFont="1" applyBorder="1" applyAlignment="1">
      <alignment vertical="center" wrapText="1"/>
    </xf>
    <xf numFmtId="0" fontId="38" fillId="0" borderId="38" xfId="0" applyFont="1" applyBorder="1" applyAlignment="1">
      <alignment vertical="center" wrapText="1"/>
    </xf>
    <xf numFmtId="0" fontId="31" fillId="0" borderId="58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37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0" fontId="5" fillId="38" borderId="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30" fillId="0" borderId="40" xfId="0" applyFont="1" applyBorder="1" applyAlignment="1">
      <alignment vertical="center" wrapText="1"/>
    </xf>
    <xf numFmtId="0" fontId="30" fillId="0" borderId="38" xfId="0" applyFont="1" applyBorder="1" applyAlignment="1">
      <alignment vertical="center" wrapText="1"/>
    </xf>
    <xf numFmtId="0" fontId="28" fillId="0" borderId="58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24" fillId="0" borderId="32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19" fillId="0" borderId="3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2" fillId="37" borderId="0" xfId="0" applyFont="1" applyFill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19" fillId="0" borderId="32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30" fillId="0" borderId="32" xfId="0" applyFont="1" applyFill="1" applyBorder="1" applyAlignment="1">
      <alignment vertical="center" wrapText="1"/>
    </xf>
    <xf numFmtId="0" fontId="30" fillId="0" borderId="28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horizontal="left" vertical="center" wrapText="1" indent="1"/>
    </xf>
    <xf numFmtId="0" fontId="19" fillId="0" borderId="35" xfId="0" applyFont="1" applyFill="1" applyBorder="1" applyAlignment="1">
      <alignment horizontal="left" vertical="center" wrapText="1" indent="1"/>
    </xf>
    <xf numFmtId="0" fontId="13" fillId="37" borderId="11" xfId="0" applyFont="1" applyFill="1" applyBorder="1" applyAlignment="1">
      <alignment horizontal="center" vertical="center"/>
    </xf>
    <xf numFmtId="0" fontId="13" fillId="37" borderId="5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19" fillId="0" borderId="40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4" fillId="0" borderId="73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19" fillId="0" borderId="73" xfId="0" applyFont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28" xfId="0" applyFont="1" applyBorder="1" applyAlignment="1">
      <alignment vertical="center" wrapText="1"/>
    </xf>
    <xf numFmtId="0" fontId="19" fillId="0" borderId="73" xfId="0" applyFont="1" applyBorder="1" applyAlignment="1">
      <alignment horizontal="left" vertical="center" wrapText="1" indent="1"/>
    </xf>
    <xf numFmtId="0" fontId="19" fillId="0" borderId="28" xfId="0" applyFont="1" applyBorder="1" applyAlignment="1">
      <alignment horizontal="left" vertical="center" wrapText="1" indent="1"/>
    </xf>
    <xf numFmtId="0" fontId="19" fillId="0" borderId="73" xfId="0" applyFont="1" applyFill="1" applyBorder="1" applyAlignment="1">
      <alignment horizontal="left" vertical="center" wrapText="1" indent="1"/>
    </xf>
    <xf numFmtId="0" fontId="19" fillId="0" borderId="28" xfId="0" applyFont="1" applyFill="1" applyBorder="1" applyAlignment="1">
      <alignment horizontal="left" vertical="center" wrapText="1" indent="1"/>
    </xf>
    <xf numFmtId="0" fontId="5" fillId="38" borderId="74" xfId="0" applyFont="1" applyFill="1" applyBorder="1" applyAlignment="1">
      <alignment horizontal="center" vertical="center"/>
    </xf>
    <xf numFmtId="0" fontId="6" fillId="38" borderId="74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5" fillId="0" borderId="75" xfId="0" applyFont="1" applyBorder="1" applyAlignment="1">
      <alignment vertical="center" wrapText="1"/>
    </xf>
    <xf numFmtId="0" fontId="15" fillId="0" borderId="76" xfId="0" applyFont="1" applyBorder="1" applyAlignment="1">
      <alignment vertical="center" wrapText="1"/>
    </xf>
    <xf numFmtId="0" fontId="17" fillId="33" borderId="77" xfId="0" applyFont="1" applyFill="1" applyBorder="1" applyAlignment="1">
      <alignment vertical="center" wrapText="1"/>
    </xf>
    <xf numFmtId="0" fontId="17" fillId="33" borderId="78" xfId="0" applyFont="1" applyFill="1" applyBorder="1" applyAlignment="1">
      <alignment vertical="center" wrapText="1"/>
    </xf>
    <xf numFmtId="0" fontId="19" fillId="0" borderId="79" xfId="0" applyFont="1" applyFill="1" applyBorder="1" applyAlignment="1">
      <alignment vertical="center" wrapText="1"/>
    </xf>
    <xf numFmtId="0" fontId="19" fillId="0" borderId="80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0" borderId="84" xfId="0" applyFont="1" applyBorder="1" applyAlignment="1">
      <alignment wrapText="1"/>
    </xf>
    <xf numFmtId="0" fontId="0" fillId="0" borderId="39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65" fontId="47" fillId="0" borderId="92" xfId="0" applyNumberFormat="1" applyFont="1" applyBorder="1" applyAlignment="1">
      <alignment horizontal="center" vertical="center" wrapText="1"/>
    </xf>
    <xf numFmtId="0" fontId="47" fillId="0" borderId="93" xfId="0" applyFont="1" applyBorder="1" applyAlignment="1">
      <alignment horizontal="center" vertical="center" wrapText="1"/>
    </xf>
    <xf numFmtId="0" fontId="43" fillId="33" borderId="77" xfId="0" applyFont="1" applyFill="1" applyBorder="1" applyAlignment="1">
      <alignment horizontal="center" vertical="center" wrapText="1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94" xfId="0" applyFont="1" applyFill="1" applyBorder="1" applyAlignment="1">
      <alignment horizontal="center" vertical="center" wrapText="1"/>
    </xf>
    <xf numFmtId="0" fontId="43" fillId="33" borderId="95" xfId="0" applyFont="1" applyFill="1" applyBorder="1" applyAlignment="1">
      <alignment horizontal="center" vertical="center" wrapText="1"/>
    </xf>
    <xf numFmtId="165" fontId="48" fillId="33" borderId="89" xfId="0" applyNumberFormat="1" applyFont="1" applyFill="1" applyBorder="1" applyAlignment="1" applyProtection="1">
      <alignment horizontal="center" vertical="center" wrapText="1"/>
      <protection/>
    </xf>
    <xf numFmtId="0" fontId="0" fillId="33" borderId="96" xfId="0" applyFill="1" applyBorder="1" applyAlignment="1">
      <alignment horizontal="center" vertical="center" wrapText="1"/>
    </xf>
    <xf numFmtId="165" fontId="52" fillId="33" borderId="9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7" xfId="0" applyFont="1" applyFill="1" applyBorder="1" applyAlignment="1" applyProtection="1">
      <alignment horizontal="center" vertical="center" wrapText="1"/>
      <protection locked="0"/>
    </xf>
    <xf numFmtId="0" fontId="50" fillId="0" borderId="93" xfId="0" applyFont="1" applyBorder="1" applyAlignment="1">
      <alignment horizontal="center" vertical="center" wrapText="1"/>
    </xf>
    <xf numFmtId="0" fontId="5" fillId="38" borderId="0" xfId="0" applyFont="1" applyFill="1" applyAlignment="1">
      <alignment horizontal="center"/>
    </xf>
    <xf numFmtId="0" fontId="5" fillId="38" borderId="74" xfId="0" applyFont="1" applyFill="1" applyBorder="1" applyAlignment="1">
      <alignment horizontal="center" vertical="center" wrapText="1"/>
    </xf>
    <xf numFmtId="0" fontId="0" fillId="38" borderId="74" xfId="0" applyFill="1" applyBorder="1" applyAlignment="1">
      <alignment/>
    </xf>
    <xf numFmtId="0" fontId="60" fillId="37" borderId="57" xfId="0" applyFont="1" applyFill="1" applyBorder="1" applyAlignment="1">
      <alignment horizontal="center" vertical="center"/>
    </xf>
    <xf numFmtId="0" fontId="61" fillId="0" borderId="98" xfId="0" applyFont="1" applyBorder="1" applyAlignment="1">
      <alignment horizontal="left" vertical="center" wrapText="1"/>
    </xf>
    <xf numFmtId="0" fontId="61" fillId="0" borderId="57" xfId="0" applyFont="1" applyBorder="1" applyAlignment="1">
      <alignment horizontal="left" vertical="center" wrapText="1"/>
    </xf>
    <xf numFmtId="0" fontId="61" fillId="0" borderId="99" xfId="0" applyFont="1" applyBorder="1" applyAlignment="1">
      <alignment horizontal="left" vertical="center" wrapText="1"/>
    </xf>
    <xf numFmtId="0" fontId="62" fillId="0" borderId="28" xfId="0" applyFont="1" applyBorder="1" applyAlignment="1">
      <alignment vertical="center" wrapText="1"/>
    </xf>
    <xf numFmtId="0" fontId="62" fillId="0" borderId="31" xfId="0" applyFont="1" applyBorder="1" applyAlignment="1">
      <alignment vertical="center" wrapText="1"/>
    </xf>
    <xf numFmtId="0" fontId="62" fillId="0" borderId="26" xfId="0" applyFont="1" applyBorder="1" applyAlignment="1">
      <alignment vertical="center" wrapText="1"/>
    </xf>
    <xf numFmtId="0" fontId="62" fillId="0" borderId="25" xfId="0" applyFont="1" applyBorder="1" applyAlignment="1">
      <alignment vertical="center" wrapText="1"/>
    </xf>
    <xf numFmtId="0" fontId="62" fillId="0" borderId="29" xfId="0" applyFont="1" applyBorder="1" applyAlignment="1">
      <alignment vertical="center" wrapText="1"/>
    </xf>
    <xf numFmtId="0" fontId="62" fillId="0" borderId="62" xfId="0" applyFont="1" applyBorder="1" applyAlignment="1">
      <alignment vertical="center" wrapText="1"/>
    </xf>
    <xf numFmtId="0" fontId="62" fillId="0" borderId="71" xfId="0" applyFont="1" applyBorder="1" applyAlignment="1">
      <alignment vertical="center" wrapText="1"/>
    </xf>
    <xf numFmtId="0" fontId="60" fillId="37" borderId="11" xfId="0" applyFont="1" applyFill="1" applyBorder="1" applyAlignment="1">
      <alignment horizontal="center"/>
    </xf>
    <xf numFmtId="0" fontId="60" fillId="37" borderId="74" xfId="0" applyFont="1" applyFill="1" applyBorder="1" applyAlignment="1">
      <alignment horizontal="center"/>
    </xf>
    <xf numFmtId="0" fontId="62" fillId="0" borderId="29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horizontal="left" vertical="center" wrapText="1"/>
    </xf>
    <xf numFmtId="0" fontId="62" fillId="0" borderId="62" xfId="0" applyFont="1" applyFill="1" applyBorder="1" applyAlignment="1">
      <alignment horizontal="left" vertical="center" wrapText="1"/>
    </xf>
    <xf numFmtId="0" fontId="62" fillId="0" borderId="71" xfId="0" applyFont="1" applyFill="1" applyBorder="1" applyAlignment="1">
      <alignment horizontal="left" vertical="center" wrapText="1"/>
    </xf>
    <xf numFmtId="0" fontId="62" fillId="0" borderId="37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60" fillId="37" borderId="0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center" vertical="center"/>
    </xf>
    <xf numFmtId="0" fontId="60" fillId="0" borderId="98" xfId="0" applyFont="1" applyBorder="1" applyAlignment="1">
      <alignment horizontal="left" vertical="center" wrapText="1"/>
    </xf>
    <xf numFmtId="0" fontId="60" fillId="0" borderId="57" xfId="0" applyFont="1" applyBorder="1" applyAlignment="1">
      <alignment horizontal="left" vertical="center" wrapText="1"/>
    </xf>
    <xf numFmtId="0" fontId="60" fillId="0" borderId="99" xfId="0" applyFont="1" applyBorder="1" applyAlignment="1">
      <alignment horizontal="left" vertical="center" wrapText="1"/>
    </xf>
    <xf numFmtId="0" fontId="62" fillId="0" borderId="29" xfId="0" applyFont="1" applyFill="1" applyBorder="1" applyAlignment="1">
      <alignment vertical="center" wrapText="1"/>
    </xf>
    <xf numFmtId="0" fontId="62" fillId="0" borderId="28" xfId="0" applyFont="1" applyFill="1" applyBorder="1" applyAlignment="1">
      <alignment vertical="center" wrapText="1"/>
    </xf>
    <xf numFmtId="0" fontId="62" fillId="0" borderId="32" xfId="0" applyFont="1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62" fillId="0" borderId="3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8" fillId="37" borderId="0" xfId="0" applyFont="1" applyFill="1" applyBorder="1" applyAlignment="1">
      <alignment horizontal="center"/>
    </xf>
    <xf numFmtId="0" fontId="0" fillId="37" borderId="0" xfId="0" applyFill="1" applyAlignment="1">
      <alignment/>
    </xf>
    <xf numFmtId="0" fontId="60" fillId="0" borderId="42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0" fontId="62" fillId="0" borderId="48" xfId="0" applyFont="1" applyBorder="1" applyAlignment="1">
      <alignment vertical="center" wrapText="1"/>
    </xf>
    <xf numFmtId="0" fontId="62" fillId="0" borderId="35" xfId="0" applyFont="1" applyBorder="1" applyAlignment="1">
      <alignment vertical="center" wrapText="1"/>
    </xf>
    <xf numFmtId="0" fontId="60" fillId="0" borderId="98" xfId="0" applyFont="1" applyFill="1" applyBorder="1" applyAlignment="1">
      <alignment horizontal="left"/>
    </xf>
    <xf numFmtId="0" fontId="60" fillId="0" borderId="57" xfId="0" applyFont="1" applyFill="1" applyBorder="1" applyAlignment="1">
      <alignment horizontal="left"/>
    </xf>
    <xf numFmtId="0" fontId="60" fillId="0" borderId="99" xfId="0" applyFont="1" applyFill="1" applyBorder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Zmiany liczby bezrobotnych 
w okresie I 2001- IX 2008 r.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495"/>
          <c:w val="0.973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'Wykresy IX 08'!$C$2</c:f>
              <c:strCache>
                <c:ptCount val="1"/>
                <c:pt idx="0">
                  <c:v>2001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'Wykresy IX 08'!$B$3:$B$14</c:f>
              <c:numCache/>
            </c:numRef>
          </c:cat>
          <c:val>
            <c:numRef>
              <c:f>'Wykresy IX 08'!$C$3:$C$14</c:f>
              <c:numCache/>
            </c:numRef>
          </c:val>
          <c:smooth val="0"/>
        </c:ser>
        <c:ser>
          <c:idx val="1"/>
          <c:order val="1"/>
          <c:tx>
            <c:strRef>
              <c:f>'Wykresy IX 08'!$D$2</c:f>
              <c:strCache>
                <c:ptCount val="1"/>
                <c:pt idx="0">
                  <c:v>2002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'Wykresy IX 08'!$B$3:$B$14</c:f>
              <c:numCache/>
            </c:numRef>
          </c:cat>
          <c:val>
            <c:numRef>
              <c:f>'Wykresy IX 08'!$D$3:$D$14</c:f>
              <c:numCache/>
            </c:numRef>
          </c:val>
          <c:smooth val="0"/>
        </c:ser>
        <c:ser>
          <c:idx val="2"/>
          <c:order val="2"/>
          <c:tx>
            <c:strRef>
              <c:f>'Wykresy IX 08'!$E$2</c:f>
              <c:strCache>
                <c:ptCount val="1"/>
                <c:pt idx="0">
                  <c:v>2003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'Wykresy IX 08'!$B$3:$B$14</c:f>
              <c:numCache/>
            </c:numRef>
          </c:cat>
          <c:val>
            <c:numRef>
              <c:f>'Wykresy IX 08'!$E$3:$E$14</c:f>
              <c:numCache/>
            </c:numRef>
          </c:val>
          <c:smooth val="0"/>
        </c:ser>
        <c:ser>
          <c:idx val="3"/>
          <c:order val="3"/>
          <c:tx>
            <c:strRef>
              <c:f>'Wykresy IX 08'!$F$2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0000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'Wykresy IX 08'!$B$3:$B$14</c:f>
              <c:numCache/>
            </c:numRef>
          </c:cat>
          <c:val>
            <c:numRef>
              <c:f>'Wykresy IX 08'!$F$3:$F$14</c:f>
              <c:numCache/>
            </c:numRef>
          </c:val>
          <c:smooth val="0"/>
        </c:ser>
        <c:ser>
          <c:idx val="4"/>
          <c:order val="4"/>
          <c:tx>
            <c:strRef>
              <c:f>'Wykresy IX 08'!$G$2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'Wykresy IX 08'!$B$3:$B$14</c:f>
              <c:numCache/>
            </c:numRef>
          </c:cat>
          <c:val>
            <c:numRef>
              <c:f>'Wykresy IX 08'!$G$3:$G$14</c:f>
              <c:numCache/>
            </c:numRef>
          </c:val>
          <c:smooth val="0"/>
        </c:ser>
        <c:ser>
          <c:idx val="5"/>
          <c:order val="5"/>
          <c:tx>
            <c:strRef>
              <c:f>'Wykresy IX 08'!$H$2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'Wykresy IX 08'!$B$3:$B$14</c:f>
              <c:numCache/>
            </c:numRef>
          </c:cat>
          <c:val>
            <c:numRef>
              <c:f>'Wykresy IX 08'!$H$3:$H$14</c:f>
              <c:numCache/>
            </c:numRef>
          </c:val>
          <c:smooth val="0"/>
        </c:ser>
        <c:ser>
          <c:idx val="6"/>
          <c:order val="6"/>
          <c:tx>
            <c:strRef>
              <c:f>'Wykresy IX 08'!$I$2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'Wykresy IX 08'!$B$3:$B$14</c:f>
              <c:numCache/>
            </c:numRef>
          </c:cat>
          <c:val>
            <c:numRef>
              <c:f>'Wykresy IX 08'!$I$3:$I$14</c:f>
              <c:numCache/>
            </c:numRef>
          </c:val>
          <c:smooth val="0"/>
        </c:ser>
        <c:ser>
          <c:idx val="7"/>
          <c:order val="7"/>
          <c:tx>
            <c:strRef>
              <c:f>'Wykresy IX 08'!$J$2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'Wykresy IX 08'!$B$3:$B$14</c:f>
              <c:numCache/>
            </c:numRef>
          </c:cat>
          <c:val>
            <c:numRef>
              <c:f>'Wykresy IX 08'!$J$3:$J$14</c:f>
              <c:numCache/>
            </c:numRef>
          </c:val>
          <c:smooth val="1"/>
        </c:ser>
        <c:marker val="1"/>
        <c:axId val="48289570"/>
        <c:axId val="31952947"/>
      </c:lineChart>
      <c:catAx>
        <c:axId val="48289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1952947"/>
        <c:crosses val="autoZero"/>
        <c:auto val="1"/>
        <c:lblOffset val="100"/>
        <c:tickLblSkip val="1"/>
        <c:noMultiLvlLbl val="0"/>
      </c:catAx>
      <c:valAx>
        <c:axId val="31952947"/>
        <c:scaling>
          <c:orientation val="minMax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8289570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9335"/>
          <c:w val="0.9922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Podjęcia pracy  a oferty pracy 
w okresie I 2008 r - IX 2008 r.</a:t>
            </a:r>
          </a:p>
        </c:rich>
      </c:tx>
      <c:layout>
        <c:manualLayout>
          <c:xMode val="factor"/>
          <c:yMode val="factor"/>
          <c:x val="0.018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2875"/>
          <c:w val="0.9167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'Wykresy IX 08'!$D$16</c:f>
              <c:strCache>
                <c:ptCount val="1"/>
                <c:pt idx="0">
                  <c:v>Podjęcia pracy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IX 08'!$C$17:$C$25</c:f>
              <c:strCache/>
            </c:strRef>
          </c:cat>
          <c:val>
            <c:numRef>
              <c:f>'Wykresy IX 08'!$D$17:$D$25</c:f>
              <c:numCache/>
            </c:numRef>
          </c:val>
        </c:ser>
        <c:ser>
          <c:idx val="1"/>
          <c:order val="1"/>
          <c:tx>
            <c:strRef>
              <c:f>'Wykresy IX 08'!$E$16</c:f>
              <c:strCache>
                <c:ptCount val="1"/>
                <c:pt idx="0">
                  <c:v>Oferty pracy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'Wykresy IX 08'!$C$17:$C$25</c:f>
              <c:strCache/>
            </c:strRef>
          </c:cat>
          <c:val>
            <c:numRef>
              <c:f>'Wykresy IX 08'!$E$17:$E$25</c:f>
              <c:numCache/>
            </c:numRef>
          </c:val>
        </c:ser>
        <c:axId val="19141068"/>
        <c:axId val="38051885"/>
      </c:barChart>
      <c:catAx>
        <c:axId val="1914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1410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5"/>
          <c:y val="0.94125"/>
          <c:w val="0.4282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1447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24</xdr:row>
      <xdr:rowOff>0</xdr:rowOff>
    </xdr:from>
    <xdr:to>
      <xdr:col>29</xdr:col>
      <xdr:colOff>247650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13830300" y="4543425"/>
        <a:ext cx="56673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23</xdr:row>
      <xdr:rowOff>180975</xdr:rowOff>
    </xdr:from>
    <xdr:to>
      <xdr:col>19</xdr:col>
      <xdr:colOff>676275</xdr:colOff>
      <xdr:row>44</xdr:row>
      <xdr:rowOff>152400</xdr:rowOff>
    </xdr:to>
    <xdr:graphicFrame>
      <xdr:nvGraphicFramePr>
        <xdr:cNvPr id="2" name="Chart 44"/>
        <xdr:cNvGraphicFramePr/>
      </xdr:nvGraphicFramePr>
      <xdr:xfrm>
        <a:off x="8067675" y="4533900"/>
        <a:ext cx="547687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19050</xdr:colOff>
      <xdr:row>3</xdr:row>
      <xdr:rowOff>0</xdr:rowOff>
    </xdr:from>
    <xdr:to>
      <xdr:col>19</xdr:col>
      <xdr:colOff>628650</xdr:colOff>
      <xdr:row>23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542925"/>
          <a:ext cx="5410200" cy="38100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9525</xdr:colOff>
      <xdr:row>3</xdr:row>
      <xdr:rowOff>9525</xdr:rowOff>
    </xdr:from>
    <xdr:to>
      <xdr:col>29</xdr:col>
      <xdr:colOff>238125</xdr:colOff>
      <xdr:row>22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39825" y="552450"/>
          <a:ext cx="5648325" cy="37909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733425</xdr:colOff>
      <xdr:row>1</xdr:row>
      <xdr:rowOff>114300</xdr:rowOff>
    </xdr:from>
    <xdr:to>
      <xdr:col>18</xdr:col>
      <xdr:colOff>847725</xdr:colOff>
      <xdr:row>2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97425" y="276225"/>
          <a:ext cx="11334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8r\Arkusz%20robocz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8"/>
      <sheetName val="Stan i struktura II 08"/>
      <sheetName val="Stan i struktura III 08"/>
      <sheetName val="Stan i struktura IV 08"/>
      <sheetName val="Stan i struktura V 08"/>
      <sheetName val="Stan i struktura VI 08"/>
      <sheetName val="Stan i struktura VII 08"/>
      <sheetName val="Stan i struktura VIII 08"/>
      <sheetName val="Stan i struktura IX 08"/>
    </sheetNames>
    <sheetDataSet>
      <sheetData sheetId="7">
        <row r="6">
          <cell r="E6">
            <v>2149</v>
          </cell>
          <cell r="F6">
            <v>1539</v>
          </cell>
          <cell r="G6">
            <v>4543</v>
          </cell>
          <cell r="H6">
            <v>3037</v>
          </cell>
          <cell r="I6">
            <v>5019</v>
          </cell>
          <cell r="J6">
            <v>2430</v>
          </cell>
          <cell r="K6">
            <v>3401</v>
          </cell>
          <cell r="L6">
            <v>1225</v>
          </cell>
          <cell r="M6">
            <v>1430</v>
          </cell>
          <cell r="N6">
            <v>1732</v>
          </cell>
          <cell r="O6">
            <v>2821</v>
          </cell>
          <cell r="P6">
            <v>2774</v>
          </cell>
          <cell r="Q6">
            <v>5335</v>
          </cell>
          <cell r="R6">
            <v>4950</v>
          </cell>
          <cell r="S6">
            <v>42385</v>
          </cell>
        </row>
        <row r="46">
          <cell r="E46">
            <v>3222</v>
          </cell>
          <cell r="F46">
            <v>1413</v>
          </cell>
          <cell r="G46">
            <v>1826</v>
          </cell>
          <cell r="H46">
            <v>1343</v>
          </cell>
          <cell r="I46">
            <v>2827</v>
          </cell>
          <cell r="J46">
            <v>1314</v>
          </cell>
          <cell r="K46">
            <v>1910</v>
          </cell>
          <cell r="L46">
            <v>1325</v>
          </cell>
          <cell r="M46">
            <v>880</v>
          </cell>
          <cell r="N46">
            <v>1362</v>
          </cell>
          <cell r="O46">
            <v>2307</v>
          </cell>
          <cell r="P46">
            <v>1936</v>
          </cell>
          <cell r="Q46">
            <v>2955</v>
          </cell>
          <cell r="R46">
            <v>8585</v>
          </cell>
          <cell r="S46">
            <v>33205</v>
          </cell>
        </row>
        <row r="49">
          <cell r="E49">
            <v>61</v>
          </cell>
          <cell r="F49">
            <v>92</v>
          </cell>
          <cell r="G49">
            <v>22</v>
          </cell>
          <cell r="H49">
            <v>4</v>
          </cell>
          <cell r="I49">
            <v>77</v>
          </cell>
          <cell r="J49">
            <v>62</v>
          </cell>
          <cell r="K49">
            <v>151</v>
          </cell>
          <cell r="L49">
            <v>54</v>
          </cell>
          <cell r="M49">
            <v>42</v>
          </cell>
          <cell r="N49">
            <v>22</v>
          </cell>
          <cell r="O49">
            <v>200</v>
          </cell>
          <cell r="P49">
            <v>40</v>
          </cell>
          <cell r="Q49">
            <v>843</v>
          </cell>
          <cell r="R49">
            <v>369</v>
          </cell>
          <cell r="S49">
            <v>2039</v>
          </cell>
        </row>
        <row r="51">
          <cell r="E51">
            <v>3</v>
          </cell>
          <cell r="F51">
            <v>35</v>
          </cell>
          <cell r="G51">
            <v>111</v>
          </cell>
          <cell r="H51">
            <v>74</v>
          </cell>
          <cell r="I51">
            <v>168</v>
          </cell>
          <cell r="J51">
            <v>79</v>
          </cell>
          <cell r="K51">
            <v>84</v>
          </cell>
          <cell r="L51">
            <v>51</v>
          </cell>
          <cell r="M51">
            <v>9</v>
          </cell>
          <cell r="N51">
            <v>39</v>
          </cell>
          <cell r="O51">
            <v>96</v>
          </cell>
          <cell r="P51">
            <v>212</v>
          </cell>
          <cell r="Q51">
            <v>137</v>
          </cell>
          <cell r="R51">
            <v>0</v>
          </cell>
          <cell r="S51">
            <v>1098</v>
          </cell>
        </row>
        <row r="53">
          <cell r="E53">
            <v>67</v>
          </cell>
          <cell r="F53">
            <v>28</v>
          </cell>
          <cell r="G53">
            <v>101</v>
          </cell>
          <cell r="H53">
            <v>84</v>
          </cell>
          <cell r="I53">
            <v>75</v>
          </cell>
          <cell r="J53">
            <v>36</v>
          </cell>
          <cell r="K53">
            <v>52</v>
          </cell>
          <cell r="L53">
            <v>55</v>
          </cell>
          <cell r="M53">
            <v>23</v>
          </cell>
          <cell r="N53">
            <v>64</v>
          </cell>
          <cell r="O53">
            <v>32</v>
          </cell>
          <cell r="P53">
            <v>17</v>
          </cell>
          <cell r="Q53">
            <v>71</v>
          </cell>
          <cell r="R53">
            <v>147</v>
          </cell>
          <cell r="S53">
            <v>852</v>
          </cell>
        </row>
        <row r="55">
          <cell r="E55">
            <v>269</v>
          </cell>
          <cell r="F55">
            <v>107</v>
          </cell>
          <cell r="G55">
            <v>42</v>
          </cell>
          <cell r="H55">
            <v>7</v>
          </cell>
          <cell r="I55">
            <v>25</v>
          </cell>
          <cell r="J55">
            <v>61</v>
          </cell>
          <cell r="K55">
            <v>31</v>
          </cell>
          <cell r="L55">
            <v>217</v>
          </cell>
          <cell r="M55">
            <v>39</v>
          </cell>
          <cell r="N55">
            <v>68</v>
          </cell>
          <cell r="O55">
            <v>43</v>
          </cell>
          <cell r="P55">
            <v>36</v>
          </cell>
          <cell r="Q55">
            <v>127</v>
          </cell>
          <cell r="R55">
            <v>177</v>
          </cell>
          <cell r="S55">
            <v>1249</v>
          </cell>
        </row>
        <row r="57">
          <cell r="E57">
            <v>1</v>
          </cell>
          <cell r="F57">
            <v>1</v>
          </cell>
          <cell r="G57">
            <v>0</v>
          </cell>
          <cell r="H57">
            <v>0</v>
          </cell>
          <cell r="I57">
            <v>0</v>
          </cell>
          <cell r="J57">
            <v>2</v>
          </cell>
          <cell r="K57">
            <v>0</v>
          </cell>
          <cell r="L57">
            <v>0</v>
          </cell>
          <cell r="M57">
            <v>39</v>
          </cell>
          <cell r="N57">
            <v>0</v>
          </cell>
          <cell r="O57">
            <v>0</v>
          </cell>
          <cell r="P57">
            <v>0</v>
          </cell>
          <cell r="Q57">
            <v>10</v>
          </cell>
          <cell r="R57">
            <v>14</v>
          </cell>
          <cell r="S57">
            <v>67</v>
          </cell>
        </row>
        <row r="59">
          <cell r="E59">
            <v>125</v>
          </cell>
          <cell r="F59">
            <v>71</v>
          </cell>
          <cell r="G59">
            <v>348</v>
          </cell>
          <cell r="H59">
            <v>275</v>
          </cell>
          <cell r="I59">
            <v>227</v>
          </cell>
          <cell r="J59">
            <v>63</v>
          </cell>
          <cell r="K59">
            <v>244</v>
          </cell>
          <cell r="L59">
            <v>97</v>
          </cell>
          <cell r="M59">
            <v>171</v>
          </cell>
          <cell r="N59">
            <v>108</v>
          </cell>
          <cell r="O59">
            <v>129</v>
          </cell>
          <cell r="P59">
            <v>170</v>
          </cell>
          <cell r="Q59">
            <v>148</v>
          </cell>
          <cell r="R59">
            <v>458</v>
          </cell>
          <cell r="S59">
            <v>2634</v>
          </cell>
        </row>
        <row r="61">
          <cell r="E61">
            <v>307</v>
          </cell>
          <cell r="F61">
            <v>171</v>
          </cell>
          <cell r="G61">
            <v>440</v>
          </cell>
          <cell r="H61">
            <v>226</v>
          </cell>
          <cell r="I61">
            <v>313</v>
          </cell>
          <cell r="J61">
            <v>265</v>
          </cell>
          <cell r="K61">
            <v>276</v>
          </cell>
          <cell r="L61">
            <v>224</v>
          </cell>
          <cell r="M61">
            <v>194</v>
          </cell>
          <cell r="N61">
            <v>79</v>
          </cell>
          <cell r="O61">
            <v>363</v>
          </cell>
          <cell r="P61">
            <v>353</v>
          </cell>
          <cell r="Q61">
            <v>222</v>
          </cell>
          <cell r="R61">
            <v>382</v>
          </cell>
          <cell r="S61">
            <v>3815</v>
          </cell>
        </row>
        <row r="63">
          <cell r="E63">
            <v>179</v>
          </cell>
          <cell r="F63">
            <v>115</v>
          </cell>
          <cell r="G63">
            <v>224</v>
          </cell>
          <cell r="H63">
            <v>204</v>
          </cell>
          <cell r="I63">
            <v>142</v>
          </cell>
          <cell r="J63">
            <v>84</v>
          </cell>
          <cell r="K63">
            <v>239</v>
          </cell>
          <cell r="L63">
            <v>75</v>
          </cell>
          <cell r="M63">
            <v>31</v>
          </cell>
          <cell r="N63">
            <v>20</v>
          </cell>
          <cell r="O63">
            <v>72</v>
          </cell>
          <cell r="P63">
            <v>70</v>
          </cell>
          <cell r="Q63">
            <v>131</v>
          </cell>
          <cell r="R63">
            <v>165</v>
          </cell>
          <cell r="S63">
            <v>1751</v>
          </cell>
        </row>
        <row r="65">
          <cell r="E65">
            <v>33</v>
          </cell>
          <cell r="F65">
            <v>231</v>
          </cell>
          <cell r="G65">
            <v>57</v>
          </cell>
          <cell r="H65">
            <v>145</v>
          </cell>
          <cell r="I65">
            <v>224</v>
          </cell>
          <cell r="J65">
            <v>69</v>
          </cell>
          <cell r="K65">
            <v>76</v>
          </cell>
          <cell r="L65">
            <v>27</v>
          </cell>
          <cell r="M65">
            <v>54</v>
          </cell>
          <cell r="N65">
            <v>87</v>
          </cell>
          <cell r="O65">
            <v>384</v>
          </cell>
          <cell r="P65">
            <v>89</v>
          </cell>
          <cell r="Q65">
            <v>463</v>
          </cell>
          <cell r="R65">
            <v>5793</v>
          </cell>
          <cell r="S65">
            <v>7732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zoomScale="75" zoomScaleNormal="75" zoomScalePageLayoutView="0" workbookViewId="0" topLeftCell="B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105" customWidth="1"/>
    <col min="12" max="12" width="11.625" style="6" customWidth="1"/>
    <col min="13" max="13" width="12.25390625" style="105" customWidth="1"/>
    <col min="14" max="15" width="12.25390625" style="6" customWidth="1"/>
    <col min="16" max="16" width="12.25390625" style="105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316" t="s">
        <v>0</v>
      </c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8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280" t="s">
        <v>19</v>
      </c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19"/>
    </row>
    <row r="5" spans="2:20" ht="24.75" customHeight="1" thickBot="1" thickTop="1">
      <c r="B5" s="15" t="s">
        <v>20</v>
      </c>
      <c r="C5" s="320" t="s">
        <v>21</v>
      </c>
      <c r="D5" s="321"/>
      <c r="E5" s="16">
        <v>4</v>
      </c>
      <c r="F5" s="16">
        <v>7.5</v>
      </c>
      <c r="G5" s="16">
        <v>25.9</v>
      </c>
      <c r="H5" s="16">
        <v>14.9</v>
      </c>
      <c r="I5" s="16">
        <v>18.3</v>
      </c>
      <c r="J5" s="16">
        <v>13.8</v>
      </c>
      <c r="K5" s="16">
        <v>19.9</v>
      </c>
      <c r="L5" s="16">
        <v>9.1</v>
      </c>
      <c r="M5" s="16">
        <v>6.3</v>
      </c>
      <c r="N5" s="16">
        <v>12.9</v>
      </c>
      <c r="O5" s="16">
        <v>5.1</v>
      </c>
      <c r="P5" s="16">
        <v>10.8</v>
      </c>
      <c r="Q5" s="16">
        <v>21.3</v>
      </c>
      <c r="R5" s="17">
        <v>14.8</v>
      </c>
      <c r="S5" s="18">
        <v>11.6</v>
      </c>
      <c r="T5" t="s">
        <v>22</v>
      </c>
    </row>
    <row r="6" spans="2:19" s="6" customFormat="1" ht="26.25" customHeight="1" thickBot="1" thickTop="1">
      <c r="B6" s="19" t="s">
        <v>23</v>
      </c>
      <c r="C6" s="322" t="s">
        <v>24</v>
      </c>
      <c r="D6" s="323"/>
      <c r="E6" s="20">
        <v>2180</v>
      </c>
      <c r="F6" s="21">
        <v>1425</v>
      </c>
      <c r="G6" s="21">
        <v>4421</v>
      </c>
      <c r="H6" s="21">
        <v>3128</v>
      </c>
      <c r="I6" s="21">
        <v>5147</v>
      </c>
      <c r="J6" s="21">
        <v>2459</v>
      </c>
      <c r="K6" s="21">
        <v>3349</v>
      </c>
      <c r="L6" s="21">
        <v>1175</v>
      </c>
      <c r="M6" s="21">
        <v>1501</v>
      </c>
      <c r="N6" s="21">
        <v>1764</v>
      </c>
      <c r="O6" s="21">
        <v>2836</v>
      </c>
      <c r="P6" s="21">
        <v>2802</v>
      </c>
      <c r="Q6" s="21">
        <v>5100</v>
      </c>
      <c r="R6" s="22">
        <v>4971</v>
      </c>
      <c r="S6" s="23">
        <f>SUM(E6:R6)</f>
        <v>42258</v>
      </c>
    </row>
    <row r="7" spans="2:20" s="6" customFormat="1" ht="24" customHeight="1" thickBot="1" thickTop="1">
      <c r="B7" s="24"/>
      <c r="C7" s="324" t="s">
        <v>25</v>
      </c>
      <c r="D7" s="325"/>
      <c r="E7" s="25">
        <f>'[1]Stan i struktura VIII 08'!E6</f>
        <v>2149</v>
      </c>
      <c r="F7" s="26">
        <f>'[1]Stan i struktura VIII 08'!F6</f>
        <v>1539</v>
      </c>
      <c r="G7" s="26">
        <f>'[1]Stan i struktura VIII 08'!G6</f>
        <v>4543</v>
      </c>
      <c r="H7" s="26">
        <f>'[1]Stan i struktura VIII 08'!H6</f>
        <v>3037</v>
      </c>
      <c r="I7" s="26">
        <f>'[1]Stan i struktura VIII 08'!I6</f>
        <v>5019</v>
      </c>
      <c r="J7" s="26">
        <f>'[1]Stan i struktura VIII 08'!J6</f>
        <v>2430</v>
      </c>
      <c r="K7" s="26">
        <f>'[1]Stan i struktura VIII 08'!K6</f>
        <v>3401</v>
      </c>
      <c r="L7" s="26">
        <f>'[1]Stan i struktura VIII 08'!L6</f>
        <v>1225</v>
      </c>
      <c r="M7" s="26">
        <f>'[1]Stan i struktura VIII 08'!M6</f>
        <v>1430</v>
      </c>
      <c r="N7" s="26">
        <f>'[1]Stan i struktura VIII 08'!N6</f>
        <v>1732</v>
      </c>
      <c r="O7" s="26">
        <f>'[1]Stan i struktura VIII 08'!O6</f>
        <v>2821</v>
      </c>
      <c r="P7" s="26">
        <f>'[1]Stan i struktura VIII 08'!P6</f>
        <v>2774</v>
      </c>
      <c r="Q7" s="26">
        <f>'[1]Stan i struktura VIII 08'!Q6</f>
        <v>5335</v>
      </c>
      <c r="R7" s="27">
        <f>'[1]Stan i struktura VIII 08'!R6</f>
        <v>4950</v>
      </c>
      <c r="S7" s="28">
        <f>'[1]Stan i struktura VIII 08'!S6</f>
        <v>42385</v>
      </c>
      <c r="T7" s="29"/>
    </row>
    <row r="8" spans="2:20" ht="24" customHeight="1" thickBot="1" thickTop="1">
      <c r="B8" s="30"/>
      <c r="C8" s="309" t="s">
        <v>26</v>
      </c>
      <c r="D8" s="295"/>
      <c r="E8" s="31">
        <f aca="true" t="shared" si="0" ref="E8:S8">E6-E7</f>
        <v>31</v>
      </c>
      <c r="F8" s="31">
        <f t="shared" si="0"/>
        <v>-114</v>
      </c>
      <c r="G8" s="31">
        <f t="shared" si="0"/>
        <v>-122</v>
      </c>
      <c r="H8" s="31">
        <f t="shared" si="0"/>
        <v>91</v>
      </c>
      <c r="I8" s="31">
        <f t="shared" si="0"/>
        <v>128</v>
      </c>
      <c r="J8" s="31">
        <f t="shared" si="0"/>
        <v>29</v>
      </c>
      <c r="K8" s="31">
        <f t="shared" si="0"/>
        <v>-52</v>
      </c>
      <c r="L8" s="31">
        <f t="shared" si="0"/>
        <v>-50</v>
      </c>
      <c r="M8" s="31">
        <f t="shared" si="0"/>
        <v>71</v>
      </c>
      <c r="N8" s="31">
        <f t="shared" si="0"/>
        <v>32</v>
      </c>
      <c r="O8" s="31">
        <f t="shared" si="0"/>
        <v>15</v>
      </c>
      <c r="P8" s="31">
        <f t="shared" si="0"/>
        <v>28</v>
      </c>
      <c r="Q8" s="31">
        <f t="shared" si="0"/>
        <v>-235</v>
      </c>
      <c r="R8" s="32">
        <f t="shared" si="0"/>
        <v>21</v>
      </c>
      <c r="S8" s="33">
        <f t="shared" si="0"/>
        <v>-127</v>
      </c>
      <c r="T8" s="34"/>
    </row>
    <row r="9" spans="2:20" ht="24" customHeight="1" thickBot="1" thickTop="1">
      <c r="B9" s="35"/>
      <c r="C9" s="305" t="s">
        <v>27</v>
      </c>
      <c r="D9" s="306"/>
      <c r="E9" s="36">
        <f aca="true" t="shared" si="1" ref="E9:S9">E6/E7*100</f>
        <v>101.44253140995812</v>
      </c>
      <c r="F9" s="36">
        <f t="shared" si="1"/>
        <v>92.5925925925926</v>
      </c>
      <c r="G9" s="36">
        <f t="shared" si="1"/>
        <v>97.31454985692274</v>
      </c>
      <c r="H9" s="36">
        <f t="shared" si="1"/>
        <v>102.99637800460981</v>
      </c>
      <c r="I9" s="36">
        <f t="shared" si="1"/>
        <v>102.55030882645946</v>
      </c>
      <c r="J9" s="36">
        <f t="shared" si="1"/>
        <v>101.19341563786008</v>
      </c>
      <c r="K9" s="36">
        <f t="shared" si="1"/>
        <v>98.47103793002057</v>
      </c>
      <c r="L9" s="36">
        <f t="shared" si="1"/>
        <v>95.91836734693877</v>
      </c>
      <c r="M9" s="36">
        <f t="shared" si="1"/>
        <v>104.96503496503497</v>
      </c>
      <c r="N9" s="36">
        <f t="shared" si="1"/>
        <v>101.84757505773672</v>
      </c>
      <c r="O9" s="36">
        <f t="shared" si="1"/>
        <v>100.53172633817795</v>
      </c>
      <c r="P9" s="36">
        <f t="shared" si="1"/>
        <v>101.00937274693584</v>
      </c>
      <c r="Q9" s="36">
        <f t="shared" si="1"/>
        <v>95.59512652296156</v>
      </c>
      <c r="R9" s="37">
        <f t="shared" si="1"/>
        <v>100.42424242424242</v>
      </c>
      <c r="S9" s="38">
        <f t="shared" si="1"/>
        <v>99.70036569541111</v>
      </c>
      <c r="T9" s="34"/>
    </row>
    <row r="10" spans="2:20" s="6" customFormat="1" ht="24" customHeight="1" thickBot="1" thickTop="1">
      <c r="B10" s="39" t="s">
        <v>28</v>
      </c>
      <c r="C10" s="307" t="s">
        <v>29</v>
      </c>
      <c r="D10" s="308"/>
      <c r="E10" s="40">
        <v>914</v>
      </c>
      <c r="F10" s="41">
        <v>476</v>
      </c>
      <c r="G10" s="42">
        <v>659</v>
      </c>
      <c r="H10" s="42">
        <v>544</v>
      </c>
      <c r="I10" s="42">
        <v>1177</v>
      </c>
      <c r="J10" s="42">
        <v>471</v>
      </c>
      <c r="K10" s="42">
        <v>720</v>
      </c>
      <c r="L10" s="42">
        <v>323</v>
      </c>
      <c r="M10" s="43">
        <v>359</v>
      </c>
      <c r="N10" s="43">
        <v>362</v>
      </c>
      <c r="O10" s="43">
        <v>762</v>
      </c>
      <c r="P10" s="43">
        <v>634</v>
      </c>
      <c r="Q10" s="43">
        <v>829</v>
      </c>
      <c r="R10" s="43">
        <v>1824</v>
      </c>
      <c r="S10" s="44">
        <f>SUM(E10:R10)</f>
        <v>10054</v>
      </c>
      <c r="T10" s="29"/>
    </row>
    <row r="11" spans="2:20" ht="24" customHeight="1" thickBot="1" thickTop="1">
      <c r="B11" s="45"/>
      <c r="C11" s="309" t="s">
        <v>30</v>
      </c>
      <c r="D11" s="295"/>
      <c r="E11" s="46">
        <f aca="true" t="shared" si="2" ref="E11:S11">E76/E10*100</f>
        <v>20.350109409190374</v>
      </c>
      <c r="F11" s="46">
        <f t="shared" si="2"/>
        <v>23.10924369747899</v>
      </c>
      <c r="G11" s="46">
        <f t="shared" si="2"/>
        <v>19.119878603945374</v>
      </c>
      <c r="H11" s="46">
        <f t="shared" si="2"/>
        <v>21.691176470588236</v>
      </c>
      <c r="I11" s="46">
        <f t="shared" si="2"/>
        <v>17.75700934579439</v>
      </c>
      <c r="J11" s="46">
        <f t="shared" si="2"/>
        <v>18.471337579617835</v>
      </c>
      <c r="K11" s="46">
        <f t="shared" si="2"/>
        <v>16.52777777777778</v>
      </c>
      <c r="L11" s="46">
        <f t="shared" si="2"/>
        <v>21.671826625387</v>
      </c>
      <c r="M11" s="46">
        <f t="shared" si="2"/>
        <v>35.93314763231198</v>
      </c>
      <c r="N11" s="46">
        <f t="shared" si="2"/>
        <v>23.480662983425415</v>
      </c>
      <c r="O11" s="46">
        <f t="shared" si="2"/>
        <v>23.35958005249344</v>
      </c>
      <c r="P11" s="46">
        <f t="shared" si="2"/>
        <v>25.0788643533123</v>
      </c>
      <c r="Q11" s="46">
        <f t="shared" si="2"/>
        <v>17.61158021712907</v>
      </c>
      <c r="R11" s="47">
        <f t="shared" si="2"/>
        <v>11.567982456140351</v>
      </c>
      <c r="S11" s="48">
        <f t="shared" si="2"/>
        <v>19.226178635369006</v>
      </c>
      <c r="T11" s="34"/>
    </row>
    <row r="12" spans="2:20" ht="24.75" customHeight="1" thickBot="1" thickTop="1">
      <c r="B12" s="49" t="s">
        <v>31</v>
      </c>
      <c r="C12" s="310" t="s">
        <v>32</v>
      </c>
      <c r="D12" s="311"/>
      <c r="E12" s="40">
        <v>883</v>
      </c>
      <c r="F12" s="42">
        <v>590</v>
      </c>
      <c r="G12" s="42">
        <v>781</v>
      </c>
      <c r="H12" s="42">
        <v>453</v>
      </c>
      <c r="I12" s="42">
        <v>1049</v>
      </c>
      <c r="J12" s="42">
        <v>442</v>
      </c>
      <c r="K12" s="42">
        <v>772</v>
      </c>
      <c r="L12" s="42">
        <v>373</v>
      </c>
      <c r="M12" s="43">
        <v>288</v>
      </c>
      <c r="N12" s="43">
        <v>330</v>
      </c>
      <c r="O12" s="43">
        <v>747</v>
      </c>
      <c r="P12" s="43">
        <v>606</v>
      </c>
      <c r="Q12" s="43">
        <v>1064</v>
      </c>
      <c r="R12" s="43">
        <v>1803</v>
      </c>
      <c r="S12" s="44">
        <f>SUM(E12:R12)</f>
        <v>10181</v>
      </c>
      <c r="T12" s="34"/>
    </row>
    <row r="13" spans="2:20" ht="24" customHeight="1" thickBot="1" thickTop="1">
      <c r="B13" s="45" t="s">
        <v>22</v>
      </c>
      <c r="C13" s="312" t="s">
        <v>33</v>
      </c>
      <c r="D13" s="313"/>
      <c r="E13" s="50">
        <v>234</v>
      </c>
      <c r="F13" s="51">
        <v>232</v>
      </c>
      <c r="G13" s="51">
        <v>308</v>
      </c>
      <c r="H13" s="51">
        <v>234</v>
      </c>
      <c r="I13" s="51">
        <v>382</v>
      </c>
      <c r="J13" s="51">
        <v>168</v>
      </c>
      <c r="K13" s="51">
        <v>370</v>
      </c>
      <c r="L13" s="51">
        <v>138</v>
      </c>
      <c r="M13" s="52">
        <v>113</v>
      </c>
      <c r="N13" s="52">
        <v>151</v>
      </c>
      <c r="O13" s="52">
        <v>300</v>
      </c>
      <c r="P13" s="52">
        <v>275</v>
      </c>
      <c r="Q13" s="52">
        <v>483</v>
      </c>
      <c r="R13" s="52">
        <v>431</v>
      </c>
      <c r="S13" s="53">
        <f>SUM(E13:R13)</f>
        <v>3819</v>
      </c>
      <c r="T13" s="34"/>
    </row>
    <row r="14" spans="2:20" s="6" customFormat="1" ht="24" customHeight="1" thickBot="1" thickTop="1">
      <c r="B14" s="19" t="s">
        <v>22</v>
      </c>
      <c r="C14" s="314" t="s">
        <v>34</v>
      </c>
      <c r="D14" s="315"/>
      <c r="E14" s="50">
        <v>208</v>
      </c>
      <c r="F14" s="51">
        <v>146</v>
      </c>
      <c r="G14" s="51">
        <v>255</v>
      </c>
      <c r="H14" s="51">
        <v>212</v>
      </c>
      <c r="I14" s="51">
        <v>322</v>
      </c>
      <c r="J14" s="51">
        <v>119</v>
      </c>
      <c r="K14" s="51">
        <v>336</v>
      </c>
      <c r="L14" s="51">
        <v>73</v>
      </c>
      <c r="M14" s="52">
        <v>100</v>
      </c>
      <c r="N14" s="52">
        <v>135</v>
      </c>
      <c r="O14" s="52">
        <v>263</v>
      </c>
      <c r="P14" s="52">
        <v>249</v>
      </c>
      <c r="Q14" s="52">
        <v>288</v>
      </c>
      <c r="R14" s="52">
        <v>337</v>
      </c>
      <c r="S14" s="53">
        <f>SUM(E14:R14)</f>
        <v>3043</v>
      </c>
      <c r="T14" s="29"/>
    </row>
    <row r="15" spans="2:20" s="6" customFormat="1" ht="24" customHeight="1" thickBot="1" thickTop="1">
      <c r="B15" s="54" t="s">
        <v>22</v>
      </c>
      <c r="C15" s="298" t="s">
        <v>35</v>
      </c>
      <c r="D15" s="299"/>
      <c r="E15" s="55">
        <v>321</v>
      </c>
      <c r="F15" s="56">
        <v>171</v>
      </c>
      <c r="G15" s="56">
        <v>192</v>
      </c>
      <c r="H15" s="56">
        <v>27</v>
      </c>
      <c r="I15" s="56">
        <v>330</v>
      </c>
      <c r="J15" s="56">
        <v>111</v>
      </c>
      <c r="K15" s="56">
        <v>192</v>
      </c>
      <c r="L15" s="56">
        <v>101</v>
      </c>
      <c r="M15" s="57">
        <v>56</v>
      </c>
      <c r="N15" s="57">
        <v>115</v>
      </c>
      <c r="O15" s="57">
        <v>219</v>
      </c>
      <c r="P15" s="57">
        <v>160</v>
      </c>
      <c r="Q15" s="57">
        <v>338</v>
      </c>
      <c r="R15" s="57">
        <v>243</v>
      </c>
      <c r="S15" s="53">
        <f>SUM(E15:R15)</f>
        <v>2576</v>
      </c>
      <c r="T15" s="29"/>
    </row>
    <row r="16" spans="2:19" ht="30" customHeight="1" thickBot="1">
      <c r="B16" s="280" t="s">
        <v>36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1"/>
    </row>
    <row r="17" spans="2:19" ht="24" customHeight="1" thickBot="1" thickTop="1">
      <c r="B17" s="302" t="s">
        <v>20</v>
      </c>
      <c r="C17" s="303" t="s">
        <v>37</v>
      </c>
      <c r="D17" s="304"/>
      <c r="E17" s="58">
        <v>1274</v>
      </c>
      <c r="F17" s="59">
        <v>879</v>
      </c>
      <c r="G17" s="59">
        <v>2564</v>
      </c>
      <c r="H17" s="59">
        <v>1831</v>
      </c>
      <c r="I17" s="59">
        <v>3099</v>
      </c>
      <c r="J17" s="59">
        <v>1426</v>
      </c>
      <c r="K17" s="59">
        <v>1812</v>
      </c>
      <c r="L17" s="59">
        <v>689</v>
      </c>
      <c r="M17" s="60">
        <v>748</v>
      </c>
      <c r="N17" s="60">
        <v>1103</v>
      </c>
      <c r="O17" s="60">
        <v>1608</v>
      </c>
      <c r="P17" s="60">
        <v>1820</v>
      </c>
      <c r="Q17" s="60">
        <v>3074</v>
      </c>
      <c r="R17" s="60">
        <v>2915</v>
      </c>
      <c r="S17" s="53">
        <f>SUM(E17:R17)</f>
        <v>24842</v>
      </c>
    </row>
    <row r="18" spans="2:19" ht="24" customHeight="1" thickBot="1" thickTop="1">
      <c r="B18" s="251"/>
      <c r="C18" s="288" t="s">
        <v>38</v>
      </c>
      <c r="D18" s="289"/>
      <c r="E18" s="61">
        <f aca="true" t="shared" si="3" ref="E18:S18">E17/E6*100</f>
        <v>58.440366972477065</v>
      </c>
      <c r="F18" s="61">
        <f t="shared" si="3"/>
        <v>61.68421052631579</v>
      </c>
      <c r="G18" s="61">
        <f t="shared" si="3"/>
        <v>57.99592852295861</v>
      </c>
      <c r="H18" s="61">
        <f t="shared" si="3"/>
        <v>58.53580562659847</v>
      </c>
      <c r="I18" s="61">
        <f t="shared" si="3"/>
        <v>60.20983096949679</v>
      </c>
      <c r="J18" s="61">
        <f t="shared" si="3"/>
        <v>57.991053273688486</v>
      </c>
      <c r="K18" s="61">
        <f t="shared" si="3"/>
        <v>54.105703194983576</v>
      </c>
      <c r="L18" s="61">
        <f t="shared" si="3"/>
        <v>58.63829787234043</v>
      </c>
      <c r="M18" s="61">
        <f t="shared" si="3"/>
        <v>49.83344437041972</v>
      </c>
      <c r="N18" s="61">
        <f t="shared" si="3"/>
        <v>62.52834467120182</v>
      </c>
      <c r="O18" s="61">
        <f t="shared" si="3"/>
        <v>56.69957686882934</v>
      </c>
      <c r="P18" s="61">
        <f t="shared" si="3"/>
        <v>64.95360456816559</v>
      </c>
      <c r="Q18" s="61">
        <f t="shared" si="3"/>
        <v>60.274509803921575</v>
      </c>
      <c r="R18" s="62">
        <f t="shared" si="3"/>
        <v>58.640112653389664</v>
      </c>
      <c r="S18" s="63">
        <f t="shared" si="3"/>
        <v>58.78650196412514</v>
      </c>
    </row>
    <row r="19" spans="2:19" ht="24" customHeight="1" thickBot="1" thickTop="1">
      <c r="B19" s="293" t="s">
        <v>23</v>
      </c>
      <c r="C19" s="294" t="s">
        <v>39</v>
      </c>
      <c r="D19" s="295"/>
      <c r="E19" s="50">
        <v>0</v>
      </c>
      <c r="F19" s="51">
        <v>826</v>
      </c>
      <c r="G19" s="51">
        <v>2150</v>
      </c>
      <c r="H19" s="51">
        <v>2132</v>
      </c>
      <c r="I19" s="51">
        <v>2021</v>
      </c>
      <c r="J19" s="51">
        <v>855</v>
      </c>
      <c r="K19" s="51">
        <v>1848</v>
      </c>
      <c r="L19" s="51">
        <v>657</v>
      </c>
      <c r="M19" s="52">
        <v>898</v>
      </c>
      <c r="N19" s="52">
        <v>850</v>
      </c>
      <c r="O19" s="52">
        <v>0</v>
      </c>
      <c r="P19" s="52">
        <v>1824</v>
      </c>
      <c r="Q19" s="52">
        <v>2140</v>
      </c>
      <c r="R19" s="52">
        <v>2295</v>
      </c>
      <c r="S19" s="64">
        <f>SUM(E19:R19)</f>
        <v>18496</v>
      </c>
    </row>
    <row r="20" spans="2:19" ht="24" customHeight="1" thickBot="1" thickTop="1">
      <c r="B20" s="251"/>
      <c r="C20" s="288" t="s">
        <v>38</v>
      </c>
      <c r="D20" s="289"/>
      <c r="E20" s="61">
        <f aca="true" t="shared" si="4" ref="E20:S20">E19/E6*100</f>
        <v>0</v>
      </c>
      <c r="F20" s="61">
        <f t="shared" si="4"/>
        <v>57.96491228070175</v>
      </c>
      <c r="G20" s="61">
        <f t="shared" si="4"/>
        <v>48.631531327753905</v>
      </c>
      <c r="H20" s="61">
        <f t="shared" si="4"/>
        <v>68.15856777493606</v>
      </c>
      <c r="I20" s="61">
        <f t="shared" si="4"/>
        <v>39.26559160676122</v>
      </c>
      <c r="J20" s="61">
        <f t="shared" si="4"/>
        <v>34.77023180154534</v>
      </c>
      <c r="K20" s="61">
        <f t="shared" si="4"/>
        <v>55.18065094057928</v>
      </c>
      <c r="L20" s="61">
        <f t="shared" si="4"/>
        <v>55.91489361702128</v>
      </c>
      <c r="M20" s="61">
        <f t="shared" si="4"/>
        <v>59.826782145236514</v>
      </c>
      <c r="N20" s="61">
        <f t="shared" si="4"/>
        <v>48.1859410430839</v>
      </c>
      <c r="O20" s="61">
        <f t="shared" si="4"/>
        <v>0</v>
      </c>
      <c r="P20" s="61">
        <f t="shared" si="4"/>
        <v>65.0963597430407</v>
      </c>
      <c r="Q20" s="61">
        <f t="shared" si="4"/>
        <v>41.96078431372549</v>
      </c>
      <c r="R20" s="62">
        <f t="shared" si="4"/>
        <v>46.167773083886544</v>
      </c>
      <c r="S20" s="63">
        <f t="shared" si="4"/>
        <v>43.76922712859104</v>
      </c>
    </row>
    <row r="21" spans="2:19" s="6" customFormat="1" ht="23.25" customHeight="1" thickBot="1" thickTop="1">
      <c r="B21" s="284" t="s">
        <v>28</v>
      </c>
      <c r="C21" s="286" t="s">
        <v>40</v>
      </c>
      <c r="D21" s="287"/>
      <c r="E21" s="50">
        <v>407</v>
      </c>
      <c r="F21" s="51">
        <v>231</v>
      </c>
      <c r="G21" s="51">
        <v>845</v>
      </c>
      <c r="H21" s="51">
        <v>668</v>
      </c>
      <c r="I21" s="51">
        <v>997</v>
      </c>
      <c r="J21" s="51">
        <v>538</v>
      </c>
      <c r="K21" s="51">
        <v>901</v>
      </c>
      <c r="L21" s="51">
        <v>183</v>
      </c>
      <c r="M21" s="52">
        <v>244</v>
      </c>
      <c r="N21" s="52">
        <v>228</v>
      </c>
      <c r="O21" s="52">
        <v>434</v>
      </c>
      <c r="P21" s="52">
        <v>658</v>
      </c>
      <c r="Q21" s="52">
        <v>957</v>
      </c>
      <c r="R21" s="52">
        <v>947</v>
      </c>
      <c r="S21" s="53">
        <f>SUM(E21:R21)</f>
        <v>8238</v>
      </c>
    </row>
    <row r="22" spans="2:19" ht="24" customHeight="1" thickBot="1" thickTop="1">
      <c r="B22" s="251"/>
      <c r="C22" s="288" t="s">
        <v>38</v>
      </c>
      <c r="D22" s="289"/>
      <c r="E22" s="61">
        <f aca="true" t="shared" si="5" ref="E22:S22">E21/E6*100</f>
        <v>18.6697247706422</v>
      </c>
      <c r="F22" s="61">
        <f t="shared" si="5"/>
        <v>16.210526315789473</v>
      </c>
      <c r="G22" s="61">
        <f t="shared" si="5"/>
        <v>19.113322777652115</v>
      </c>
      <c r="H22" s="61">
        <f t="shared" si="5"/>
        <v>21.355498721227622</v>
      </c>
      <c r="I22" s="61">
        <f t="shared" si="5"/>
        <v>19.370507091509616</v>
      </c>
      <c r="J22" s="61">
        <f t="shared" si="5"/>
        <v>21.878812525416834</v>
      </c>
      <c r="K22" s="61">
        <f t="shared" si="5"/>
        <v>26.903553299492383</v>
      </c>
      <c r="L22" s="61">
        <f t="shared" si="5"/>
        <v>15.574468085106382</v>
      </c>
      <c r="M22" s="61">
        <f t="shared" si="5"/>
        <v>16.25582944703531</v>
      </c>
      <c r="N22" s="61">
        <f t="shared" si="5"/>
        <v>12.925170068027212</v>
      </c>
      <c r="O22" s="61">
        <f t="shared" si="5"/>
        <v>15.30324400564175</v>
      </c>
      <c r="P22" s="61">
        <f t="shared" si="5"/>
        <v>23.483226266952176</v>
      </c>
      <c r="Q22" s="61">
        <f t="shared" si="5"/>
        <v>18.764705882352942</v>
      </c>
      <c r="R22" s="62">
        <f t="shared" si="5"/>
        <v>19.050492858579762</v>
      </c>
      <c r="S22" s="63">
        <f t="shared" si="5"/>
        <v>19.494533579440578</v>
      </c>
    </row>
    <row r="23" spans="2:19" s="6" customFormat="1" ht="24" customHeight="1" thickBot="1" thickTop="1">
      <c r="B23" s="284" t="s">
        <v>31</v>
      </c>
      <c r="C23" s="296" t="s">
        <v>41</v>
      </c>
      <c r="D23" s="297"/>
      <c r="E23" s="50">
        <v>14</v>
      </c>
      <c r="F23" s="51">
        <v>26</v>
      </c>
      <c r="G23" s="51">
        <v>59</v>
      </c>
      <c r="H23" s="51">
        <v>78</v>
      </c>
      <c r="I23" s="51">
        <v>63</v>
      </c>
      <c r="J23" s="51">
        <v>14</v>
      </c>
      <c r="K23" s="51">
        <v>260</v>
      </c>
      <c r="L23" s="51">
        <v>3</v>
      </c>
      <c r="M23" s="52">
        <v>5</v>
      </c>
      <c r="N23" s="52">
        <v>12</v>
      </c>
      <c r="O23" s="52">
        <v>31</v>
      </c>
      <c r="P23" s="52">
        <v>25</v>
      </c>
      <c r="Q23" s="52">
        <v>182</v>
      </c>
      <c r="R23" s="52">
        <v>57</v>
      </c>
      <c r="S23" s="53">
        <f>SUM(E23:R23)</f>
        <v>829</v>
      </c>
    </row>
    <row r="24" spans="2:19" ht="24" customHeight="1" thickBot="1" thickTop="1">
      <c r="B24" s="251"/>
      <c r="C24" s="288" t="s">
        <v>38</v>
      </c>
      <c r="D24" s="289"/>
      <c r="E24" s="61">
        <f aca="true" t="shared" si="6" ref="E24:S24">E23/E6*100</f>
        <v>0.6422018348623854</v>
      </c>
      <c r="F24" s="61">
        <f t="shared" si="6"/>
        <v>1.8245614035087718</v>
      </c>
      <c r="G24" s="61">
        <f t="shared" si="6"/>
        <v>1.3345396969011536</v>
      </c>
      <c r="H24" s="61">
        <f t="shared" si="6"/>
        <v>2.493606138107417</v>
      </c>
      <c r="I24" s="61">
        <f t="shared" si="6"/>
        <v>1.2240139887312997</v>
      </c>
      <c r="J24" s="61">
        <f t="shared" si="6"/>
        <v>0.5693371289141927</v>
      </c>
      <c r="K24" s="61">
        <f t="shared" si="6"/>
        <v>7.763511495968946</v>
      </c>
      <c r="L24" s="61">
        <f t="shared" si="6"/>
        <v>0.2553191489361702</v>
      </c>
      <c r="M24" s="61">
        <f t="shared" si="6"/>
        <v>0.3331112591605596</v>
      </c>
      <c r="N24" s="61">
        <f t="shared" si="6"/>
        <v>0.6802721088435374</v>
      </c>
      <c r="O24" s="61">
        <f t="shared" si="6"/>
        <v>1.0930888575458393</v>
      </c>
      <c r="P24" s="61">
        <f t="shared" si="6"/>
        <v>0.8922198429693077</v>
      </c>
      <c r="Q24" s="61">
        <f t="shared" si="6"/>
        <v>3.568627450980392</v>
      </c>
      <c r="R24" s="62">
        <f t="shared" si="6"/>
        <v>1.1466505733252867</v>
      </c>
      <c r="S24" s="63">
        <f t="shared" si="6"/>
        <v>1.961758720242321</v>
      </c>
    </row>
    <row r="25" spans="2:19" s="6" customFormat="1" ht="24" customHeight="1" thickBot="1" thickTop="1">
      <c r="B25" s="284" t="s">
        <v>42</v>
      </c>
      <c r="C25" s="286" t="s">
        <v>43</v>
      </c>
      <c r="D25" s="287"/>
      <c r="E25" s="65">
        <v>91</v>
      </c>
      <c r="F25" s="52">
        <v>67</v>
      </c>
      <c r="G25" s="52">
        <v>167</v>
      </c>
      <c r="H25" s="52">
        <v>116</v>
      </c>
      <c r="I25" s="52">
        <v>245</v>
      </c>
      <c r="J25" s="52">
        <v>67</v>
      </c>
      <c r="K25" s="52">
        <v>141</v>
      </c>
      <c r="L25" s="52">
        <v>118</v>
      </c>
      <c r="M25" s="52">
        <v>94</v>
      </c>
      <c r="N25" s="52">
        <v>95</v>
      </c>
      <c r="O25" s="52">
        <v>112</v>
      </c>
      <c r="P25" s="52">
        <v>128</v>
      </c>
      <c r="Q25" s="52">
        <v>166</v>
      </c>
      <c r="R25" s="52">
        <v>226</v>
      </c>
      <c r="S25" s="53">
        <f>SUM(E25:R25)</f>
        <v>1833</v>
      </c>
    </row>
    <row r="26" spans="2:19" ht="24" customHeight="1" thickBot="1" thickTop="1">
      <c r="B26" s="251"/>
      <c r="C26" s="288" t="s">
        <v>38</v>
      </c>
      <c r="D26" s="289"/>
      <c r="E26" s="61">
        <f aca="true" t="shared" si="7" ref="E26:S26">E25/E6*100</f>
        <v>4.174311926605505</v>
      </c>
      <c r="F26" s="61">
        <f t="shared" si="7"/>
        <v>4.701754385964913</v>
      </c>
      <c r="G26" s="61">
        <f t="shared" si="7"/>
        <v>3.777425921737163</v>
      </c>
      <c r="H26" s="61">
        <f t="shared" si="7"/>
        <v>3.70843989769821</v>
      </c>
      <c r="I26" s="61">
        <f t="shared" si="7"/>
        <v>4.760054400621722</v>
      </c>
      <c r="J26" s="61">
        <f t="shared" si="7"/>
        <v>2.7246848312322083</v>
      </c>
      <c r="K26" s="61">
        <f t="shared" si="7"/>
        <v>4.21021200358316</v>
      </c>
      <c r="L26" s="61">
        <f t="shared" si="7"/>
        <v>10.042553191489361</v>
      </c>
      <c r="M26" s="61">
        <f t="shared" si="7"/>
        <v>6.262491672218521</v>
      </c>
      <c r="N26" s="61">
        <f t="shared" si="7"/>
        <v>5.3854875283446715</v>
      </c>
      <c r="O26" s="61">
        <f t="shared" si="7"/>
        <v>3.9492242595204514</v>
      </c>
      <c r="P26" s="61">
        <f t="shared" si="7"/>
        <v>4.5681655960028555</v>
      </c>
      <c r="Q26" s="61">
        <f t="shared" si="7"/>
        <v>3.2549019607843137</v>
      </c>
      <c r="R26" s="62">
        <f t="shared" si="7"/>
        <v>4.546368939851137</v>
      </c>
      <c r="S26" s="63">
        <f t="shared" si="7"/>
        <v>4.337640210137725</v>
      </c>
    </row>
    <row r="27" spans="2:19" ht="30" customHeight="1" thickBot="1" thickTop="1">
      <c r="B27" s="280" t="s">
        <v>44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92"/>
    </row>
    <row r="28" spans="2:19" ht="24" customHeight="1" thickBot="1" thickTop="1">
      <c r="B28" s="293" t="s">
        <v>20</v>
      </c>
      <c r="C28" s="294" t="s">
        <v>45</v>
      </c>
      <c r="D28" s="295"/>
      <c r="E28" s="50">
        <v>337</v>
      </c>
      <c r="F28" s="51">
        <v>292</v>
      </c>
      <c r="G28" s="51">
        <v>912</v>
      </c>
      <c r="H28" s="51">
        <v>706</v>
      </c>
      <c r="I28" s="51">
        <v>1032</v>
      </c>
      <c r="J28" s="51">
        <v>487</v>
      </c>
      <c r="K28" s="51">
        <v>674</v>
      </c>
      <c r="L28" s="51">
        <v>381</v>
      </c>
      <c r="M28" s="52">
        <v>398</v>
      </c>
      <c r="N28" s="52">
        <v>443</v>
      </c>
      <c r="O28" s="52">
        <v>403</v>
      </c>
      <c r="P28" s="52">
        <v>585</v>
      </c>
      <c r="Q28" s="52">
        <v>1033</v>
      </c>
      <c r="R28" s="52">
        <v>1033</v>
      </c>
      <c r="S28" s="53">
        <f>SUM(E28:R28)</f>
        <v>8716</v>
      </c>
    </row>
    <row r="29" spans="2:19" ht="24" customHeight="1" thickBot="1" thickTop="1">
      <c r="B29" s="251"/>
      <c r="C29" s="288" t="s">
        <v>38</v>
      </c>
      <c r="D29" s="289"/>
      <c r="E29" s="61">
        <f aca="true" t="shared" si="8" ref="E29:S29">E28/E6*100</f>
        <v>15.458715596330276</v>
      </c>
      <c r="F29" s="61">
        <f t="shared" si="8"/>
        <v>20.49122807017544</v>
      </c>
      <c r="G29" s="61">
        <f t="shared" si="8"/>
        <v>20.628817009726305</v>
      </c>
      <c r="H29" s="61">
        <f t="shared" si="8"/>
        <v>22.570332480818415</v>
      </c>
      <c r="I29" s="61">
        <f t="shared" si="8"/>
        <v>20.050514863027004</v>
      </c>
      <c r="J29" s="61">
        <f t="shared" si="8"/>
        <v>19.80479869865799</v>
      </c>
      <c r="K29" s="61">
        <f t="shared" si="8"/>
        <v>20.1254105703195</v>
      </c>
      <c r="L29" s="61">
        <f t="shared" si="8"/>
        <v>32.42553191489362</v>
      </c>
      <c r="M29" s="61">
        <f t="shared" si="8"/>
        <v>26.515656229180546</v>
      </c>
      <c r="N29" s="61">
        <f t="shared" si="8"/>
        <v>25.11337868480726</v>
      </c>
      <c r="O29" s="61">
        <f t="shared" si="8"/>
        <v>14.21015514809591</v>
      </c>
      <c r="P29" s="61">
        <f t="shared" si="8"/>
        <v>20.8779443254818</v>
      </c>
      <c r="Q29" s="61">
        <f t="shared" si="8"/>
        <v>20.254901960784313</v>
      </c>
      <c r="R29" s="62">
        <f t="shared" si="8"/>
        <v>20.780527056930197</v>
      </c>
      <c r="S29" s="63">
        <f t="shared" si="8"/>
        <v>20.625680344550144</v>
      </c>
    </row>
    <row r="30" spans="2:19" ht="24" customHeight="1" thickBot="1" thickTop="1">
      <c r="B30" s="284" t="s">
        <v>23</v>
      </c>
      <c r="C30" s="286" t="s">
        <v>46</v>
      </c>
      <c r="D30" s="287"/>
      <c r="E30" s="50">
        <v>666</v>
      </c>
      <c r="F30" s="51">
        <v>365</v>
      </c>
      <c r="G30" s="51">
        <v>961</v>
      </c>
      <c r="H30" s="51">
        <v>723</v>
      </c>
      <c r="I30" s="51">
        <v>1161</v>
      </c>
      <c r="J30" s="51">
        <v>568</v>
      </c>
      <c r="K30" s="51">
        <v>755</v>
      </c>
      <c r="L30" s="51">
        <v>238</v>
      </c>
      <c r="M30" s="52">
        <v>328</v>
      </c>
      <c r="N30" s="52">
        <v>359</v>
      </c>
      <c r="O30" s="52">
        <v>770</v>
      </c>
      <c r="P30" s="52">
        <v>606</v>
      </c>
      <c r="Q30" s="52">
        <v>1079</v>
      </c>
      <c r="R30" s="52">
        <v>1088</v>
      </c>
      <c r="S30" s="53">
        <f>SUM(E30:R30)</f>
        <v>9667</v>
      </c>
    </row>
    <row r="31" spans="2:19" ht="24" customHeight="1" thickBot="1" thickTop="1">
      <c r="B31" s="251"/>
      <c r="C31" s="288" t="s">
        <v>38</v>
      </c>
      <c r="D31" s="289"/>
      <c r="E31" s="61">
        <f aca="true" t="shared" si="9" ref="E31:S31">E30/E6*100</f>
        <v>30.550458715596328</v>
      </c>
      <c r="F31" s="61">
        <f t="shared" si="9"/>
        <v>25.6140350877193</v>
      </c>
      <c r="G31" s="61">
        <f t="shared" si="9"/>
        <v>21.737163537661164</v>
      </c>
      <c r="H31" s="61">
        <f t="shared" si="9"/>
        <v>23.113810741687978</v>
      </c>
      <c r="I31" s="61">
        <f t="shared" si="9"/>
        <v>22.55682922090538</v>
      </c>
      <c r="J31" s="61">
        <f t="shared" si="9"/>
        <v>23.098820658804392</v>
      </c>
      <c r="K31" s="61">
        <f t="shared" si="9"/>
        <v>22.544042997909823</v>
      </c>
      <c r="L31" s="61">
        <f t="shared" si="9"/>
        <v>20.25531914893617</v>
      </c>
      <c r="M31" s="61">
        <f t="shared" si="9"/>
        <v>21.852098600932713</v>
      </c>
      <c r="N31" s="61">
        <f t="shared" si="9"/>
        <v>20.351473922902493</v>
      </c>
      <c r="O31" s="61">
        <f t="shared" si="9"/>
        <v>27.150916784203105</v>
      </c>
      <c r="P31" s="61">
        <f t="shared" si="9"/>
        <v>21.627408993576015</v>
      </c>
      <c r="Q31" s="61">
        <f t="shared" si="9"/>
        <v>21.15686274509804</v>
      </c>
      <c r="R31" s="62">
        <f t="shared" si="9"/>
        <v>21.886944276805472</v>
      </c>
      <c r="S31" s="63">
        <f t="shared" si="9"/>
        <v>22.87614179563633</v>
      </c>
    </row>
    <row r="32" spans="2:19" ht="24" customHeight="1" thickBot="1" thickTop="1">
      <c r="B32" s="284" t="s">
        <v>28</v>
      </c>
      <c r="C32" s="286" t="s">
        <v>47</v>
      </c>
      <c r="D32" s="287"/>
      <c r="E32" s="50">
        <v>598</v>
      </c>
      <c r="F32" s="51">
        <v>611</v>
      </c>
      <c r="G32" s="51">
        <v>2686</v>
      </c>
      <c r="H32" s="51">
        <v>1586</v>
      </c>
      <c r="I32" s="51">
        <v>2810</v>
      </c>
      <c r="J32" s="51">
        <v>1175</v>
      </c>
      <c r="K32" s="51">
        <v>1713</v>
      </c>
      <c r="L32" s="51">
        <v>457</v>
      </c>
      <c r="M32" s="52">
        <v>585</v>
      </c>
      <c r="N32" s="52">
        <v>851</v>
      </c>
      <c r="O32" s="52">
        <v>1306</v>
      </c>
      <c r="P32" s="52">
        <v>1235</v>
      </c>
      <c r="Q32" s="52">
        <v>2849</v>
      </c>
      <c r="R32" s="52">
        <v>2620</v>
      </c>
      <c r="S32" s="53">
        <f>SUM(E32:R32)</f>
        <v>21082</v>
      </c>
    </row>
    <row r="33" spans="2:19" ht="24" customHeight="1" thickBot="1" thickTop="1">
      <c r="B33" s="251"/>
      <c r="C33" s="288" t="s">
        <v>38</v>
      </c>
      <c r="D33" s="289"/>
      <c r="E33" s="66">
        <f aca="true" t="shared" si="10" ref="E33:S33">E32/E6*100</f>
        <v>27.431192660550458</v>
      </c>
      <c r="F33" s="66">
        <f t="shared" si="10"/>
        <v>42.877192982456144</v>
      </c>
      <c r="G33" s="66">
        <f t="shared" si="10"/>
        <v>60.755485184347435</v>
      </c>
      <c r="H33" s="66">
        <f t="shared" si="10"/>
        <v>50.70332480818415</v>
      </c>
      <c r="I33" s="66">
        <f t="shared" si="10"/>
        <v>54.59490965611036</v>
      </c>
      <c r="J33" s="66">
        <f t="shared" si="10"/>
        <v>47.78365189101261</v>
      </c>
      <c r="K33" s="66">
        <f t="shared" si="10"/>
        <v>51.149596894595405</v>
      </c>
      <c r="L33" s="66">
        <f t="shared" si="10"/>
        <v>38.8936170212766</v>
      </c>
      <c r="M33" s="66">
        <f t="shared" si="10"/>
        <v>38.974017321785475</v>
      </c>
      <c r="N33" s="66">
        <f t="shared" si="10"/>
        <v>48.24263038548753</v>
      </c>
      <c r="O33" s="66">
        <f t="shared" si="10"/>
        <v>46.05077574047955</v>
      </c>
      <c r="P33" s="66">
        <f t="shared" si="10"/>
        <v>44.075660242683796</v>
      </c>
      <c r="Q33" s="66">
        <f t="shared" si="10"/>
        <v>55.86274509803921</v>
      </c>
      <c r="R33" s="67">
        <f t="shared" si="10"/>
        <v>52.70569301951318</v>
      </c>
      <c r="S33" s="68">
        <f t="shared" si="10"/>
        <v>49.88877845615031</v>
      </c>
    </row>
    <row r="34" spans="2:19" ht="24" customHeight="1" thickBot="1" thickTop="1">
      <c r="B34" s="284" t="s">
        <v>31</v>
      </c>
      <c r="C34" s="286" t="s">
        <v>48</v>
      </c>
      <c r="D34" s="287"/>
      <c r="E34" s="65">
        <v>623</v>
      </c>
      <c r="F34" s="52">
        <v>510</v>
      </c>
      <c r="G34" s="52">
        <v>1397</v>
      </c>
      <c r="H34" s="52">
        <v>948</v>
      </c>
      <c r="I34" s="52">
        <v>1751</v>
      </c>
      <c r="J34" s="52">
        <v>799</v>
      </c>
      <c r="K34" s="52">
        <v>1414</v>
      </c>
      <c r="L34" s="52">
        <v>373</v>
      </c>
      <c r="M34" s="52">
        <v>550</v>
      </c>
      <c r="N34" s="52">
        <v>386</v>
      </c>
      <c r="O34" s="52">
        <v>873</v>
      </c>
      <c r="P34" s="52">
        <v>861</v>
      </c>
      <c r="Q34" s="52">
        <v>1571</v>
      </c>
      <c r="R34" s="52">
        <v>1222</v>
      </c>
      <c r="S34" s="53">
        <f>SUM(E34:R34)</f>
        <v>13278</v>
      </c>
    </row>
    <row r="35" spans="2:19" ht="24" customHeight="1" thickBot="1" thickTop="1">
      <c r="B35" s="285"/>
      <c r="C35" s="288" t="s">
        <v>38</v>
      </c>
      <c r="D35" s="289"/>
      <c r="E35" s="66">
        <f aca="true" t="shared" si="11" ref="E35:S35">E34/E6*100</f>
        <v>28.577981651376145</v>
      </c>
      <c r="F35" s="66">
        <f t="shared" si="11"/>
        <v>35.78947368421053</v>
      </c>
      <c r="G35" s="66">
        <f t="shared" si="11"/>
        <v>31.59918570459172</v>
      </c>
      <c r="H35" s="66">
        <f t="shared" si="11"/>
        <v>30.30690537084399</v>
      </c>
      <c r="I35" s="66">
        <f t="shared" si="11"/>
        <v>34.01981736934137</v>
      </c>
      <c r="J35" s="66">
        <f t="shared" si="11"/>
        <v>32.492883285888574</v>
      </c>
      <c r="K35" s="66">
        <f t="shared" si="11"/>
        <v>42.22155867423111</v>
      </c>
      <c r="L35" s="66">
        <f t="shared" si="11"/>
        <v>31.744680851063826</v>
      </c>
      <c r="M35" s="66">
        <f t="shared" si="11"/>
        <v>36.64223850766156</v>
      </c>
      <c r="N35" s="66">
        <f t="shared" si="11"/>
        <v>21.882086167800455</v>
      </c>
      <c r="O35" s="66">
        <f t="shared" si="11"/>
        <v>30.782792665726376</v>
      </c>
      <c r="P35" s="66">
        <f t="shared" si="11"/>
        <v>30.728051391862955</v>
      </c>
      <c r="Q35" s="66">
        <f t="shared" si="11"/>
        <v>30.80392156862745</v>
      </c>
      <c r="R35" s="67">
        <f t="shared" si="11"/>
        <v>24.582578957956144</v>
      </c>
      <c r="S35" s="68">
        <f t="shared" si="11"/>
        <v>31.42126934544938</v>
      </c>
    </row>
    <row r="36" spans="2:19" ht="24" customHeight="1" thickBot="1" thickTop="1">
      <c r="B36" s="284" t="s">
        <v>42</v>
      </c>
      <c r="C36" s="290" t="s">
        <v>49</v>
      </c>
      <c r="D36" s="291"/>
      <c r="E36" s="65">
        <v>450</v>
      </c>
      <c r="F36" s="52">
        <v>381</v>
      </c>
      <c r="G36" s="52">
        <v>1174</v>
      </c>
      <c r="H36" s="52">
        <v>710</v>
      </c>
      <c r="I36" s="52">
        <v>1397</v>
      </c>
      <c r="J36" s="52">
        <v>626</v>
      </c>
      <c r="K36" s="52">
        <v>599</v>
      </c>
      <c r="L36" s="52">
        <v>340</v>
      </c>
      <c r="M36" s="52">
        <v>691</v>
      </c>
      <c r="N36" s="52">
        <v>356</v>
      </c>
      <c r="O36" s="52">
        <v>999</v>
      </c>
      <c r="P36" s="52">
        <v>909</v>
      </c>
      <c r="Q36" s="52">
        <v>1267</v>
      </c>
      <c r="R36" s="52">
        <v>1332</v>
      </c>
      <c r="S36" s="53">
        <f>SUM(E36:R36)</f>
        <v>11231</v>
      </c>
    </row>
    <row r="37" spans="2:19" ht="24" customHeight="1" thickBot="1" thickTop="1">
      <c r="B37" s="285"/>
      <c r="C37" s="288" t="s">
        <v>38</v>
      </c>
      <c r="D37" s="289"/>
      <c r="E37" s="66">
        <f aca="true" t="shared" si="12" ref="E37:S37">E36/E6*100</f>
        <v>20.642201834862387</v>
      </c>
      <c r="F37" s="66">
        <f t="shared" si="12"/>
        <v>26.736842105263158</v>
      </c>
      <c r="G37" s="66">
        <f t="shared" si="12"/>
        <v>26.55507803664329</v>
      </c>
      <c r="H37" s="66">
        <f t="shared" si="12"/>
        <v>22.698209718670075</v>
      </c>
      <c r="I37" s="66">
        <f t="shared" si="12"/>
        <v>27.142024480279776</v>
      </c>
      <c r="J37" s="66">
        <f t="shared" si="12"/>
        <v>25.457503050020335</v>
      </c>
      <c r="K37" s="66">
        <f t="shared" si="12"/>
        <v>17.885936100328458</v>
      </c>
      <c r="L37" s="66">
        <f t="shared" si="12"/>
        <v>28.936170212765955</v>
      </c>
      <c r="M37" s="66">
        <f t="shared" si="12"/>
        <v>46.03597601598934</v>
      </c>
      <c r="N37" s="66">
        <f t="shared" si="12"/>
        <v>20.181405895691608</v>
      </c>
      <c r="O37" s="66">
        <f t="shared" si="12"/>
        <v>35.22566995768688</v>
      </c>
      <c r="P37" s="66">
        <f t="shared" si="12"/>
        <v>32.441113490364025</v>
      </c>
      <c r="Q37" s="66">
        <f t="shared" si="12"/>
        <v>24.84313725490196</v>
      </c>
      <c r="R37" s="67">
        <f t="shared" si="12"/>
        <v>26.795413397706696</v>
      </c>
      <c r="S37" s="68">
        <f t="shared" si="12"/>
        <v>26.577216148421602</v>
      </c>
    </row>
    <row r="38" spans="2:19" s="72" customFormat="1" ht="24" customHeight="1" thickBot="1" thickTop="1">
      <c r="B38" s="273" t="s">
        <v>50</v>
      </c>
      <c r="C38" s="275" t="s">
        <v>51</v>
      </c>
      <c r="D38" s="276"/>
      <c r="E38" s="69">
        <v>371</v>
      </c>
      <c r="F38" s="70">
        <v>110</v>
      </c>
      <c r="G38" s="70">
        <v>107</v>
      </c>
      <c r="H38" s="70">
        <v>128</v>
      </c>
      <c r="I38" s="70">
        <v>357</v>
      </c>
      <c r="J38" s="70">
        <v>100</v>
      </c>
      <c r="K38" s="70">
        <v>118</v>
      </c>
      <c r="L38" s="70">
        <v>60</v>
      </c>
      <c r="M38" s="70">
        <v>93</v>
      </c>
      <c r="N38" s="70">
        <v>79</v>
      </c>
      <c r="O38" s="70">
        <v>272</v>
      </c>
      <c r="P38" s="70">
        <v>204</v>
      </c>
      <c r="Q38" s="70">
        <v>189</v>
      </c>
      <c r="R38" s="70">
        <v>353</v>
      </c>
      <c r="S38" s="71">
        <f>SUM(E38:R38)</f>
        <v>2541</v>
      </c>
    </row>
    <row r="39" spans="2:19" s="6" customFormat="1" ht="24" customHeight="1" thickBot="1" thickTop="1">
      <c r="B39" s="274"/>
      <c r="C39" s="277" t="s">
        <v>38</v>
      </c>
      <c r="D39" s="278"/>
      <c r="E39" s="73">
        <f aca="true" t="shared" si="13" ref="E39:S39">E38/E6*100</f>
        <v>17.01834862385321</v>
      </c>
      <c r="F39" s="74">
        <f t="shared" si="13"/>
        <v>7.719298245614035</v>
      </c>
      <c r="G39" s="74">
        <f t="shared" si="13"/>
        <v>2.4202669079393804</v>
      </c>
      <c r="H39" s="74">
        <f t="shared" si="13"/>
        <v>4.092071611253197</v>
      </c>
      <c r="I39" s="74">
        <f t="shared" si="13"/>
        <v>6.936079269477366</v>
      </c>
      <c r="J39" s="74">
        <f t="shared" si="13"/>
        <v>4.06669377795852</v>
      </c>
      <c r="K39" s="74">
        <f t="shared" si="13"/>
        <v>3.523439832785906</v>
      </c>
      <c r="L39" s="74">
        <f t="shared" si="13"/>
        <v>5.106382978723404</v>
      </c>
      <c r="M39" s="74">
        <f t="shared" si="13"/>
        <v>6.195869420386409</v>
      </c>
      <c r="N39" s="74">
        <f t="shared" si="13"/>
        <v>4.478458049886622</v>
      </c>
      <c r="O39" s="73">
        <f t="shared" si="13"/>
        <v>9.590973201692526</v>
      </c>
      <c r="P39" s="74">
        <f t="shared" si="13"/>
        <v>7.28051391862955</v>
      </c>
      <c r="Q39" s="74">
        <f t="shared" si="13"/>
        <v>3.705882352941176</v>
      </c>
      <c r="R39" s="75">
        <f t="shared" si="13"/>
        <v>7.1011868839267756</v>
      </c>
      <c r="S39" s="68">
        <f t="shared" si="13"/>
        <v>6.013062615362771</v>
      </c>
    </row>
    <row r="40" spans="2:19" s="6" customFormat="1" ht="24" customHeight="1">
      <c r="B40" s="76"/>
      <c r="C40" s="77"/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9"/>
    </row>
    <row r="41" spans="2:19" s="6" customFormat="1" ht="48.75" customHeight="1" thickBot="1">
      <c r="B41" s="279" t="s">
        <v>52</v>
      </c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</row>
    <row r="42" spans="2:19" s="6" customFormat="1" ht="35.25" customHeight="1" thickBot="1" thickTop="1">
      <c r="B42" s="7" t="s">
        <v>1</v>
      </c>
      <c r="C42" s="80" t="s">
        <v>2</v>
      </c>
      <c r="D42" s="81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280" t="s">
        <v>55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69"/>
    </row>
    <row r="44" spans="2:19" s="6" customFormat="1" ht="36" customHeight="1" thickBot="1" thickTop="1">
      <c r="B44" s="82" t="s">
        <v>20</v>
      </c>
      <c r="C44" s="282" t="s">
        <v>56</v>
      </c>
      <c r="D44" s="283"/>
      <c r="E44" s="58">
        <v>521</v>
      </c>
      <c r="F44" s="58">
        <v>193</v>
      </c>
      <c r="G44" s="58">
        <v>305</v>
      </c>
      <c r="H44" s="58">
        <v>165</v>
      </c>
      <c r="I44" s="58">
        <v>348</v>
      </c>
      <c r="J44" s="58">
        <v>205</v>
      </c>
      <c r="K44" s="58">
        <v>281</v>
      </c>
      <c r="L44" s="58">
        <v>161</v>
      </c>
      <c r="M44" s="58">
        <v>98</v>
      </c>
      <c r="N44" s="58">
        <v>210</v>
      </c>
      <c r="O44" s="58">
        <v>279</v>
      </c>
      <c r="P44" s="58">
        <v>210</v>
      </c>
      <c r="Q44" s="58">
        <v>352</v>
      </c>
      <c r="R44" s="83">
        <v>1188</v>
      </c>
      <c r="S44" s="84">
        <f>SUM(E44:R44)</f>
        <v>4516</v>
      </c>
    </row>
    <row r="45" spans="2:19" s="6" customFormat="1" ht="36.75" customHeight="1" thickBot="1" thickTop="1">
      <c r="B45" s="85"/>
      <c r="C45" s="263" t="s">
        <v>57</v>
      </c>
      <c r="D45" s="264"/>
      <c r="E45" s="86">
        <v>306</v>
      </c>
      <c r="F45" s="51">
        <v>107</v>
      </c>
      <c r="G45" s="51">
        <v>160</v>
      </c>
      <c r="H45" s="51">
        <v>52</v>
      </c>
      <c r="I45" s="51">
        <v>202</v>
      </c>
      <c r="J45" s="51">
        <v>141</v>
      </c>
      <c r="K45" s="51">
        <v>66</v>
      </c>
      <c r="L45" s="51">
        <v>110</v>
      </c>
      <c r="M45" s="52">
        <v>36</v>
      </c>
      <c r="N45" s="52">
        <v>26</v>
      </c>
      <c r="O45" s="52">
        <v>159</v>
      </c>
      <c r="P45" s="52">
        <v>108</v>
      </c>
      <c r="Q45" s="52">
        <v>201</v>
      </c>
      <c r="R45" s="52">
        <v>984</v>
      </c>
      <c r="S45" s="84">
        <f>SUM(E45:R45)</f>
        <v>2658</v>
      </c>
    </row>
    <row r="46" spans="2:22" s="6" customFormat="1" ht="36" customHeight="1" thickBot="1" thickTop="1">
      <c r="B46" s="87" t="s">
        <v>23</v>
      </c>
      <c r="C46" s="265" t="s">
        <v>58</v>
      </c>
      <c r="D46" s="266"/>
      <c r="E46" s="88">
        <f>E44+'[1]Stan i struktura VIII 08'!E46</f>
        <v>3743</v>
      </c>
      <c r="F46" s="88">
        <f>F44+'[1]Stan i struktura VIII 08'!F46</f>
        <v>1606</v>
      </c>
      <c r="G46" s="88">
        <f>G44+'[1]Stan i struktura VIII 08'!G46</f>
        <v>2131</v>
      </c>
      <c r="H46" s="88">
        <f>H44+'[1]Stan i struktura VIII 08'!H46</f>
        <v>1508</v>
      </c>
      <c r="I46" s="88">
        <f>I44+'[1]Stan i struktura VIII 08'!I46</f>
        <v>3175</v>
      </c>
      <c r="J46" s="88">
        <f>J44+'[1]Stan i struktura VIII 08'!J46</f>
        <v>1519</v>
      </c>
      <c r="K46" s="88">
        <f>K44+'[1]Stan i struktura VIII 08'!K46</f>
        <v>2191</v>
      </c>
      <c r="L46" s="88">
        <f>L44+'[1]Stan i struktura VIII 08'!L46</f>
        <v>1486</v>
      </c>
      <c r="M46" s="88">
        <f>M44+'[1]Stan i struktura VIII 08'!M46</f>
        <v>978</v>
      </c>
      <c r="N46" s="88">
        <f>N44+'[1]Stan i struktura VIII 08'!N46</f>
        <v>1572</v>
      </c>
      <c r="O46" s="88">
        <f>O44+'[1]Stan i struktura VIII 08'!O46</f>
        <v>2586</v>
      </c>
      <c r="P46" s="88">
        <f>P44+'[1]Stan i struktura VIII 08'!P46</f>
        <v>2146</v>
      </c>
      <c r="Q46" s="88">
        <f>Q44+'[1]Stan i struktura VIII 08'!Q46</f>
        <v>3307</v>
      </c>
      <c r="R46" s="89">
        <f>R44+'[1]Stan i struktura VIII 08'!R46</f>
        <v>9773</v>
      </c>
      <c r="S46" s="90">
        <f>S44+'[1]Stan i struktura VIII 08'!S46</f>
        <v>37721</v>
      </c>
      <c r="V46" s="6">
        <f>SUM(E46:R46)</f>
        <v>37721</v>
      </c>
    </row>
    <row r="47" spans="2:19" s="6" customFormat="1" ht="34.5" customHeight="1" thickBot="1">
      <c r="B47" s="267" t="s">
        <v>59</v>
      </c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9"/>
    </row>
    <row r="48" spans="2:19" s="6" customFormat="1" ht="32.25" customHeight="1" thickBot="1" thickTop="1">
      <c r="B48" s="270" t="s">
        <v>20</v>
      </c>
      <c r="C48" s="271" t="s">
        <v>60</v>
      </c>
      <c r="D48" s="272"/>
      <c r="E48" s="59">
        <v>3</v>
      </c>
      <c r="F48" s="59">
        <v>14</v>
      </c>
      <c r="G48" s="59">
        <v>4</v>
      </c>
      <c r="H48" s="59">
        <v>0</v>
      </c>
      <c r="I48" s="59">
        <v>15</v>
      </c>
      <c r="J48" s="59">
        <v>10</v>
      </c>
      <c r="K48" s="59">
        <v>28</v>
      </c>
      <c r="L48" s="59">
        <v>11</v>
      </c>
      <c r="M48" s="59">
        <v>3</v>
      </c>
      <c r="N48" s="59">
        <v>4</v>
      </c>
      <c r="O48" s="59">
        <v>20</v>
      </c>
      <c r="P48" s="59">
        <v>10</v>
      </c>
      <c r="Q48" s="59">
        <v>117</v>
      </c>
      <c r="R48" s="60">
        <v>57</v>
      </c>
      <c r="S48" s="91">
        <f>SUM(E48:R48)</f>
        <v>296</v>
      </c>
    </row>
    <row r="49" spans="2:22" ht="32.25" customHeight="1" thickBot="1" thickTop="1">
      <c r="B49" s="251"/>
      <c r="C49" s="261" t="s">
        <v>61</v>
      </c>
      <c r="D49" s="262"/>
      <c r="E49" s="92">
        <f>E48+'[1]Stan i struktura VIII 08'!E49</f>
        <v>64</v>
      </c>
      <c r="F49" s="92">
        <f>F48+'[1]Stan i struktura VIII 08'!F49</f>
        <v>106</v>
      </c>
      <c r="G49" s="92">
        <f>G48+'[1]Stan i struktura VIII 08'!G49</f>
        <v>26</v>
      </c>
      <c r="H49" s="92">
        <f>H48+'[1]Stan i struktura VIII 08'!H49</f>
        <v>4</v>
      </c>
      <c r="I49" s="92">
        <f>I48+'[1]Stan i struktura VIII 08'!I49</f>
        <v>92</v>
      </c>
      <c r="J49" s="92">
        <f>J48+'[1]Stan i struktura VIII 08'!J49</f>
        <v>72</v>
      </c>
      <c r="K49" s="92">
        <f>K48+'[1]Stan i struktura VIII 08'!K49</f>
        <v>179</v>
      </c>
      <c r="L49" s="92">
        <f>L48+'[1]Stan i struktura VIII 08'!L49</f>
        <v>65</v>
      </c>
      <c r="M49" s="92">
        <f>M48+'[1]Stan i struktura VIII 08'!M49</f>
        <v>45</v>
      </c>
      <c r="N49" s="92">
        <f>N48+'[1]Stan i struktura VIII 08'!N49</f>
        <v>26</v>
      </c>
      <c r="O49" s="92">
        <f>O48+'[1]Stan i struktura VIII 08'!O49</f>
        <v>220</v>
      </c>
      <c r="P49" s="92">
        <f>P48+'[1]Stan i struktura VIII 08'!P49</f>
        <v>50</v>
      </c>
      <c r="Q49" s="92">
        <f>Q48+'[1]Stan i struktura VIII 08'!Q49</f>
        <v>960</v>
      </c>
      <c r="R49" s="93">
        <f>R48+'[1]Stan i struktura VIII 08'!R49</f>
        <v>426</v>
      </c>
      <c r="S49" s="90">
        <f>S48+'[1]Stan i struktura VIII 08'!S49</f>
        <v>2335</v>
      </c>
      <c r="V49" s="6">
        <f>SUM(E49:R49)</f>
        <v>2335</v>
      </c>
    </row>
    <row r="50" spans="2:19" s="6" customFormat="1" ht="32.25" customHeight="1" thickBot="1" thickTop="1">
      <c r="B50" s="246" t="s">
        <v>23</v>
      </c>
      <c r="C50" s="259" t="s">
        <v>62</v>
      </c>
      <c r="D50" s="260"/>
      <c r="E50" s="94">
        <v>1</v>
      </c>
      <c r="F50" s="94">
        <v>65</v>
      </c>
      <c r="G50" s="94">
        <v>27</v>
      </c>
      <c r="H50" s="94">
        <v>3</v>
      </c>
      <c r="I50" s="94">
        <v>10</v>
      </c>
      <c r="J50" s="94">
        <v>18</v>
      </c>
      <c r="K50" s="94">
        <v>0</v>
      </c>
      <c r="L50" s="94">
        <v>5</v>
      </c>
      <c r="M50" s="94">
        <v>0</v>
      </c>
      <c r="N50" s="94">
        <v>1</v>
      </c>
      <c r="O50" s="94">
        <v>5</v>
      </c>
      <c r="P50" s="94">
        <v>7</v>
      </c>
      <c r="Q50" s="94">
        <v>21</v>
      </c>
      <c r="R50" s="95">
        <v>0</v>
      </c>
      <c r="S50" s="91">
        <f>SUM(E50:R50)</f>
        <v>163</v>
      </c>
    </row>
    <row r="51" spans="2:22" ht="32.25" customHeight="1" thickBot="1" thickTop="1">
      <c r="B51" s="251"/>
      <c r="C51" s="261" t="s">
        <v>63</v>
      </c>
      <c r="D51" s="262"/>
      <c r="E51" s="92">
        <f>E50+'[1]Stan i struktura VIII 08'!E51</f>
        <v>4</v>
      </c>
      <c r="F51" s="92">
        <f>F50+'[1]Stan i struktura VIII 08'!F51</f>
        <v>100</v>
      </c>
      <c r="G51" s="92">
        <f>G50+'[1]Stan i struktura VIII 08'!G51</f>
        <v>138</v>
      </c>
      <c r="H51" s="92">
        <f>H50+'[1]Stan i struktura VIII 08'!H51</f>
        <v>77</v>
      </c>
      <c r="I51" s="92">
        <f>I50+'[1]Stan i struktura VIII 08'!I51</f>
        <v>178</v>
      </c>
      <c r="J51" s="92">
        <f>J50+'[1]Stan i struktura VIII 08'!J51</f>
        <v>97</v>
      </c>
      <c r="K51" s="92">
        <f>K50+'[1]Stan i struktura VIII 08'!K51</f>
        <v>84</v>
      </c>
      <c r="L51" s="92">
        <f>L50+'[1]Stan i struktura VIII 08'!L51</f>
        <v>56</v>
      </c>
      <c r="M51" s="92">
        <f>M50+'[1]Stan i struktura VIII 08'!M51</f>
        <v>9</v>
      </c>
      <c r="N51" s="92">
        <f>N50+'[1]Stan i struktura VIII 08'!N51</f>
        <v>40</v>
      </c>
      <c r="O51" s="92">
        <f>O50+'[1]Stan i struktura VIII 08'!O51</f>
        <v>101</v>
      </c>
      <c r="P51" s="92">
        <f>P50+'[1]Stan i struktura VIII 08'!P51</f>
        <v>219</v>
      </c>
      <c r="Q51" s="92">
        <f>Q50+'[1]Stan i struktura VIII 08'!Q51</f>
        <v>158</v>
      </c>
      <c r="R51" s="93">
        <f>R50+'[1]Stan i struktura VIII 08'!R51</f>
        <v>0</v>
      </c>
      <c r="S51" s="90">
        <f>S50+'[1]Stan i struktura VIII 08'!S51</f>
        <v>1261</v>
      </c>
      <c r="V51" s="6">
        <f>SUM(E51:R51)</f>
        <v>1261</v>
      </c>
    </row>
    <row r="52" spans="2:19" s="6" customFormat="1" ht="31.5" customHeight="1" thickBot="1" thickTop="1">
      <c r="B52" s="245" t="s">
        <v>28</v>
      </c>
      <c r="C52" s="252" t="s">
        <v>64</v>
      </c>
      <c r="D52" s="253"/>
      <c r="E52" s="50">
        <v>4</v>
      </c>
      <c r="F52" s="51">
        <v>1</v>
      </c>
      <c r="G52" s="51">
        <v>8</v>
      </c>
      <c r="H52" s="51">
        <v>19</v>
      </c>
      <c r="I52" s="52">
        <v>32</v>
      </c>
      <c r="J52" s="51">
        <v>7</v>
      </c>
      <c r="K52" s="52">
        <v>3</v>
      </c>
      <c r="L52" s="51">
        <v>13</v>
      </c>
      <c r="M52" s="52">
        <v>2</v>
      </c>
      <c r="N52" s="52">
        <v>8</v>
      </c>
      <c r="O52" s="52">
        <v>5</v>
      </c>
      <c r="P52" s="51">
        <v>6</v>
      </c>
      <c r="Q52" s="96">
        <v>26</v>
      </c>
      <c r="R52" s="52">
        <v>20</v>
      </c>
      <c r="S52" s="91">
        <f>SUM(E52:R52)</f>
        <v>154</v>
      </c>
    </row>
    <row r="53" spans="2:22" ht="32.25" customHeight="1" thickBot="1" thickTop="1">
      <c r="B53" s="251"/>
      <c r="C53" s="261" t="s">
        <v>65</v>
      </c>
      <c r="D53" s="262"/>
      <c r="E53" s="92">
        <f>E52+'[1]Stan i struktura VIII 08'!E53</f>
        <v>71</v>
      </c>
      <c r="F53" s="92">
        <f>F52+'[1]Stan i struktura VIII 08'!F53</f>
        <v>29</v>
      </c>
      <c r="G53" s="92">
        <f>G52+'[1]Stan i struktura VIII 08'!G53</f>
        <v>109</v>
      </c>
      <c r="H53" s="92">
        <f>H52+'[1]Stan i struktura VIII 08'!H53</f>
        <v>103</v>
      </c>
      <c r="I53" s="92">
        <f>I52+'[1]Stan i struktura VIII 08'!I53</f>
        <v>107</v>
      </c>
      <c r="J53" s="92">
        <f>J52+'[1]Stan i struktura VIII 08'!J53</f>
        <v>43</v>
      </c>
      <c r="K53" s="92">
        <f>K52+'[1]Stan i struktura VIII 08'!K53</f>
        <v>55</v>
      </c>
      <c r="L53" s="92">
        <f>L52+'[1]Stan i struktura VIII 08'!L53</f>
        <v>68</v>
      </c>
      <c r="M53" s="92">
        <f>M52+'[1]Stan i struktura VIII 08'!M53</f>
        <v>25</v>
      </c>
      <c r="N53" s="92">
        <f>N52+'[1]Stan i struktura VIII 08'!N53</f>
        <v>72</v>
      </c>
      <c r="O53" s="92">
        <f>O52+'[1]Stan i struktura VIII 08'!O53</f>
        <v>37</v>
      </c>
      <c r="P53" s="92">
        <f>P52+'[1]Stan i struktura VIII 08'!P53</f>
        <v>23</v>
      </c>
      <c r="Q53" s="92">
        <f>Q52+'[1]Stan i struktura VIII 08'!Q53</f>
        <v>97</v>
      </c>
      <c r="R53" s="93">
        <f>R52+'[1]Stan i struktura VIII 08'!R53</f>
        <v>167</v>
      </c>
      <c r="S53" s="90">
        <f>S52+'[1]Stan i struktura VIII 08'!S53</f>
        <v>1006</v>
      </c>
      <c r="V53" s="6">
        <f>SUM(E53:R53)</f>
        <v>1006</v>
      </c>
    </row>
    <row r="54" spans="2:19" s="6" customFormat="1" ht="32.25" customHeight="1" thickBot="1" thickTop="1">
      <c r="B54" s="245" t="s">
        <v>31</v>
      </c>
      <c r="C54" s="252" t="s">
        <v>66</v>
      </c>
      <c r="D54" s="253"/>
      <c r="E54" s="50">
        <v>17</v>
      </c>
      <c r="F54" s="51">
        <v>5</v>
      </c>
      <c r="G54" s="51">
        <v>14</v>
      </c>
      <c r="H54" s="51">
        <v>0</v>
      </c>
      <c r="I54" s="52">
        <v>3</v>
      </c>
      <c r="J54" s="51">
        <v>14</v>
      </c>
      <c r="K54" s="52">
        <v>3</v>
      </c>
      <c r="L54" s="51">
        <v>36</v>
      </c>
      <c r="M54" s="52">
        <v>8</v>
      </c>
      <c r="N54" s="52">
        <v>3</v>
      </c>
      <c r="O54" s="52">
        <v>7</v>
      </c>
      <c r="P54" s="51">
        <v>3</v>
      </c>
      <c r="Q54" s="96">
        <v>31</v>
      </c>
      <c r="R54" s="52">
        <v>14</v>
      </c>
      <c r="S54" s="91">
        <f>SUM(E54:R54)</f>
        <v>158</v>
      </c>
    </row>
    <row r="55" spans="2:22" s="6" customFormat="1" ht="32.25" customHeight="1" thickBot="1" thickTop="1">
      <c r="B55" s="251"/>
      <c r="C55" s="254" t="s">
        <v>67</v>
      </c>
      <c r="D55" s="255"/>
      <c r="E55" s="92">
        <f>E54+'[1]Stan i struktura VIII 08'!E55</f>
        <v>286</v>
      </c>
      <c r="F55" s="92">
        <f>F54+'[1]Stan i struktura VIII 08'!F55</f>
        <v>112</v>
      </c>
      <c r="G55" s="92">
        <f>G54+'[1]Stan i struktura VIII 08'!G55</f>
        <v>56</v>
      </c>
      <c r="H55" s="92">
        <f>H54+'[1]Stan i struktura VIII 08'!H55</f>
        <v>7</v>
      </c>
      <c r="I55" s="92">
        <f>I54+'[1]Stan i struktura VIII 08'!I55</f>
        <v>28</v>
      </c>
      <c r="J55" s="92">
        <f>J54+'[1]Stan i struktura VIII 08'!J55</f>
        <v>75</v>
      </c>
      <c r="K55" s="92">
        <f>K54+'[1]Stan i struktura VIII 08'!K55</f>
        <v>34</v>
      </c>
      <c r="L55" s="92">
        <f>L54+'[1]Stan i struktura VIII 08'!L55</f>
        <v>253</v>
      </c>
      <c r="M55" s="92">
        <f>M54+'[1]Stan i struktura VIII 08'!M55</f>
        <v>47</v>
      </c>
      <c r="N55" s="92">
        <f>N54+'[1]Stan i struktura VIII 08'!N55</f>
        <v>71</v>
      </c>
      <c r="O55" s="92">
        <f>O54+'[1]Stan i struktura VIII 08'!O55</f>
        <v>50</v>
      </c>
      <c r="P55" s="92">
        <f>P54+'[1]Stan i struktura VIII 08'!P55</f>
        <v>39</v>
      </c>
      <c r="Q55" s="92">
        <f>Q54+'[1]Stan i struktura VIII 08'!Q55</f>
        <v>158</v>
      </c>
      <c r="R55" s="93">
        <f>R54+'[1]Stan i struktura VIII 08'!R55</f>
        <v>191</v>
      </c>
      <c r="S55" s="90">
        <f>S54+'[1]Stan i struktura VIII 08'!S55</f>
        <v>1407</v>
      </c>
      <c r="V55" s="6">
        <f>SUM(E55:R55)</f>
        <v>1407</v>
      </c>
    </row>
    <row r="56" spans="2:19" s="6" customFormat="1" ht="32.25" customHeight="1" thickBot="1" thickTop="1">
      <c r="B56" s="245" t="s">
        <v>42</v>
      </c>
      <c r="C56" s="238" t="s">
        <v>68</v>
      </c>
      <c r="D56" s="239"/>
      <c r="E56" s="97">
        <v>1</v>
      </c>
      <c r="F56" s="97">
        <v>1</v>
      </c>
      <c r="G56" s="97">
        <v>0</v>
      </c>
      <c r="H56" s="97">
        <v>0</v>
      </c>
      <c r="I56" s="97">
        <v>0</v>
      </c>
      <c r="J56" s="97">
        <v>0</v>
      </c>
      <c r="K56" s="97">
        <v>0</v>
      </c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8">
        <v>3</v>
      </c>
      <c r="S56" s="91">
        <f>SUM(E56:R56)</f>
        <v>5</v>
      </c>
    </row>
    <row r="57" spans="2:22" s="6" customFormat="1" ht="32.25" customHeight="1" thickBot="1" thickTop="1">
      <c r="B57" s="256"/>
      <c r="C57" s="257" t="s">
        <v>69</v>
      </c>
      <c r="D57" s="258"/>
      <c r="E57" s="92">
        <f>E56+'[1]Stan i struktura VIII 08'!E57</f>
        <v>2</v>
      </c>
      <c r="F57" s="92">
        <f>F56+'[1]Stan i struktura VIII 08'!F57</f>
        <v>2</v>
      </c>
      <c r="G57" s="92">
        <f>G56+'[1]Stan i struktura VIII 08'!G57</f>
        <v>0</v>
      </c>
      <c r="H57" s="92">
        <f>H56+'[1]Stan i struktura VIII 08'!H57</f>
        <v>0</v>
      </c>
      <c r="I57" s="92">
        <f>I56+'[1]Stan i struktura VIII 08'!I57</f>
        <v>0</v>
      </c>
      <c r="J57" s="92">
        <f>J56+'[1]Stan i struktura VIII 08'!J57</f>
        <v>2</v>
      </c>
      <c r="K57" s="92">
        <f>K56+'[1]Stan i struktura VIII 08'!K57</f>
        <v>0</v>
      </c>
      <c r="L57" s="92">
        <f>L56+'[1]Stan i struktura VIII 08'!L57</f>
        <v>0</v>
      </c>
      <c r="M57" s="92">
        <f>M56+'[1]Stan i struktura VIII 08'!M57</f>
        <v>39</v>
      </c>
      <c r="N57" s="92">
        <f>N56+'[1]Stan i struktura VIII 08'!N57</f>
        <v>0</v>
      </c>
      <c r="O57" s="92">
        <f>O56+'[1]Stan i struktura VIII 08'!O57</f>
        <v>0</v>
      </c>
      <c r="P57" s="92">
        <f>P56+'[1]Stan i struktura VIII 08'!P57</f>
        <v>0</v>
      </c>
      <c r="Q57" s="92">
        <f>Q56+'[1]Stan i struktura VIII 08'!Q57</f>
        <v>10</v>
      </c>
      <c r="R57" s="93">
        <f>R56+'[1]Stan i struktura VIII 08'!R57</f>
        <v>17</v>
      </c>
      <c r="S57" s="90">
        <f>S56+'[1]Stan i struktura VIII 08'!S57</f>
        <v>72</v>
      </c>
      <c r="V57" s="6">
        <f>SUM(E57:R57)</f>
        <v>72</v>
      </c>
    </row>
    <row r="58" spans="2:19" s="6" customFormat="1" ht="32.25" customHeight="1" thickBot="1" thickTop="1">
      <c r="B58" s="245" t="s">
        <v>50</v>
      </c>
      <c r="C58" s="238" t="s">
        <v>70</v>
      </c>
      <c r="D58" s="239"/>
      <c r="E58" s="97">
        <v>64</v>
      </c>
      <c r="F58" s="97">
        <v>30</v>
      </c>
      <c r="G58" s="97">
        <v>91</v>
      </c>
      <c r="H58" s="97">
        <v>72</v>
      </c>
      <c r="I58" s="97">
        <v>61</v>
      </c>
      <c r="J58" s="97">
        <v>24</v>
      </c>
      <c r="K58" s="97">
        <v>48</v>
      </c>
      <c r="L58" s="97">
        <v>36</v>
      </c>
      <c r="M58" s="97">
        <v>59</v>
      </c>
      <c r="N58" s="97">
        <v>19</v>
      </c>
      <c r="O58" s="97">
        <v>6</v>
      </c>
      <c r="P58" s="97">
        <v>14</v>
      </c>
      <c r="Q58" s="97">
        <v>65</v>
      </c>
      <c r="R58" s="98">
        <v>93</v>
      </c>
      <c r="S58" s="91">
        <f>SUM(E58:R58)</f>
        <v>682</v>
      </c>
    </row>
    <row r="59" spans="2:22" s="6" customFormat="1" ht="32.25" customHeight="1" thickBot="1" thickTop="1">
      <c r="B59" s="246"/>
      <c r="C59" s="247" t="s">
        <v>71</v>
      </c>
      <c r="D59" s="248"/>
      <c r="E59" s="92">
        <f>E58+'[1]Stan i struktura VIII 08'!E59</f>
        <v>189</v>
      </c>
      <c r="F59" s="92">
        <f>F58+'[1]Stan i struktura VIII 08'!F59</f>
        <v>101</v>
      </c>
      <c r="G59" s="92">
        <f>G58+'[1]Stan i struktura VIII 08'!G59</f>
        <v>439</v>
      </c>
      <c r="H59" s="92">
        <f>H58+'[1]Stan i struktura VIII 08'!H59</f>
        <v>347</v>
      </c>
      <c r="I59" s="92">
        <f>I58+'[1]Stan i struktura VIII 08'!I59</f>
        <v>288</v>
      </c>
      <c r="J59" s="92">
        <f>J58+'[1]Stan i struktura VIII 08'!J59</f>
        <v>87</v>
      </c>
      <c r="K59" s="92">
        <f>K58+'[1]Stan i struktura VIII 08'!K59</f>
        <v>292</v>
      </c>
      <c r="L59" s="92">
        <f>L58+'[1]Stan i struktura VIII 08'!L59</f>
        <v>133</v>
      </c>
      <c r="M59" s="92">
        <f>M58+'[1]Stan i struktura VIII 08'!M59</f>
        <v>230</v>
      </c>
      <c r="N59" s="92">
        <f>N58+'[1]Stan i struktura VIII 08'!N59</f>
        <v>127</v>
      </c>
      <c r="O59" s="92">
        <f>O58+'[1]Stan i struktura VIII 08'!O59</f>
        <v>135</v>
      </c>
      <c r="P59" s="92">
        <f>P58+'[1]Stan i struktura VIII 08'!P59</f>
        <v>184</v>
      </c>
      <c r="Q59" s="92">
        <f>Q58+'[1]Stan i struktura VIII 08'!Q59</f>
        <v>213</v>
      </c>
      <c r="R59" s="93">
        <f>R58+'[1]Stan i struktura VIII 08'!R59</f>
        <v>551</v>
      </c>
      <c r="S59" s="90">
        <f>S58+'[1]Stan i struktura VIII 08'!S59</f>
        <v>3316</v>
      </c>
      <c r="V59" s="6">
        <f>SUM(E59:R59)</f>
        <v>3316</v>
      </c>
    </row>
    <row r="60" spans="2:19" s="6" customFormat="1" ht="32.25" customHeight="1" thickBot="1" thickTop="1">
      <c r="B60" s="237" t="s">
        <v>72</v>
      </c>
      <c r="C60" s="238" t="s">
        <v>73</v>
      </c>
      <c r="D60" s="239"/>
      <c r="E60" s="97">
        <v>78</v>
      </c>
      <c r="F60" s="97">
        <v>43</v>
      </c>
      <c r="G60" s="97">
        <v>33</v>
      </c>
      <c r="H60" s="97">
        <v>26</v>
      </c>
      <c r="I60" s="97">
        <v>47</v>
      </c>
      <c r="J60" s="97">
        <v>64</v>
      </c>
      <c r="K60" s="97">
        <v>3</v>
      </c>
      <c r="L60" s="97">
        <v>35</v>
      </c>
      <c r="M60" s="97">
        <v>33</v>
      </c>
      <c r="N60" s="97">
        <v>15</v>
      </c>
      <c r="O60" s="97">
        <v>55</v>
      </c>
      <c r="P60" s="97">
        <v>63</v>
      </c>
      <c r="Q60" s="97">
        <v>8</v>
      </c>
      <c r="R60" s="98">
        <v>71</v>
      </c>
      <c r="S60" s="91">
        <f>SUM(E60:R60)</f>
        <v>574</v>
      </c>
    </row>
    <row r="61" spans="2:22" s="6" customFormat="1" ht="32.25" customHeight="1" thickBot="1" thickTop="1">
      <c r="B61" s="237"/>
      <c r="C61" s="249" t="s">
        <v>74</v>
      </c>
      <c r="D61" s="250"/>
      <c r="E61" s="99">
        <f>E60+'[1]Stan i struktura VIII 08'!E61</f>
        <v>385</v>
      </c>
      <c r="F61" s="99">
        <f>F60+'[1]Stan i struktura VIII 08'!F61</f>
        <v>214</v>
      </c>
      <c r="G61" s="99">
        <f>G60+'[1]Stan i struktura VIII 08'!G61</f>
        <v>473</v>
      </c>
      <c r="H61" s="99">
        <f>H60+'[1]Stan i struktura VIII 08'!H61</f>
        <v>252</v>
      </c>
      <c r="I61" s="99">
        <f>I60+'[1]Stan i struktura VIII 08'!I61</f>
        <v>360</v>
      </c>
      <c r="J61" s="99">
        <f>J60+'[1]Stan i struktura VIII 08'!J61</f>
        <v>329</v>
      </c>
      <c r="K61" s="99">
        <f>K60+'[1]Stan i struktura VIII 08'!K61</f>
        <v>279</v>
      </c>
      <c r="L61" s="99">
        <f>L60+'[1]Stan i struktura VIII 08'!L61</f>
        <v>259</v>
      </c>
      <c r="M61" s="99">
        <f>M60+'[1]Stan i struktura VIII 08'!M61</f>
        <v>227</v>
      </c>
      <c r="N61" s="99">
        <f>N60+'[1]Stan i struktura VIII 08'!N61</f>
        <v>94</v>
      </c>
      <c r="O61" s="99">
        <f>O60+'[1]Stan i struktura VIII 08'!O61</f>
        <v>418</v>
      </c>
      <c r="P61" s="99">
        <f>P60+'[1]Stan i struktura VIII 08'!P61</f>
        <v>416</v>
      </c>
      <c r="Q61" s="99">
        <f>Q60+'[1]Stan i struktura VIII 08'!Q61</f>
        <v>230</v>
      </c>
      <c r="R61" s="100">
        <f>R60+'[1]Stan i struktura VIII 08'!R61</f>
        <v>453</v>
      </c>
      <c r="S61" s="90">
        <f>S60+'[1]Stan i struktura VIII 08'!S61</f>
        <v>4389</v>
      </c>
      <c r="V61" s="6">
        <f>SUM(E61:R61)</f>
        <v>4389</v>
      </c>
    </row>
    <row r="62" spans="2:19" s="6" customFormat="1" ht="32.25" customHeight="1" thickBot="1" thickTop="1">
      <c r="B62" s="237" t="s">
        <v>75</v>
      </c>
      <c r="C62" s="238" t="s">
        <v>76</v>
      </c>
      <c r="D62" s="239"/>
      <c r="E62" s="97">
        <v>56</v>
      </c>
      <c r="F62" s="97">
        <v>29</v>
      </c>
      <c r="G62" s="97">
        <v>67</v>
      </c>
      <c r="H62" s="97">
        <v>23</v>
      </c>
      <c r="I62" s="97">
        <v>99</v>
      </c>
      <c r="J62" s="97">
        <v>10</v>
      </c>
      <c r="K62" s="97">
        <v>39</v>
      </c>
      <c r="L62" s="97">
        <v>14</v>
      </c>
      <c r="M62" s="97">
        <v>2</v>
      </c>
      <c r="N62" s="97">
        <v>2</v>
      </c>
      <c r="O62" s="97">
        <v>10</v>
      </c>
      <c r="P62" s="97">
        <v>11</v>
      </c>
      <c r="Q62" s="97">
        <v>14</v>
      </c>
      <c r="R62" s="98">
        <v>44</v>
      </c>
      <c r="S62" s="91">
        <f>SUM(E62:R62)</f>
        <v>420</v>
      </c>
    </row>
    <row r="63" spans="2:22" s="6" customFormat="1" ht="32.25" customHeight="1" thickBot="1" thickTop="1">
      <c r="B63" s="237"/>
      <c r="C63" s="240" t="s">
        <v>77</v>
      </c>
      <c r="D63" s="241"/>
      <c r="E63" s="92">
        <f>E62+'[1]Stan i struktura VIII 08'!E63</f>
        <v>235</v>
      </c>
      <c r="F63" s="92">
        <f>F62+'[1]Stan i struktura VIII 08'!F63</f>
        <v>144</v>
      </c>
      <c r="G63" s="92">
        <f>G62+'[1]Stan i struktura VIII 08'!G63</f>
        <v>291</v>
      </c>
      <c r="H63" s="92">
        <f>H62+'[1]Stan i struktura VIII 08'!H63</f>
        <v>227</v>
      </c>
      <c r="I63" s="92">
        <f>I62+'[1]Stan i struktura VIII 08'!I63</f>
        <v>241</v>
      </c>
      <c r="J63" s="92">
        <f>J62+'[1]Stan i struktura VIII 08'!J63</f>
        <v>94</v>
      </c>
      <c r="K63" s="92">
        <f>K62+'[1]Stan i struktura VIII 08'!K63</f>
        <v>278</v>
      </c>
      <c r="L63" s="92">
        <f>L62+'[1]Stan i struktura VIII 08'!L63</f>
        <v>89</v>
      </c>
      <c r="M63" s="92">
        <f>M62+'[1]Stan i struktura VIII 08'!M63</f>
        <v>33</v>
      </c>
      <c r="N63" s="92">
        <f>N62+'[1]Stan i struktura VIII 08'!N63</f>
        <v>22</v>
      </c>
      <c r="O63" s="92">
        <f>O62+'[1]Stan i struktura VIII 08'!O63</f>
        <v>82</v>
      </c>
      <c r="P63" s="92">
        <f>P62+'[1]Stan i struktura VIII 08'!P63</f>
        <v>81</v>
      </c>
      <c r="Q63" s="92">
        <f>Q62+'[1]Stan i struktura VIII 08'!Q63</f>
        <v>145</v>
      </c>
      <c r="R63" s="93">
        <f>R62+'[1]Stan i struktura VIII 08'!R63</f>
        <v>209</v>
      </c>
      <c r="S63" s="90">
        <f>S62+'[1]Stan i struktura VIII 08'!S63</f>
        <v>2171</v>
      </c>
      <c r="V63" s="6">
        <f>SUM(E63:R63)</f>
        <v>2171</v>
      </c>
    </row>
    <row r="64" spans="2:19" s="6" customFormat="1" ht="32.25" customHeight="1" thickBot="1" thickTop="1">
      <c r="B64" s="237" t="s">
        <v>78</v>
      </c>
      <c r="C64" s="238" t="s">
        <v>79</v>
      </c>
      <c r="D64" s="239"/>
      <c r="E64" s="97">
        <v>0</v>
      </c>
      <c r="F64" s="97">
        <v>12</v>
      </c>
      <c r="G64" s="97">
        <v>7</v>
      </c>
      <c r="H64" s="97">
        <v>0</v>
      </c>
      <c r="I64" s="97">
        <v>28</v>
      </c>
      <c r="J64" s="97">
        <v>0</v>
      </c>
      <c r="K64" s="97">
        <v>7</v>
      </c>
      <c r="L64" s="97">
        <v>0</v>
      </c>
      <c r="M64" s="97">
        <v>0</v>
      </c>
      <c r="N64" s="97">
        <v>1</v>
      </c>
      <c r="O64" s="97">
        <v>58</v>
      </c>
      <c r="P64" s="97">
        <v>14</v>
      </c>
      <c r="Q64" s="97">
        <v>22</v>
      </c>
      <c r="R64" s="98">
        <v>800</v>
      </c>
      <c r="S64" s="91">
        <f>SUM(E64:R64)</f>
        <v>949</v>
      </c>
    </row>
    <row r="65" spans="2:22" ht="31.5" customHeight="1" thickBot="1" thickTop="1">
      <c r="B65" s="242"/>
      <c r="C65" s="243" t="s">
        <v>80</v>
      </c>
      <c r="D65" s="244"/>
      <c r="E65" s="92">
        <f>E64+'[1]Stan i struktura VIII 08'!E65</f>
        <v>33</v>
      </c>
      <c r="F65" s="92">
        <f>F64+'[1]Stan i struktura VIII 08'!F65</f>
        <v>243</v>
      </c>
      <c r="G65" s="92">
        <f>G64+'[1]Stan i struktura VIII 08'!G65</f>
        <v>64</v>
      </c>
      <c r="H65" s="92">
        <f>H64+'[1]Stan i struktura VIII 08'!H65</f>
        <v>145</v>
      </c>
      <c r="I65" s="92">
        <f>I64+'[1]Stan i struktura VIII 08'!I65</f>
        <v>252</v>
      </c>
      <c r="J65" s="92">
        <f>J64+'[1]Stan i struktura VIII 08'!J65</f>
        <v>69</v>
      </c>
      <c r="K65" s="92">
        <f>K64+'[1]Stan i struktura VIII 08'!K65</f>
        <v>83</v>
      </c>
      <c r="L65" s="92">
        <f>L64+'[1]Stan i struktura VIII 08'!L65</f>
        <v>27</v>
      </c>
      <c r="M65" s="92">
        <f>M64+'[1]Stan i struktura VIII 08'!M65</f>
        <v>54</v>
      </c>
      <c r="N65" s="92">
        <f>N64+'[1]Stan i struktura VIII 08'!N65</f>
        <v>88</v>
      </c>
      <c r="O65" s="92">
        <f>O64+'[1]Stan i struktura VIII 08'!O65</f>
        <v>442</v>
      </c>
      <c r="P65" s="92">
        <f>P64+'[1]Stan i struktura VIII 08'!P65</f>
        <v>103</v>
      </c>
      <c r="Q65" s="92">
        <f>Q64+'[1]Stan i struktura VIII 08'!Q65</f>
        <v>485</v>
      </c>
      <c r="R65" s="93">
        <f>R64+'[1]Stan i struktura VIII 08'!R65</f>
        <v>6593</v>
      </c>
      <c r="S65" s="90">
        <f>S64+'[1]Stan i struktura VIII 08'!S65</f>
        <v>8681</v>
      </c>
      <c r="V65" s="6">
        <f>SUM(E65:R65)</f>
        <v>8681</v>
      </c>
    </row>
    <row r="66" spans="2:22" ht="45" customHeight="1" thickBot="1" thickTop="1">
      <c r="B66" s="230" t="s">
        <v>81</v>
      </c>
      <c r="C66" s="232" t="s">
        <v>82</v>
      </c>
      <c r="D66" s="233"/>
      <c r="E66" s="101">
        <f aca="true" t="shared" si="14" ref="E66:R67">E48+E50+E52+E54+E56+E58+E60+E62+E64</f>
        <v>224</v>
      </c>
      <c r="F66" s="101">
        <f t="shared" si="14"/>
        <v>200</v>
      </c>
      <c r="G66" s="101">
        <f t="shared" si="14"/>
        <v>251</v>
      </c>
      <c r="H66" s="101">
        <f t="shared" si="14"/>
        <v>143</v>
      </c>
      <c r="I66" s="101">
        <f t="shared" si="14"/>
        <v>295</v>
      </c>
      <c r="J66" s="101">
        <f t="shared" si="14"/>
        <v>147</v>
      </c>
      <c r="K66" s="101">
        <f t="shared" si="14"/>
        <v>131</v>
      </c>
      <c r="L66" s="101">
        <f t="shared" si="14"/>
        <v>150</v>
      </c>
      <c r="M66" s="101">
        <f t="shared" si="14"/>
        <v>107</v>
      </c>
      <c r="N66" s="101">
        <f t="shared" si="14"/>
        <v>53</v>
      </c>
      <c r="O66" s="101">
        <f t="shared" si="14"/>
        <v>166</v>
      </c>
      <c r="P66" s="101">
        <f t="shared" si="14"/>
        <v>128</v>
      </c>
      <c r="Q66" s="101">
        <f t="shared" si="14"/>
        <v>304</v>
      </c>
      <c r="R66" s="102">
        <f t="shared" si="14"/>
        <v>1102</v>
      </c>
      <c r="S66" s="84">
        <f>SUM(E66:R66)</f>
        <v>3401</v>
      </c>
      <c r="V66" s="6"/>
    </row>
    <row r="67" spans="2:22" ht="45" customHeight="1" thickBot="1" thickTop="1">
      <c r="B67" s="231"/>
      <c r="C67" s="232" t="s">
        <v>83</v>
      </c>
      <c r="D67" s="233"/>
      <c r="E67" s="103">
        <f t="shared" si="14"/>
        <v>1269</v>
      </c>
      <c r="F67" s="103">
        <f t="shared" si="14"/>
        <v>1051</v>
      </c>
      <c r="G67" s="103">
        <f t="shared" si="14"/>
        <v>1596</v>
      </c>
      <c r="H67" s="103">
        <f t="shared" si="14"/>
        <v>1162</v>
      </c>
      <c r="I67" s="103">
        <f t="shared" si="14"/>
        <v>1546</v>
      </c>
      <c r="J67" s="103">
        <f t="shared" si="14"/>
        <v>868</v>
      </c>
      <c r="K67" s="103">
        <f t="shared" si="14"/>
        <v>1284</v>
      </c>
      <c r="L67" s="103">
        <f t="shared" si="14"/>
        <v>950</v>
      </c>
      <c r="M67" s="103">
        <f t="shared" si="14"/>
        <v>709</v>
      </c>
      <c r="N67" s="103">
        <f t="shared" si="14"/>
        <v>540</v>
      </c>
      <c r="O67" s="103">
        <f t="shared" si="14"/>
        <v>1485</v>
      </c>
      <c r="P67" s="103">
        <f t="shared" si="14"/>
        <v>1115</v>
      </c>
      <c r="Q67" s="103">
        <f t="shared" si="14"/>
        <v>2456</v>
      </c>
      <c r="R67" s="104">
        <f t="shared" si="14"/>
        <v>8607</v>
      </c>
      <c r="S67" s="84">
        <f>SUM(E67:R67)</f>
        <v>24638</v>
      </c>
      <c r="V67" s="6"/>
    </row>
    <row r="68" spans="2:19" ht="14.25" customHeight="1">
      <c r="B68" s="234" t="s">
        <v>84</v>
      </c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  <c r="N68" s="234"/>
      <c r="O68" s="234"/>
      <c r="P68" s="234"/>
      <c r="Q68" s="234"/>
      <c r="R68" s="234"/>
      <c r="S68" s="234"/>
    </row>
    <row r="69" spans="2:19" ht="14.2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</row>
    <row r="75" ht="13.5" thickBot="1"/>
    <row r="76" spans="5:19" ht="26.25" customHeight="1" thickBot="1" thickTop="1">
      <c r="E76" s="106">
        <v>186</v>
      </c>
      <c r="F76" s="106">
        <v>110</v>
      </c>
      <c r="G76" s="106">
        <v>126</v>
      </c>
      <c r="H76" s="106">
        <v>118</v>
      </c>
      <c r="I76" s="106">
        <v>209</v>
      </c>
      <c r="J76" s="106">
        <v>87</v>
      </c>
      <c r="K76" s="107">
        <v>119</v>
      </c>
      <c r="L76" s="106">
        <v>70</v>
      </c>
      <c r="M76" s="107">
        <v>129</v>
      </c>
      <c r="N76" s="106">
        <v>85</v>
      </c>
      <c r="O76" s="106">
        <v>178</v>
      </c>
      <c r="P76" s="107">
        <v>159</v>
      </c>
      <c r="Q76" s="106">
        <v>146</v>
      </c>
      <c r="R76" s="106">
        <v>211</v>
      </c>
      <c r="S76" s="84">
        <f>SUM(E76:R76)</f>
        <v>1933</v>
      </c>
    </row>
  </sheetData>
  <sheetProtection/>
  <mergeCells count="86">
    <mergeCell ref="B2:S2"/>
    <mergeCell ref="B4:S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B19:B20"/>
    <mergeCell ref="C19:D19"/>
    <mergeCell ref="C20:D20"/>
    <mergeCell ref="B21:B22"/>
    <mergeCell ref="C21:D21"/>
    <mergeCell ref="C22:D22"/>
    <mergeCell ref="B23:B24"/>
    <mergeCell ref="C23:D23"/>
    <mergeCell ref="C24:D24"/>
    <mergeCell ref="B25:B26"/>
    <mergeCell ref="C25:D25"/>
    <mergeCell ref="C26:D26"/>
    <mergeCell ref="B27:S27"/>
    <mergeCell ref="B28:B29"/>
    <mergeCell ref="C28:D28"/>
    <mergeCell ref="C29:D29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C44:D44"/>
    <mergeCell ref="C45:D45"/>
    <mergeCell ref="C46:D46"/>
    <mergeCell ref="B47:S47"/>
    <mergeCell ref="B48:B49"/>
    <mergeCell ref="C48:D48"/>
    <mergeCell ref="C49:D49"/>
    <mergeCell ref="B50:B51"/>
    <mergeCell ref="C50:D50"/>
    <mergeCell ref="C51:D51"/>
    <mergeCell ref="B52:B53"/>
    <mergeCell ref="C52:D52"/>
    <mergeCell ref="C53:D53"/>
    <mergeCell ref="B54:B55"/>
    <mergeCell ref="C54:D54"/>
    <mergeCell ref="C55:D55"/>
    <mergeCell ref="B56:B57"/>
    <mergeCell ref="C56:D56"/>
    <mergeCell ref="C57:D57"/>
    <mergeCell ref="C65:D65"/>
    <mergeCell ref="B58:B59"/>
    <mergeCell ref="C58:D58"/>
    <mergeCell ref="C59:D59"/>
    <mergeCell ref="B60:B61"/>
    <mergeCell ref="C60:D60"/>
    <mergeCell ref="C61:D61"/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326" t="s">
        <v>85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</row>
    <row r="3" spans="2:15" ht="18" customHeight="1">
      <c r="B3" s="328" t="s">
        <v>86</v>
      </c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3:13" ht="18.75" thickBot="1">
      <c r="C4" s="108"/>
      <c r="D4" s="108"/>
      <c r="E4" s="108"/>
      <c r="F4" s="108"/>
      <c r="G4" s="108"/>
      <c r="H4" s="34"/>
      <c r="I4" s="34"/>
      <c r="J4" s="34"/>
      <c r="K4" s="34"/>
      <c r="L4" s="34"/>
      <c r="M4" s="34"/>
    </row>
    <row r="5" spans="2:15" ht="15" customHeight="1" thickBot="1">
      <c r="B5" s="329" t="s">
        <v>87</v>
      </c>
      <c r="C5" s="331" t="s">
        <v>88</v>
      </c>
      <c r="D5" s="333" t="s">
        <v>89</v>
      </c>
      <c r="E5" s="335" t="s">
        <v>90</v>
      </c>
      <c r="F5" s="108"/>
      <c r="G5" s="329" t="s">
        <v>87</v>
      </c>
      <c r="H5" s="337" t="s">
        <v>91</v>
      </c>
      <c r="I5" s="333" t="s">
        <v>89</v>
      </c>
      <c r="J5" s="335" t="s">
        <v>90</v>
      </c>
      <c r="K5" s="34"/>
      <c r="L5" s="329" t="s">
        <v>87</v>
      </c>
      <c r="M5" s="339" t="s">
        <v>88</v>
      </c>
      <c r="N5" s="333" t="s">
        <v>89</v>
      </c>
      <c r="O5" s="341" t="s">
        <v>90</v>
      </c>
    </row>
    <row r="6" spans="2:15" ht="15" customHeight="1" thickBot="1" thickTop="1">
      <c r="B6" s="330"/>
      <c r="C6" s="332"/>
      <c r="D6" s="334"/>
      <c r="E6" s="336"/>
      <c r="F6" s="108"/>
      <c r="G6" s="330"/>
      <c r="H6" s="338"/>
      <c r="I6" s="334"/>
      <c r="J6" s="336"/>
      <c r="K6" s="34"/>
      <c r="L6" s="330"/>
      <c r="M6" s="340"/>
      <c r="N6" s="334"/>
      <c r="O6" s="342"/>
    </row>
    <row r="7" spans="2:15" ht="15" customHeight="1" thickTop="1">
      <c r="B7" s="343" t="s">
        <v>92</v>
      </c>
      <c r="C7" s="344"/>
      <c r="D7" s="344"/>
      <c r="E7" s="347">
        <f>SUM(E9+E20+E28+E35+E42)</f>
        <v>13716</v>
      </c>
      <c r="F7" s="108"/>
      <c r="G7" s="109">
        <v>4</v>
      </c>
      <c r="H7" s="110" t="s">
        <v>93</v>
      </c>
      <c r="I7" s="111" t="s">
        <v>94</v>
      </c>
      <c r="J7" s="112">
        <v>600</v>
      </c>
      <c r="K7" s="34"/>
      <c r="L7" s="113" t="s">
        <v>95</v>
      </c>
      <c r="M7" s="114" t="s">
        <v>96</v>
      </c>
      <c r="N7" s="114" t="s">
        <v>97</v>
      </c>
      <c r="O7" s="115">
        <f>SUM(O8:O19)</f>
        <v>5638</v>
      </c>
    </row>
    <row r="8" spans="2:15" ht="15" customHeight="1" thickBot="1">
      <c r="B8" s="345"/>
      <c r="C8" s="346"/>
      <c r="D8" s="346"/>
      <c r="E8" s="348"/>
      <c r="G8" s="116">
        <v>5</v>
      </c>
      <c r="H8" s="117" t="s">
        <v>98</v>
      </c>
      <c r="I8" s="118" t="s">
        <v>94</v>
      </c>
      <c r="J8" s="119">
        <v>197</v>
      </c>
      <c r="L8" s="116">
        <v>1</v>
      </c>
      <c r="M8" s="117" t="s">
        <v>99</v>
      </c>
      <c r="N8" s="118" t="s">
        <v>94</v>
      </c>
      <c r="O8" s="119">
        <v>138</v>
      </c>
    </row>
    <row r="9" spans="2:15" ht="15" customHeight="1" thickBot="1" thickTop="1">
      <c r="B9" s="113" t="s">
        <v>100</v>
      </c>
      <c r="C9" s="114" t="s">
        <v>101</v>
      </c>
      <c r="D9" s="120" t="s">
        <v>97</v>
      </c>
      <c r="E9" s="115">
        <f>SUM(E10:E18)</f>
        <v>3605</v>
      </c>
      <c r="G9" s="121"/>
      <c r="H9" s="122"/>
      <c r="I9" s="123"/>
      <c r="J9" s="124"/>
      <c r="L9" s="116">
        <v>2</v>
      </c>
      <c r="M9" s="117" t="s">
        <v>102</v>
      </c>
      <c r="N9" s="118" t="s">
        <v>103</v>
      </c>
      <c r="O9" s="119">
        <v>121</v>
      </c>
    </row>
    <row r="10" spans="2:15" ht="15" customHeight="1" thickBot="1">
      <c r="B10" s="116">
        <v>1</v>
      </c>
      <c r="C10" s="117" t="s">
        <v>104</v>
      </c>
      <c r="D10" s="118" t="s">
        <v>103</v>
      </c>
      <c r="E10" s="119">
        <v>95</v>
      </c>
      <c r="G10" s="125"/>
      <c r="H10" s="126"/>
      <c r="I10" s="127"/>
      <c r="J10" s="127"/>
      <c r="L10" s="116">
        <v>3</v>
      </c>
      <c r="M10" s="117" t="s">
        <v>105</v>
      </c>
      <c r="N10" s="118" t="s">
        <v>94</v>
      </c>
      <c r="O10" s="119">
        <v>335</v>
      </c>
    </row>
    <row r="11" spans="2:15" ht="15" customHeight="1">
      <c r="B11" s="116">
        <v>2</v>
      </c>
      <c r="C11" s="117" t="s">
        <v>106</v>
      </c>
      <c r="D11" s="118" t="s">
        <v>103</v>
      </c>
      <c r="E11" s="119">
        <v>119</v>
      </c>
      <c r="G11" s="329" t="s">
        <v>87</v>
      </c>
      <c r="H11" s="337" t="s">
        <v>91</v>
      </c>
      <c r="I11" s="333" t="s">
        <v>89</v>
      </c>
      <c r="J11" s="335" t="s">
        <v>90</v>
      </c>
      <c r="L11" s="116">
        <v>4</v>
      </c>
      <c r="M11" s="117" t="s">
        <v>107</v>
      </c>
      <c r="N11" s="118" t="s">
        <v>94</v>
      </c>
      <c r="O11" s="119">
        <v>186</v>
      </c>
    </row>
    <row r="12" spans="2:15" ht="15" customHeight="1" thickBot="1">
      <c r="B12" s="116">
        <v>3</v>
      </c>
      <c r="C12" s="117" t="s">
        <v>108</v>
      </c>
      <c r="D12" s="118" t="s">
        <v>103</v>
      </c>
      <c r="E12" s="119">
        <v>109</v>
      </c>
      <c r="G12" s="330"/>
      <c r="H12" s="338"/>
      <c r="I12" s="334"/>
      <c r="J12" s="336"/>
      <c r="L12" s="116">
        <v>5</v>
      </c>
      <c r="M12" s="117" t="s">
        <v>109</v>
      </c>
      <c r="N12" s="118" t="s">
        <v>94</v>
      </c>
      <c r="O12" s="119">
        <v>423</v>
      </c>
    </row>
    <row r="13" spans="2:15" ht="15" customHeight="1" thickTop="1">
      <c r="B13" s="116">
        <v>4</v>
      </c>
      <c r="C13" s="117" t="s">
        <v>110</v>
      </c>
      <c r="D13" s="118" t="s">
        <v>111</v>
      </c>
      <c r="E13" s="119">
        <v>302</v>
      </c>
      <c r="G13" s="343" t="s">
        <v>112</v>
      </c>
      <c r="H13" s="344"/>
      <c r="I13" s="344"/>
      <c r="J13" s="347">
        <f>SUM(J15+J24+J34+J42+O7+O21+O32)</f>
        <v>28542</v>
      </c>
      <c r="L13" s="116" t="s">
        <v>50</v>
      </c>
      <c r="M13" s="117" t="s">
        <v>113</v>
      </c>
      <c r="N13" s="118" t="s">
        <v>94</v>
      </c>
      <c r="O13" s="119">
        <v>696</v>
      </c>
    </row>
    <row r="14" spans="2:15" ht="15" customHeight="1" thickBot="1">
      <c r="B14" s="116">
        <v>5</v>
      </c>
      <c r="C14" s="117" t="s">
        <v>114</v>
      </c>
      <c r="D14" s="118" t="s">
        <v>103</v>
      </c>
      <c r="E14" s="119">
        <v>118</v>
      </c>
      <c r="F14" s="128"/>
      <c r="G14" s="345"/>
      <c r="H14" s="346"/>
      <c r="I14" s="346"/>
      <c r="J14" s="357"/>
      <c r="K14" s="128"/>
      <c r="L14" s="116">
        <v>7</v>
      </c>
      <c r="M14" s="117" t="s">
        <v>115</v>
      </c>
      <c r="N14" s="118" t="s">
        <v>103</v>
      </c>
      <c r="O14" s="119">
        <v>166</v>
      </c>
    </row>
    <row r="15" spans="2:15" ht="15" customHeight="1" thickTop="1">
      <c r="B15" s="116">
        <v>6</v>
      </c>
      <c r="C15" s="117" t="s">
        <v>116</v>
      </c>
      <c r="D15" s="118" t="s">
        <v>103</v>
      </c>
      <c r="E15" s="119">
        <v>136</v>
      </c>
      <c r="F15" s="129"/>
      <c r="G15" s="113" t="s">
        <v>100</v>
      </c>
      <c r="H15" s="114" t="s">
        <v>117</v>
      </c>
      <c r="I15" s="130" t="s">
        <v>97</v>
      </c>
      <c r="J15" s="131">
        <f>SUM(J16:J22)</f>
        <v>4421</v>
      </c>
      <c r="L15" s="116">
        <v>8</v>
      </c>
      <c r="M15" s="117" t="s">
        <v>118</v>
      </c>
      <c r="N15" s="118" t="s">
        <v>103</v>
      </c>
      <c r="O15" s="119">
        <v>122</v>
      </c>
    </row>
    <row r="16" spans="2:15" ht="15" customHeight="1">
      <c r="B16" s="116">
        <v>7</v>
      </c>
      <c r="C16" s="117" t="s">
        <v>119</v>
      </c>
      <c r="D16" s="118" t="s">
        <v>94</v>
      </c>
      <c r="E16" s="119">
        <v>546</v>
      </c>
      <c r="F16" s="129"/>
      <c r="G16" s="116">
        <v>1</v>
      </c>
      <c r="H16" s="117" t="s">
        <v>120</v>
      </c>
      <c r="I16" s="118" t="s">
        <v>103</v>
      </c>
      <c r="J16" s="119">
        <v>214</v>
      </c>
      <c r="L16" s="116">
        <v>9</v>
      </c>
      <c r="M16" s="117" t="s">
        <v>121</v>
      </c>
      <c r="N16" s="118" t="s">
        <v>103</v>
      </c>
      <c r="O16" s="119">
        <v>117</v>
      </c>
    </row>
    <row r="17" spans="2:15" ht="15" customHeight="1" thickBot="1">
      <c r="B17" s="132"/>
      <c r="C17" s="133"/>
      <c r="D17" s="134"/>
      <c r="E17" s="135"/>
      <c r="F17" s="129"/>
      <c r="G17" s="116">
        <v>2</v>
      </c>
      <c r="H17" s="117" t="s">
        <v>122</v>
      </c>
      <c r="I17" s="118" t="s">
        <v>103</v>
      </c>
      <c r="J17" s="119">
        <v>155</v>
      </c>
      <c r="L17" s="116">
        <v>10</v>
      </c>
      <c r="M17" s="117" t="s">
        <v>123</v>
      </c>
      <c r="N17" s="118" t="s">
        <v>103</v>
      </c>
      <c r="O17" s="119">
        <v>498</v>
      </c>
    </row>
    <row r="18" spans="2:15" ht="15" customHeight="1" thickBot="1" thickTop="1">
      <c r="B18" s="136">
        <v>8</v>
      </c>
      <c r="C18" s="137" t="s">
        <v>124</v>
      </c>
      <c r="D18" s="138" t="s">
        <v>125</v>
      </c>
      <c r="E18" s="139">
        <v>2180</v>
      </c>
      <c r="F18" s="129"/>
      <c r="G18" s="116">
        <v>3</v>
      </c>
      <c r="H18" s="117" t="s">
        <v>126</v>
      </c>
      <c r="I18" s="118" t="s">
        <v>103</v>
      </c>
      <c r="J18" s="119">
        <v>387</v>
      </c>
      <c r="L18" s="132"/>
      <c r="M18" s="133"/>
      <c r="N18" s="134"/>
      <c r="O18" s="135"/>
    </row>
    <row r="19" spans="2:15" ht="15" customHeight="1" thickBot="1" thickTop="1">
      <c r="B19" s="109"/>
      <c r="C19" s="110"/>
      <c r="D19" s="111"/>
      <c r="E19" s="112"/>
      <c r="F19" s="140"/>
      <c r="G19" s="116">
        <v>4</v>
      </c>
      <c r="H19" s="117" t="s">
        <v>127</v>
      </c>
      <c r="I19" s="118" t="s">
        <v>103</v>
      </c>
      <c r="J19" s="119">
        <v>824</v>
      </c>
      <c r="L19" s="136">
        <v>11</v>
      </c>
      <c r="M19" s="137" t="s">
        <v>123</v>
      </c>
      <c r="N19" s="138" t="s">
        <v>125</v>
      </c>
      <c r="O19" s="139">
        <v>2836</v>
      </c>
    </row>
    <row r="20" spans="2:15" ht="15" customHeight="1" thickTop="1">
      <c r="B20" s="141" t="s">
        <v>128</v>
      </c>
      <c r="C20" s="142" t="s">
        <v>7</v>
      </c>
      <c r="D20" s="143" t="s">
        <v>97</v>
      </c>
      <c r="E20" s="144">
        <f>SUM(E21:E26)</f>
        <v>3128</v>
      </c>
      <c r="F20" s="129"/>
      <c r="G20" s="116">
        <v>5</v>
      </c>
      <c r="H20" s="117" t="s">
        <v>127</v>
      </c>
      <c r="I20" s="118" t="s">
        <v>111</v>
      </c>
      <c r="J20" s="119">
        <v>1680</v>
      </c>
      <c r="L20" s="109"/>
      <c r="M20" s="110"/>
      <c r="N20" s="111"/>
      <c r="O20" s="112"/>
    </row>
    <row r="21" spans="2:15" ht="15" customHeight="1">
      <c r="B21" s="116">
        <v>1</v>
      </c>
      <c r="C21" s="117" t="s">
        <v>129</v>
      </c>
      <c r="D21" s="118" t="s">
        <v>103</v>
      </c>
      <c r="E21" s="119">
        <v>268</v>
      </c>
      <c r="F21" s="129"/>
      <c r="G21" s="116">
        <v>6</v>
      </c>
      <c r="H21" s="117" t="s">
        <v>130</v>
      </c>
      <c r="I21" s="118" t="s">
        <v>94</v>
      </c>
      <c r="J21" s="119">
        <v>1021</v>
      </c>
      <c r="L21" s="141" t="s">
        <v>131</v>
      </c>
      <c r="M21" s="142" t="s">
        <v>16</v>
      </c>
      <c r="N21" s="143" t="s">
        <v>97</v>
      </c>
      <c r="O21" s="144">
        <f>SUM(O22:O30)</f>
        <v>5100</v>
      </c>
    </row>
    <row r="22" spans="2:15" ht="15" customHeight="1">
      <c r="B22" s="116">
        <v>2</v>
      </c>
      <c r="C22" s="117" t="s">
        <v>132</v>
      </c>
      <c r="D22" s="118" t="s">
        <v>94</v>
      </c>
      <c r="E22" s="119">
        <v>1318</v>
      </c>
      <c r="F22" s="129"/>
      <c r="G22" s="116">
        <v>7</v>
      </c>
      <c r="H22" s="117" t="s">
        <v>133</v>
      </c>
      <c r="I22" s="118" t="s">
        <v>103</v>
      </c>
      <c r="J22" s="119">
        <v>140</v>
      </c>
      <c r="L22" s="116">
        <v>1</v>
      </c>
      <c r="M22" s="117" t="s">
        <v>134</v>
      </c>
      <c r="N22" s="118" t="s">
        <v>103</v>
      </c>
      <c r="O22" s="119">
        <v>288</v>
      </c>
    </row>
    <row r="23" spans="2:15" ht="15" customHeight="1">
      <c r="B23" s="116">
        <v>3</v>
      </c>
      <c r="C23" s="117" t="s">
        <v>135</v>
      </c>
      <c r="D23" s="118" t="s">
        <v>103</v>
      </c>
      <c r="E23" s="119">
        <v>306</v>
      </c>
      <c r="F23" s="129"/>
      <c r="G23" s="116"/>
      <c r="H23" s="117"/>
      <c r="I23" s="118"/>
      <c r="J23" s="119"/>
      <c r="L23" s="116">
        <v>2</v>
      </c>
      <c r="M23" s="117" t="s">
        <v>136</v>
      </c>
      <c r="N23" s="118" t="s">
        <v>111</v>
      </c>
      <c r="O23" s="119">
        <v>294</v>
      </c>
    </row>
    <row r="24" spans="2:15" ht="15" customHeight="1">
      <c r="B24" s="116">
        <v>4</v>
      </c>
      <c r="C24" s="117" t="s">
        <v>137</v>
      </c>
      <c r="D24" s="118" t="s">
        <v>103</v>
      </c>
      <c r="E24" s="119">
        <v>240</v>
      </c>
      <c r="F24" s="129"/>
      <c r="G24" s="141" t="s">
        <v>128</v>
      </c>
      <c r="H24" s="142" t="s">
        <v>138</v>
      </c>
      <c r="I24" s="143" t="s">
        <v>97</v>
      </c>
      <c r="J24" s="144">
        <f>SUM(J25:J32)</f>
        <v>5147</v>
      </c>
      <c r="L24" s="116">
        <v>3</v>
      </c>
      <c r="M24" s="117" t="s">
        <v>139</v>
      </c>
      <c r="N24" s="118" t="s">
        <v>94</v>
      </c>
      <c r="O24" s="119">
        <v>482</v>
      </c>
    </row>
    <row r="25" spans="2:15" ht="15" customHeight="1">
      <c r="B25" s="116">
        <v>5</v>
      </c>
      <c r="C25" s="117" t="s">
        <v>140</v>
      </c>
      <c r="D25" s="118" t="s">
        <v>94</v>
      </c>
      <c r="E25" s="119">
        <v>645</v>
      </c>
      <c r="F25" s="129"/>
      <c r="G25" s="116">
        <v>1</v>
      </c>
      <c r="H25" s="117" t="s">
        <v>141</v>
      </c>
      <c r="I25" s="118" t="s">
        <v>94</v>
      </c>
      <c r="J25" s="119">
        <v>291</v>
      </c>
      <c r="L25" s="116">
        <v>4</v>
      </c>
      <c r="M25" s="117" t="s">
        <v>142</v>
      </c>
      <c r="N25" s="118" t="s">
        <v>94</v>
      </c>
      <c r="O25" s="119">
        <v>365</v>
      </c>
    </row>
    <row r="26" spans="2:15" ht="15" customHeight="1">
      <c r="B26" s="116">
        <v>6</v>
      </c>
      <c r="C26" s="117" t="s">
        <v>143</v>
      </c>
      <c r="D26" s="118" t="s">
        <v>94</v>
      </c>
      <c r="E26" s="119">
        <v>351</v>
      </c>
      <c r="F26" s="129"/>
      <c r="G26" s="116">
        <v>2</v>
      </c>
      <c r="H26" s="117" t="s">
        <v>144</v>
      </c>
      <c r="I26" s="118" t="s">
        <v>103</v>
      </c>
      <c r="J26" s="119">
        <v>209</v>
      </c>
      <c r="L26" s="116">
        <v>5</v>
      </c>
      <c r="M26" s="117" t="s">
        <v>145</v>
      </c>
      <c r="N26" s="118" t="s">
        <v>103</v>
      </c>
      <c r="O26" s="119">
        <v>329</v>
      </c>
    </row>
    <row r="27" spans="2:15" ht="15" customHeight="1">
      <c r="B27" s="116"/>
      <c r="C27" s="117"/>
      <c r="D27" s="118"/>
      <c r="E27" s="119"/>
      <c r="F27" s="140"/>
      <c r="G27" s="116" t="s">
        <v>28</v>
      </c>
      <c r="H27" s="117" t="s">
        <v>146</v>
      </c>
      <c r="I27" s="118" t="s">
        <v>94</v>
      </c>
      <c r="J27" s="119">
        <v>1395</v>
      </c>
      <c r="L27" s="116">
        <v>6</v>
      </c>
      <c r="M27" s="117" t="s">
        <v>147</v>
      </c>
      <c r="N27" s="118" t="s">
        <v>94</v>
      </c>
      <c r="O27" s="119">
        <v>1228</v>
      </c>
    </row>
    <row r="28" spans="2:15" ht="15" customHeight="1">
      <c r="B28" s="141" t="s">
        <v>148</v>
      </c>
      <c r="C28" s="142" t="s">
        <v>9</v>
      </c>
      <c r="D28" s="143" t="s">
        <v>97</v>
      </c>
      <c r="E28" s="144">
        <f>SUM(E29:E33)</f>
        <v>2459</v>
      </c>
      <c r="F28" s="129"/>
      <c r="G28" s="116">
        <v>4</v>
      </c>
      <c r="H28" s="117" t="s">
        <v>149</v>
      </c>
      <c r="I28" s="118" t="s">
        <v>103</v>
      </c>
      <c r="J28" s="119">
        <v>390</v>
      </c>
      <c r="L28" s="116">
        <v>7</v>
      </c>
      <c r="M28" s="117" t="s">
        <v>150</v>
      </c>
      <c r="N28" s="118" t="s">
        <v>103</v>
      </c>
      <c r="O28" s="119">
        <v>164</v>
      </c>
    </row>
    <row r="29" spans="2:15" ht="15" customHeight="1">
      <c r="B29" s="116">
        <v>1</v>
      </c>
      <c r="C29" s="117" t="s">
        <v>151</v>
      </c>
      <c r="D29" s="118" t="s">
        <v>94</v>
      </c>
      <c r="E29" s="119">
        <v>363</v>
      </c>
      <c r="F29" s="129"/>
      <c r="G29" s="116">
        <v>5</v>
      </c>
      <c r="H29" s="117" t="s">
        <v>149</v>
      </c>
      <c r="I29" s="118" t="s">
        <v>111</v>
      </c>
      <c r="J29" s="119">
        <v>1957</v>
      </c>
      <c r="L29" s="116">
        <v>8</v>
      </c>
      <c r="M29" s="117" t="s">
        <v>152</v>
      </c>
      <c r="N29" s="118" t="s">
        <v>103</v>
      </c>
      <c r="O29" s="119">
        <v>468</v>
      </c>
    </row>
    <row r="30" spans="2:15" ht="15" customHeight="1">
      <c r="B30" s="116">
        <v>2</v>
      </c>
      <c r="C30" s="117" t="s">
        <v>153</v>
      </c>
      <c r="D30" s="118" t="s">
        <v>103</v>
      </c>
      <c r="E30" s="119">
        <v>192</v>
      </c>
      <c r="F30" s="129"/>
      <c r="G30" s="116">
        <v>6</v>
      </c>
      <c r="H30" s="117" t="s">
        <v>154</v>
      </c>
      <c r="I30" s="118" t="s">
        <v>94</v>
      </c>
      <c r="J30" s="119">
        <v>339</v>
      </c>
      <c r="L30" s="116">
        <v>9</v>
      </c>
      <c r="M30" s="117" t="s">
        <v>152</v>
      </c>
      <c r="N30" s="118" t="s">
        <v>111</v>
      </c>
      <c r="O30" s="119">
        <v>1482</v>
      </c>
    </row>
    <row r="31" spans="2:15" ht="15" customHeight="1">
      <c r="B31" s="116">
        <v>3</v>
      </c>
      <c r="C31" s="117" t="s">
        <v>155</v>
      </c>
      <c r="D31" s="118" t="s">
        <v>94</v>
      </c>
      <c r="E31" s="119">
        <v>232</v>
      </c>
      <c r="F31" s="129"/>
      <c r="G31" s="116">
        <v>7</v>
      </c>
      <c r="H31" s="117" t="s">
        <v>156</v>
      </c>
      <c r="I31" s="118" t="s">
        <v>103</v>
      </c>
      <c r="J31" s="119">
        <v>304</v>
      </c>
      <c r="L31" s="116"/>
      <c r="M31" s="117"/>
      <c r="N31" s="118"/>
      <c r="O31" s="119"/>
    </row>
    <row r="32" spans="2:15" ht="15" customHeight="1">
      <c r="B32" s="116">
        <v>4</v>
      </c>
      <c r="C32" s="117" t="s">
        <v>157</v>
      </c>
      <c r="D32" s="118" t="s">
        <v>94</v>
      </c>
      <c r="E32" s="119">
        <v>471</v>
      </c>
      <c r="F32" s="129"/>
      <c r="G32" s="116">
        <v>8</v>
      </c>
      <c r="H32" s="117" t="s">
        <v>158</v>
      </c>
      <c r="I32" s="118" t="s">
        <v>103</v>
      </c>
      <c r="J32" s="119">
        <v>262</v>
      </c>
      <c r="L32" s="141" t="s">
        <v>159</v>
      </c>
      <c r="M32" s="142" t="s">
        <v>17</v>
      </c>
      <c r="N32" s="143" t="s">
        <v>97</v>
      </c>
      <c r="O32" s="144">
        <f>SUM(O33:O42)</f>
        <v>4971</v>
      </c>
    </row>
    <row r="33" spans="2:15" ht="15" customHeight="1">
      <c r="B33" s="116">
        <v>5</v>
      </c>
      <c r="C33" s="117" t="s">
        <v>160</v>
      </c>
      <c r="D33" s="118" t="s">
        <v>94</v>
      </c>
      <c r="E33" s="119">
        <v>1201</v>
      </c>
      <c r="F33" s="140"/>
      <c r="G33" s="116"/>
      <c r="H33" s="117"/>
      <c r="I33" s="118"/>
      <c r="J33" s="119"/>
      <c r="L33" s="116">
        <v>1</v>
      </c>
      <c r="M33" s="117" t="s">
        <v>161</v>
      </c>
      <c r="N33" s="118" t="s">
        <v>103</v>
      </c>
      <c r="O33" s="119">
        <v>356</v>
      </c>
    </row>
    <row r="34" spans="2:15" ht="15" customHeight="1">
      <c r="B34" s="116"/>
      <c r="C34" s="117"/>
      <c r="D34" s="118"/>
      <c r="E34" s="119"/>
      <c r="F34" s="129"/>
      <c r="G34" s="141" t="s">
        <v>148</v>
      </c>
      <c r="H34" s="142" t="s">
        <v>12</v>
      </c>
      <c r="I34" s="143" t="s">
        <v>97</v>
      </c>
      <c r="J34" s="144">
        <f>SUM(J35:J40)</f>
        <v>1501</v>
      </c>
      <c r="L34" s="116">
        <v>2</v>
      </c>
      <c r="M34" s="117" t="s">
        <v>162</v>
      </c>
      <c r="N34" s="118" t="s">
        <v>94</v>
      </c>
      <c r="O34" s="119">
        <v>688</v>
      </c>
    </row>
    <row r="35" spans="2:15" ht="15" customHeight="1">
      <c r="B35" s="141" t="s">
        <v>163</v>
      </c>
      <c r="C35" s="142" t="s">
        <v>164</v>
      </c>
      <c r="D35" s="143" t="s">
        <v>97</v>
      </c>
      <c r="E35" s="144">
        <f>SUM(E36:E40)</f>
        <v>3349</v>
      </c>
      <c r="F35" s="129"/>
      <c r="G35" s="116">
        <v>1</v>
      </c>
      <c r="H35" s="117" t="s">
        <v>165</v>
      </c>
      <c r="I35" s="118" t="s">
        <v>103</v>
      </c>
      <c r="J35" s="119">
        <v>93</v>
      </c>
      <c r="L35" s="116">
        <v>3</v>
      </c>
      <c r="M35" s="117" t="s">
        <v>166</v>
      </c>
      <c r="N35" s="118" t="s">
        <v>103</v>
      </c>
      <c r="O35" s="119">
        <v>131</v>
      </c>
    </row>
    <row r="36" spans="2:15" ht="15" customHeight="1">
      <c r="B36" s="116">
        <v>1</v>
      </c>
      <c r="C36" s="117" t="s">
        <v>167</v>
      </c>
      <c r="D36" s="118" t="s">
        <v>94</v>
      </c>
      <c r="E36" s="119">
        <v>652</v>
      </c>
      <c r="F36" s="129"/>
      <c r="G36" s="116">
        <v>2</v>
      </c>
      <c r="H36" s="117" t="s">
        <v>168</v>
      </c>
      <c r="I36" s="118" t="s">
        <v>103</v>
      </c>
      <c r="J36" s="119">
        <v>156</v>
      </c>
      <c r="L36" s="116">
        <v>4</v>
      </c>
      <c r="M36" s="117" t="s">
        <v>169</v>
      </c>
      <c r="N36" s="118" t="s">
        <v>94</v>
      </c>
      <c r="O36" s="119">
        <v>1482</v>
      </c>
    </row>
    <row r="37" spans="2:15" ht="15" customHeight="1">
      <c r="B37" s="116">
        <v>2</v>
      </c>
      <c r="C37" s="117" t="s">
        <v>170</v>
      </c>
      <c r="D37" s="118" t="s">
        <v>94</v>
      </c>
      <c r="E37" s="119">
        <v>1126</v>
      </c>
      <c r="F37" s="129"/>
      <c r="G37" s="116">
        <v>3</v>
      </c>
      <c r="H37" s="117" t="s">
        <v>171</v>
      </c>
      <c r="I37" s="118" t="s">
        <v>103</v>
      </c>
      <c r="J37" s="119">
        <v>176</v>
      </c>
      <c r="L37" s="116">
        <v>5</v>
      </c>
      <c r="M37" s="117" t="s">
        <v>172</v>
      </c>
      <c r="N37" s="118" t="s">
        <v>111</v>
      </c>
      <c r="O37" s="119">
        <v>123</v>
      </c>
    </row>
    <row r="38" spans="2:15" ht="15" customHeight="1">
      <c r="B38" s="116">
        <v>3</v>
      </c>
      <c r="C38" s="117" t="s">
        <v>173</v>
      </c>
      <c r="D38" s="118" t="s">
        <v>103</v>
      </c>
      <c r="E38" s="119">
        <v>241</v>
      </c>
      <c r="F38" s="129"/>
      <c r="G38" s="116">
        <v>4</v>
      </c>
      <c r="H38" s="117" t="s">
        <v>174</v>
      </c>
      <c r="I38" s="118" t="s">
        <v>103</v>
      </c>
      <c r="J38" s="119">
        <v>118</v>
      </c>
      <c r="L38" s="116">
        <v>6</v>
      </c>
      <c r="M38" s="117" t="s">
        <v>175</v>
      </c>
      <c r="N38" s="118" t="s">
        <v>103</v>
      </c>
      <c r="O38" s="119">
        <v>157</v>
      </c>
    </row>
    <row r="39" spans="2:15" ht="15" customHeight="1">
      <c r="B39" s="116">
        <v>4</v>
      </c>
      <c r="C39" s="117" t="s">
        <v>176</v>
      </c>
      <c r="D39" s="118" t="s">
        <v>94</v>
      </c>
      <c r="E39" s="119">
        <v>1047</v>
      </c>
      <c r="F39" s="129"/>
      <c r="G39" s="116">
        <v>5</v>
      </c>
      <c r="H39" s="117" t="s">
        <v>177</v>
      </c>
      <c r="I39" s="118" t="s">
        <v>94</v>
      </c>
      <c r="J39" s="119">
        <v>821</v>
      </c>
      <c r="L39" s="116">
        <v>7</v>
      </c>
      <c r="M39" s="117" t="s">
        <v>178</v>
      </c>
      <c r="N39" s="118" t="s">
        <v>103</v>
      </c>
      <c r="O39" s="119">
        <v>309</v>
      </c>
    </row>
    <row r="40" spans="2:15" ht="15" customHeight="1">
      <c r="B40" s="116">
        <v>5</v>
      </c>
      <c r="C40" s="117" t="s">
        <v>179</v>
      </c>
      <c r="D40" s="118" t="s">
        <v>103</v>
      </c>
      <c r="E40" s="119">
        <v>283</v>
      </c>
      <c r="F40" s="129"/>
      <c r="G40" s="116">
        <v>6</v>
      </c>
      <c r="H40" s="117" t="s">
        <v>180</v>
      </c>
      <c r="I40" s="118" t="s">
        <v>94</v>
      </c>
      <c r="J40" s="119">
        <v>137</v>
      </c>
      <c r="L40" s="116">
        <v>8</v>
      </c>
      <c r="M40" s="117" t="s">
        <v>181</v>
      </c>
      <c r="N40" s="118" t="s">
        <v>103</v>
      </c>
      <c r="O40" s="119">
        <v>330</v>
      </c>
    </row>
    <row r="41" spans="2:15" ht="15" customHeight="1">
      <c r="B41" s="116"/>
      <c r="C41" s="117"/>
      <c r="D41" s="118"/>
      <c r="E41" s="119"/>
      <c r="F41" s="129"/>
      <c r="G41" s="116"/>
      <c r="H41" s="117"/>
      <c r="I41" s="118"/>
      <c r="J41" s="119"/>
      <c r="L41" s="116">
        <v>9</v>
      </c>
      <c r="M41" s="117" t="s">
        <v>182</v>
      </c>
      <c r="N41" s="118" t="s">
        <v>103</v>
      </c>
      <c r="O41" s="119">
        <v>335</v>
      </c>
    </row>
    <row r="42" spans="2:15" ht="15" customHeight="1">
      <c r="B42" s="141" t="s">
        <v>95</v>
      </c>
      <c r="C42" s="142" t="s">
        <v>11</v>
      </c>
      <c r="D42" s="143" t="s">
        <v>97</v>
      </c>
      <c r="E42" s="144">
        <f>SUM(E43+E44+E45+J7+J8)</f>
        <v>1175</v>
      </c>
      <c r="F42" s="129"/>
      <c r="G42" s="113" t="s">
        <v>163</v>
      </c>
      <c r="H42" s="114" t="s">
        <v>13</v>
      </c>
      <c r="I42" s="130" t="s">
        <v>97</v>
      </c>
      <c r="J42" s="144">
        <f>SUM(J43:J45)</f>
        <v>1764</v>
      </c>
      <c r="L42" s="145">
        <v>10</v>
      </c>
      <c r="M42" s="134" t="s">
        <v>182</v>
      </c>
      <c r="N42" s="146" t="s">
        <v>111</v>
      </c>
      <c r="O42" s="135">
        <v>1060</v>
      </c>
    </row>
    <row r="43" spans="2:15" ht="15" customHeight="1" thickBot="1">
      <c r="B43" s="116">
        <v>1</v>
      </c>
      <c r="C43" s="117" t="s">
        <v>183</v>
      </c>
      <c r="D43" s="118" t="s">
        <v>103</v>
      </c>
      <c r="E43" s="119">
        <v>137</v>
      </c>
      <c r="F43" s="129"/>
      <c r="G43" s="116">
        <v>1</v>
      </c>
      <c r="H43" s="117" t="s">
        <v>184</v>
      </c>
      <c r="I43" s="118" t="s">
        <v>94</v>
      </c>
      <c r="J43" s="119">
        <v>488</v>
      </c>
      <c r="L43" s="147"/>
      <c r="M43" s="148"/>
      <c r="N43" s="149"/>
      <c r="O43" s="150"/>
    </row>
    <row r="44" spans="2:15" ht="15" customHeight="1" thickBot="1" thickTop="1">
      <c r="B44" s="116">
        <v>2</v>
      </c>
      <c r="C44" s="117" t="s">
        <v>185</v>
      </c>
      <c r="D44" s="118" t="s">
        <v>94</v>
      </c>
      <c r="E44" s="119">
        <v>99</v>
      </c>
      <c r="F44" s="129"/>
      <c r="G44" s="116">
        <v>2</v>
      </c>
      <c r="H44" s="117" t="s">
        <v>186</v>
      </c>
      <c r="I44" s="118" t="s">
        <v>94</v>
      </c>
      <c r="J44" s="119">
        <v>223</v>
      </c>
      <c r="L44" s="349" t="s">
        <v>187</v>
      </c>
      <c r="M44" s="350"/>
      <c r="N44" s="353" t="s">
        <v>188</v>
      </c>
      <c r="O44" s="355">
        <f>SUM(E9+E20+E28+E35+E42+J15+J24+J34+J42+O7+O21+O32)</f>
        <v>42258</v>
      </c>
    </row>
    <row r="45" spans="2:15" ht="15" customHeight="1" thickBot="1" thickTop="1">
      <c r="B45" s="121">
        <v>3</v>
      </c>
      <c r="C45" s="122" t="s">
        <v>189</v>
      </c>
      <c r="D45" s="123" t="s">
        <v>103</v>
      </c>
      <c r="E45" s="124">
        <v>142</v>
      </c>
      <c r="F45" s="129"/>
      <c r="G45" s="151">
        <v>3</v>
      </c>
      <c r="H45" s="152" t="s">
        <v>190</v>
      </c>
      <c r="I45" s="153" t="s">
        <v>94</v>
      </c>
      <c r="J45" s="154">
        <v>1053</v>
      </c>
      <c r="L45" s="351"/>
      <c r="M45" s="352"/>
      <c r="N45" s="354"/>
      <c r="O45" s="356"/>
    </row>
    <row r="46" spans="2:15" ht="15" customHeight="1">
      <c r="B46" s="129"/>
      <c r="C46" s="155"/>
      <c r="D46" s="156"/>
      <c r="E46" s="157"/>
      <c r="F46" s="158"/>
      <c r="G46" s="155"/>
      <c r="H46" s="158"/>
      <c r="I46" s="159"/>
      <c r="L46" s="160"/>
      <c r="M46" s="160"/>
      <c r="N46" s="160"/>
      <c r="O46" s="160"/>
    </row>
    <row r="47" spans="2:9" ht="15" customHeight="1">
      <c r="B47" s="129"/>
      <c r="C47" s="155" t="s">
        <v>191</v>
      </c>
      <c r="D47" s="156"/>
      <c r="E47" s="157"/>
      <c r="F47" s="158"/>
      <c r="G47" s="155"/>
      <c r="H47" s="158"/>
      <c r="I47" s="159"/>
    </row>
    <row r="48" ht="15" customHeight="1"/>
    <row r="49" ht="15" customHeight="1"/>
    <row r="50" ht="15" customHeight="1"/>
    <row r="51" spans="2:15" ht="15" customHeight="1"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58"/>
      <c r="M51" s="161"/>
      <c r="N51" s="156"/>
      <c r="O51" s="156"/>
    </row>
    <row r="52" spans="2:15" ht="15" customHeight="1"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58"/>
      <c r="M52" s="161"/>
      <c r="N52" s="156"/>
      <c r="O52" s="156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  <mergeCell ref="L5:L6"/>
    <mergeCell ref="M5:M6"/>
    <mergeCell ref="N5:N6"/>
    <mergeCell ref="O5:O6"/>
    <mergeCell ref="B7:D8"/>
    <mergeCell ref="E7:E8"/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58"/>
  <sheetViews>
    <sheetView zoomScalePageLayoutView="0" workbookViewId="0" topLeftCell="M4">
      <selection activeCell="U4" sqref="U4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2" spans="2:30" ht="15">
      <c r="B2" t="s">
        <v>192</v>
      </c>
      <c r="C2">
        <v>2001</v>
      </c>
      <c r="D2">
        <v>2002</v>
      </c>
      <c r="E2">
        <v>2003</v>
      </c>
      <c r="F2">
        <v>2004</v>
      </c>
      <c r="G2">
        <v>2005</v>
      </c>
      <c r="H2">
        <v>2006</v>
      </c>
      <c r="I2">
        <v>2007</v>
      </c>
      <c r="J2">
        <v>2008</v>
      </c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2:30" ht="15">
      <c r="B3">
        <v>1</v>
      </c>
      <c r="C3">
        <v>94018</v>
      </c>
      <c r="D3">
        <v>108819</v>
      </c>
      <c r="E3">
        <v>113842</v>
      </c>
      <c r="F3">
        <v>111803</v>
      </c>
      <c r="G3">
        <v>103253</v>
      </c>
      <c r="H3">
        <v>93529</v>
      </c>
      <c r="I3">
        <v>74980</v>
      </c>
      <c r="J3">
        <v>54779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</row>
    <row r="4" spans="2:30" ht="15">
      <c r="B4">
        <v>2</v>
      </c>
      <c r="C4">
        <v>95204</v>
      </c>
      <c r="D4">
        <v>108620</v>
      </c>
      <c r="E4">
        <v>114704</v>
      </c>
      <c r="F4">
        <v>111121</v>
      </c>
      <c r="G4">
        <v>103006</v>
      </c>
      <c r="H4">
        <v>93418</v>
      </c>
      <c r="I4">
        <v>72664</v>
      </c>
      <c r="J4">
        <v>52902</v>
      </c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</row>
    <row r="5" spans="2:30" ht="15">
      <c r="B5">
        <v>3</v>
      </c>
      <c r="C5">
        <v>94958</v>
      </c>
      <c r="D5">
        <v>108027</v>
      </c>
      <c r="E5">
        <v>113113</v>
      </c>
      <c r="F5">
        <v>108456</v>
      </c>
      <c r="G5">
        <v>101475</v>
      </c>
      <c r="H5">
        <v>91993</v>
      </c>
      <c r="I5">
        <v>69938</v>
      </c>
      <c r="J5">
        <v>50486</v>
      </c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</row>
    <row r="6" spans="2:30" ht="15">
      <c r="B6">
        <v>4</v>
      </c>
      <c r="C6">
        <v>94391</v>
      </c>
      <c r="D6">
        <v>107421</v>
      </c>
      <c r="E6">
        <v>110612</v>
      </c>
      <c r="F6">
        <v>105527</v>
      </c>
      <c r="G6">
        <v>97409</v>
      </c>
      <c r="H6">
        <v>87590</v>
      </c>
      <c r="I6">
        <v>65270</v>
      </c>
      <c r="J6">
        <v>47310</v>
      </c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</row>
    <row r="7" spans="2:30" ht="15">
      <c r="B7">
        <v>5</v>
      </c>
      <c r="C7">
        <v>93519</v>
      </c>
      <c r="D7">
        <v>103296</v>
      </c>
      <c r="E7">
        <v>108031</v>
      </c>
      <c r="F7">
        <v>102855</v>
      </c>
      <c r="G7">
        <v>93574</v>
      </c>
      <c r="H7">
        <v>82954</v>
      </c>
      <c r="I7">
        <v>61004</v>
      </c>
      <c r="J7">
        <v>44984</v>
      </c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2:30" ht="15">
      <c r="B8">
        <v>6</v>
      </c>
      <c r="C8">
        <v>94647</v>
      </c>
      <c r="D8">
        <v>105313</v>
      </c>
      <c r="E8">
        <v>107774</v>
      </c>
      <c r="F8">
        <v>102825</v>
      </c>
      <c r="G8">
        <v>92857</v>
      </c>
      <c r="H8">
        <v>79162</v>
      </c>
      <c r="I8">
        <v>58114</v>
      </c>
      <c r="J8">
        <v>42609</v>
      </c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</row>
    <row r="9" spans="2:30" ht="15">
      <c r="B9">
        <v>7</v>
      </c>
      <c r="C9">
        <v>95742</v>
      </c>
      <c r="D9">
        <v>106030</v>
      </c>
      <c r="E9">
        <v>107306</v>
      </c>
      <c r="F9">
        <v>101625</v>
      </c>
      <c r="G9">
        <v>93301</v>
      </c>
      <c r="H9">
        <v>78229</v>
      </c>
      <c r="I9">
        <v>56671</v>
      </c>
      <c r="J9">
        <v>42717</v>
      </c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</row>
    <row r="10" spans="2:30" ht="15">
      <c r="B10">
        <v>8</v>
      </c>
      <c r="C10">
        <v>96545</v>
      </c>
      <c r="D10">
        <v>105993</v>
      </c>
      <c r="E10">
        <v>106528</v>
      </c>
      <c r="F10">
        <v>100965</v>
      </c>
      <c r="G10">
        <v>92571</v>
      </c>
      <c r="H10">
        <v>77624</v>
      </c>
      <c r="I10">
        <v>54866</v>
      </c>
      <c r="J10">
        <v>42385</v>
      </c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</row>
    <row r="11" spans="2:30" ht="15">
      <c r="B11">
        <v>9</v>
      </c>
      <c r="C11">
        <v>97931</v>
      </c>
      <c r="D11">
        <v>106830</v>
      </c>
      <c r="E11">
        <v>105998</v>
      </c>
      <c r="F11">
        <v>100429</v>
      </c>
      <c r="G11">
        <v>91137</v>
      </c>
      <c r="H11">
        <v>76057</v>
      </c>
      <c r="I11">
        <v>53772</v>
      </c>
      <c r="J11">
        <v>42258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</row>
    <row r="12" spans="2:30" ht="15">
      <c r="B12">
        <v>10</v>
      </c>
      <c r="C12">
        <v>98306</v>
      </c>
      <c r="D12">
        <v>106564</v>
      </c>
      <c r="E12">
        <v>104763</v>
      </c>
      <c r="F12">
        <v>99295</v>
      </c>
      <c r="G12">
        <v>88827</v>
      </c>
      <c r="H12">
        <v>73433</v>
      </c>
      <c r="I12">
        <v>51479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</row>
    <row r="13" spans="2:30" ht="15">
      <c r="B13">
        <v>11</v>
      </c>
      <c r="C13">
        <v>99712</v>
      </c>
      <c r="D13">
        <v>107838</v>
      </c>
      <c r="E13">
        <v>105162</v>
      </c>
      <c r="F13">
        <v>98384</v>
      </c>
      <c r="G13">
        <v>87984</v>
      </c>
      <c r="H13">
        <v>71622</v>
      </c>
      <c r="I13">
        <v>51007</v>
      </c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</row>
    <row r="14" spans="2:30" ht="15">
      <c r="B14">
        <v>12</v>
      </c>
      <c r="C14">
        <v>102187</v>
      </c>
      <c r="D14">
        <v>109551</v>
      </c>
      <c r="E14">
        <v>108026</v>
      </c>
      <c r="F14">
        <v>99389</v>
      </c>
      <c r="G14">
        <v>89151</v>
      </c>
      <c r="H14">
        <v>72816</v>
      </c>
      <c r="I14">
        <v>52293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</row>
    <row r="15" spans="14:30" ht="15"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</row>
    <row r="16" spans="2:30" ht="15">
      <c r="B16" t="s">
        <v>193</v>
      </c>
      <c r="D16" t="s">
        <v>194</v>
      </c>
      <c r="E16" t="s">
        <v>195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</row>
    <row r="17" spans="3:30" ht="15">
      <c r="C17" t="s">
        <v>196</v>
      </c>
      <c r="D17">
        <v>3208</v>
      </c>
      <c r="E17">
        <v>3679</v>
      </c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3:30" ht="15">
      <c r="C18" t="s">
        <v>197</v>
      </c>
      <c r="D18">
        <v>3565</v>
      </c>
      <c r="E18">
        <v>4493</v>
      </c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</row>
    <row r="19" spans="3:30" ht="15">
      <c r="C19" t="s">
        <v>198</v>
      </c>
      <c r="D19">
        <v>3224</v>
      </c>
      <c r="E19">
        <v>3947</v>
      </c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</row>
    <row r="20" spans="3:30" ht="15">
      <c r="C20" t="s">
        <v>199</v>
      </c>
      <c r="D20">
        <v>3957</v>
      </c>
      <c r="E20">
        <v>4757</v>
      </c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</row>
    <row r="21" spans="3:30" ht="15">
      <c r="C21" t="s">
        <v>200</v>
      </c>
      <c r="D21">
        <v>3225</v>
      </c>
      <c r="E21">
        <v>3850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</row>
    <row r="22" spans="3:30" ht="15">
      <c r="C22" t="s">
        <v>201</v>
      </c>
      <c r="D22">
        <v>3316</v>
      </c>
      <c r="E22">
        <v>4199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</row>
    <row r="23" spans="3:30" ht="15">
      <c r="C23" t="s">
        <v>202</v>
      </c>
      <c r="D23">
        <v>2895</v>
      </c>
      <c r="E23">
        <v>4166</v>
      </c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</row>
    <row r="24" spans="3:30" ht="15">
      <c r="C24" t="s">
        <v>203</v>
      </c>
      <c r="D24">
        <v>2753</v>
      </c>
      <c r="E24">
        <v>4114</v>
      </c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</row>
    <row r="25" spans="3:30" ht="15">
      <c r="C25" t="s">
        <v>204</v>
      </c>
      <c r="D25">
        <v>3819</v>
      </c>
      <c r="E25">
        <v>4516</v>
      </c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</row>
    <row r="26" spans="13:30" ht="15"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</row>
    <row r="27" spans="13:30" ht="15"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</row>
    <row r="28" spans="13:30" ht="15"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</row>
    <row r="29" spans="13:30" ht="15"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</row>
    <row r="30" spans="13:30" ht="15"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</row>
    <row r="31" spans="13:30" ht="15"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</row>
    <row r="32" spans="13:30" ht="15"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</row>
    <row r="33" spans="13:30" ht="15"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</row>
    <row r="34" spans="13:30" ht="15"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</row>
    <row r="35" spans="13:30" ht="15"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</row>
    <row r="36" spans="13:30" ht="15"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</row>
    <row r="37" spans="13:30" ht="15"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</row>
    <row r="38" spans="13:30" ht="15"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</row>
    <row r="39" spans="13:30" ht="15"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</row>
    <row r="40" spans="13:30" ht="15"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</row>
    <row r="41" spans="13:30" ht="15"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</row>
    <row r="42" spans="13:30" ht="15"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</row>
    <row r="43" spans="13:30" ht="15"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</row>
    <row r="44" spans="13:30" ht="15"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</row>
    <row r="45" spans="13:30" ht="15"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</row>
    <row r="46" spans="4:30" ht="15">
      <c r="D46" s="164"/>
      <c r="E46" s="165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</row>
    <row r="47" spans="4:29" ht="15">
      <c r="D47" s="164"/>
      <c r="E47" s="165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</row>
    <row r="48" spans="4:29" ht="15">
      <c r="D48" s="164"/>
      <c r="E48" s="165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</row>
    <row r="49" spans="4:29" ht="15">
      <c r="D49" s="164"/>
      <c r="E49" s="165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</row>
    <row r="50" spans="4:29" ht="15">
      <c r="D50" s="166"/>
      <c r="E50" s="167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</row>
    <row r="51" spans="4:29" ht="15">
      <c r="D51" s="166"/>
      <c r="E51" s="165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</row>
    <row r="52" spans="4:29" ht="15">
      <c r="D52" s="166"/>
      <c r="E52" s="165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</row>
    <row r="53" spans="4:29" ht="15">
      <c r="D53" s="166"/>
      <c r="E53" s="165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</row>
    <row r="54" spans="4:29" ht="15">
      <c r="D54" s="166"/>
      <c r="E54" s="165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</row>
    <row r="55" spans="4:29" ht="15">
      <c r="D55" s="166"/>
      <c r="E55" s="165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</row>
    <row r="56" spans="13:29" ht="15"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</row>
    <row r="57" spans="13:29" ht="15"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</row>
    <row r="58" spans="13:29" ht="15"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48"/>
  <sheetViews>
    <sheetView tabSelected="1" zoomScale="75" zoomScaleNormal="75" zoomScalePageLayoutView="0" workbookViewId="0" topLeftCell="G1">
      <selection activeCell="B13" sqref="B13:S13"/>
    </sheetView>
  </sheetViews>
  <sheetFormatPr defaultColWidth="9.00390625" defaultRowHeight="12.75"/>
  <cols>
    <col min="1" max="1" width="2.875" style="0" customWidth="1"/>
    <col min="2" max="2" width="4.75390625" style="0" customWidth="1"/>
    <col min="3" max="3" width="27.75390625" style="0" customWidth="1"/>
    <col min="4" max="4" width="22.625" style="0" customWidth="1"/>
    <col min="5" max="5" width="13.25390625" style="6" customWidth="1"/>
    <col min="6" max="8" width="12.25390625" style="6" customWidth="1"/>
    <col min="9" max="9" width="13.00390625" style="6" customWidth="1"/>
    <col min="10" max="10" width="12.375" style="6" customWidth="1"/>
    <col min="11" max="11" width="12.625" style="105" customWidth="1"/>
    <col min="12" max="12" width="12.25390625" style="6" customWidth="1"/>
    <col min="13" max="13" width="12.125" style="105" customWidth="1"/>
    <col min="14" max="15" width="12.25390625" style="6" customWidth="1"/>
    <col min="16" max="16" width="12.25390625" style="105" customWidth="1"/>
    <col min="17" max="17" width="12.875" style="6" customWidth="1"/>
    <col min="18" max="18" width="13.375" style="6" customWidth="1"/>
    <col min="19" max="19" width="15.875" style="6" customWidth="1"/>
    <col min="20" max="20" width="10.75390625" style="0" bestFit="1" customWidth="1"/>
  </cols>
  <sheetData>
    <row r="2" spans="2:19" ht="42" customHeight="1">
      <c r="B2" s="168"/>
      <c r="C2" s="169" t="s">
        <v>205</v>
      </c>
      <c r="D2" s="170"/>
      <c r="E2" s="171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72"/>
      <c r="S2" s="173"/>
    </row>
    <row r="3" spans="2:19" ht="42" customHeight="1">
      <c r="B3" s="358" t="s">
        <v>206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</row>
    <row r="4" spans="2:19" ht="42" customHeight="1" thickBot="1">
      <c r="B4" s="359" t="s">
        <v>241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</row>
    <row r="5" spans="2:19" ht="40.5" customHeight="1" thickBot="1">
      <c r="B5" s="7" t="s">
        <v>1</v>
      </c>
      <c r="C5" s="8" t="s">
        <v>2</v>
      </c>
      <c r="D5" s="9" t="s">
        <v>3</v>
      </c>
      <c r="E5" s="10" t="s">
        <v>4</v>
      </c>
      <c r="F5" s="11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207</v>
      </c>
      <c r="P5" s="12" t="s">
        <v>208</v>
      </c>
      <c r="Q5" s="12" t="s">
        <v>16</v>
      </c>
      <c r="R5" s="12" t="s">
        <v>17</v>
      </c>
      <c r="S5" s="174" t="s">
        <v>18</v>
      </c>
    </row>
    <row r="6" spans="2:19" ht="24" customHeight="1" thickBot="1">
      <c r="B6" s="162"/>
      <c r="C6" s="361" t="s">
        <v>209</v>
      </c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</row>
    <row r="7" spans="2:19" ht="24" customHeight="1" thickBot="1">
      <c r="B7" s="175" t="s">
        <v>20</v>
      </c>
      <c r="C7" s="362" t="s">
        <v>210</v>
      </c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3"/>
      <c r="P7" s="363"/>
      <c r="Q7" s="363"/>
      <c r="R7" s="363"/>
      <c r="S7" s="364"/>
    </row>
    <row r="8" spans="2:19" ht="24" customHeight="1" thickBot="1">
      <c r="B8" s="176"/>
      <c r="C8" s="365" t="s">
        <v>211</v>
      </c>
      <c r="D8" s="366"/>
      <c r="E8" s="97">
        <v>337</v>
      </c>
      <c r="F8" s="97">
        <v>292</v>
      </c>
      <c r="G8" s="177">
        <v>912</v>
      </c>
      <c r="H8" s="177">
        <v>706</v>
      </c>
      <c r="I8" s="177">
        <v>1032</v>
      </c>
      <c r="J8" s="177">
        <v>487</v>
      </c>
      <c r="K8" s="177">
        <v>674</v>
      </c>
      <c r="L8" s="177">
        <v>381</v>
      </c>
      <c r="M8" s="177">
        <v>398</v>
      </c>
      <c r="N8" s="177">
        <v>443</v>
      </c>
      <c r="O8" s="177">
        <v>403</v>
      </c>
      <c r="P8" s="177">
        <v>585</v>
      </c>
      <c r="Q8" s="177">
        <v>1033</v>
      </c>
      <c r="R8" s="178">
        <v>1033</v>
      </c>
      <c r="S8" s="179">
        <f>SUM(E8:R8)</f>
        <v>8716</v>
      </c>
    </row>
    <row r="9" spans="2:20" ht="24" customHeight="1" thickBot="1">
      <c r="B9" s="176"/>
      <c r="C9" s="367" t="s">
        <v>212</v>
      </c>
      <c r="D9" s="368"/>
      <c r="E9" s="180">
        <v>638</v>
      </c>
      <c r="F9" s="180">
        <v>376</v>
      </c>
      <c r="G9" s="180">
        <v>1245</v>
      </c>
      <c r="H9" s="180">
        <v>829</v>
      </c>
      <c r="I9" s="180">
        <v>1412</v>
      </c>
      <c r="J9" s="180">
        <v>686</v>
      </c>
      <c r="K9" s="180">
        <v>954</v>
      </c>
      <c r="L9" s="180">
        <v>292</v>
      </c>
      <c r="M9" s="180">
        <v>392</v>
      </c>
      <c r="N9" s="180">
        <v>486</v>
      </c>
      <c r="O9" s="180">
        <v>850</v>
      </c>
      <c r="P9" s="180">
        <v>819</v>
      </c>
      <c r="Q9" s="180">
        <v>1449</v>
      </c>
      <c r="R9" s="181">
        <v>1385</v>
      </c>
      <c r="S9" s="179">
        <f>SUM(E9:R9)</f>
        <v>11813</v>
      </c>
      <c r="T9" s="34"/>
    </row>
    <row r="10" spans="2:20" ht="24" customHeight="1" thickBot="1">
      <c r="B10" s="176"/>
      <c r="C10" s="369" t="s">
        <v>213</v>
      </c>
      <c r="D10" s="365"/>
      <c r="E10" s="50">
        <v>315</v>
      </c>
      <c r="F10" s="50">
        <v>231</v>
      </c>
      <c r="G10" s="50">
        <v>811</v>
      </c>
      <c r="H10" s="50">
        <v>530</v>
      </c>
      <c r="I10" s="50">
        <v>926</v>
      </c>
      <c r="J10" s="50">
        <v>416</v>
      </c>
      <c r="K10" s="50">
        <v>618</v>
      </c>
      <c r="L10" s="50">
        <v>166</v>
      </c>
      <c r="M10" s="50">
        <v>237</v>
      </c>
      <c r="N10" s="50">
        <v>306</v>
      </c>
      <c r="O10" s="50">
        <v>480</v>
      </c>
      <c r="P10" s="50">
        <v>480</v>
      </c>
      <c r="Q10" s="50">
        <v>959</v>
      </c>
      <c r="R10" s="65">
        <v>894</v>
      </c>
      <c r="S10" s="179">
        <f>SUM(E10:R10)</f>
        <v>7369</v>
      </c>
      <c r="T10" s="34"/>
    </row>
    <row r="11" spans="2:20" ht="24" customHeight="1" thickBot="1">
      <c r="B11" s="176"/>
      <c r="C11" s="369" t="s">
        <v>214</v>
      </c>
      <c r="D11" s="365"/>
      <c r="E11" s="182">
        <v>611</v>
      </c>
      <c r="F11" s="182">
        <v>364</v>
      </c>
      <c r="G11" s="182">
        <v>1078</v>
      </c>
      <c r="H11" s="182">
        <v>757</v>
      </c>
      <c r="I11" s="182">
        <v>1332</v>
      </c>
      <c r="J11" s="182">
        <v>626</v>
      </c>
      <c r="K11" s="182">
        <v>777</v>
      </c>
      <c r="L11" s="182">
        <v>241</v>
      </c>
      <c r="M11" s="182">
        <v>351</v>
      </c>
      <c r="N11" s="182">
        <v>383</v>
      </c>
      <c r="O11" s="182">
        <v>802</v>
      </c>
      <c r="P11" s="182">
        <v>683</v>
      </c>
      <c r="Q11" s="182">
        <v>1275</v>
      </c>
      <c r="R11" s="183">
        <v>1305</v>
      </c>
      <c r="S11" s="179">
        <f>SUM(E11:R11)</f>
        <v>10585</v>
      </c>
      <c r="T11" s="34"/>
    </row>
    <row r="12" spans="2:20" ht="24" customHeight="1" thickBot="1">
      <c r="B12" s="184"/>
      <c r="C12" s="370" t="s">
        <v>215</v>
      </c>
      <c r="D12" s="371"/>
      <c r="E12" s="185">
        <v>279</v>
      </c>
      <c r="F12" s="185">
        <v>162</v>
      </c>
      <c r="G12" s="186">
        <v>375</v>
      </c>
      <c r="H12" s="186">
        <v>306</v>
      </c>
      <c r="I12" s="186">
        <v>445</v>
      </c>
      <c r="J12" s="186">
        <v>244</v>
      </c>
      <c r="K12" s="186">
        <v>326</v>
      </c>
      <c r="L12" s="186">
        <v>95</v>
      </c>
      <c r="M12" s="187">
        <v>123</v>
      </c>
      <c r="N12" s="187">
        <v>146</v>
      </c>
      <c r="O12" s="187">
        <v>301</v>
      </c>
      <c r="P12" s="187">
        <v>235</v>
      </c>
      <c r="Q12" s="187">
        <v>384</v>
      </c>
      <c r="R12" s="187">
        <v>354</v>
      </c>
      <c r="S12" s="179">
        <f>SUM(E12:R12)</f>
        <v>3775</v>
      </c>
      <c r="T12" s="34"/>
    </row>
    <row r="13" spans="2:20" ht="24" customHeight="1" thickBot="1">
      <c r="B13" s="372" t="s">
        <v>216</v>
      </c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3"/>
      <c r="T13" s="34"/>
    </row>
    <row r="14" spans="2:20" ht="24" customHeight="1" thickBot="1">
      <c r="B14" s="175">
        <v>2</v>
      </c>
      <c r="C14" s="362" t="s">
        <v>217</v>
      </c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4"/>
      <c r="T14" s="34"/>
    </row>
    <row r="15" spans="2:20" ht="24" customHeight="1" thickBot="1">
      <c r="B15" s="184"/>
      <c r="C15" s="369" t="s">
        <v>218</v>
      </c>
      <c r="D15" s="365"/>
      <c r="E15" s="50">
        <v>371</v>
      </c>
      <c r="F15" s="50">
        <v>100</v>
      </c>
      <c r="G15" s="51">
        <v>133</v>
      </c>
      <c r="H15" s="51">
        <v>173</v>
      </c>
      <c r="I15" s="51">
        <v>231</v>
      </c>
      <c r="J15" s="51">
        <v>119</v>
      </c>
      <c r="K15" s="51">
        <v>136</v>
      </c>
      <c r="L15" s="51">
        <v>70</v>
      </c>
      <c r="M15" s="52">
        <v>109</v>
      </c>
      <c r="N15" s="52">
        <v>90</v>
      </c>
      <c r="O15" s="52">
        <v>410</v>
      </c>
      <c r="P15" s="52">
        <v>197</v>
      </c>
      <c r="Q15" s="52">
        <v>216</v>
      </c>
      <c r="R15" s="52">
        <v>233</v>
      </c>
      <c r="S15" s="179">
        <f>SUM(E15:R15)</f>
        <v>2588</v>
      </c>
      <c r="T15" s="34"/>
    </row>
    <row r="16" spans="2:20" ht="24" customHeight="1" thickBot="1">
      <c r="B16" s="184" t="s">
        <v>22</v>
      </c>
      <c r="C16" s="369" t="s">
        <v>219</v>
      </c>
      <c r="D16" s="365"/>
      <c r="E16" s="50">
        <v>523</v>
      </c>
      <c r="F16" s="50">
        <v>283</v>
      </c>
      <c r="G16" s="51">
        <v>848</v>
      </c>
      <c r="H16" s="51">
        <v>737</v>
      </c>
      <c r="I16" s="51">
        <v>1088</v>
      </c>
      <c r="J16" s="51">
        <v>590</v>
      </c>
      <c r="K16" s="51">
        <v>559</v>
      </c>
      <c r="L16" s="51">
        <v>251</v>
      </c>
      <c r="M16" s="52">
        <v>303</v>
      </c>
      <c r="N16" s="52">
        <v>368</v>
      </c>
      <c r="O16" s="52">
        <v>711</v>
      </c>
      <c r="P16" s="52">
        <v>611</v>
      </c>
      <c r="Q16" s="52">
        <v>1172</v>
      </c>
      <c r="R16" s="52">
        <v>1041</v>
      </c>
      <c r="S16" s="179">
        <f>SUM(E16:R16)</f>
        <v>9085</v>
      </c>
      <c r="T16" s="34"/>
    </row>
    <row r="17" spans="2:20" s="6" customFormat="1" ht="24" customHeight="1" thickBot="1">
      <c r="B17" s="188" t="s">
        <v>22</v>
      </c>
      <c r="C17" s="374" t="s">
        <v>220</v>
      </c>
      <c r="D17" s="375"/>
      <c r="E17" s="50">
        <v>253</v>
      </c>
      <c r="F17" s="50">
        <v>136</v>
      </c>
      <c r="G17" s="51">
        <v>407</v>
      </c>
      <c r="H17" s="51">
        <v>221</v>
      </c>
      <c r="I17" s="51">
        <v>517</v>
      </c>
      <c r="J17" s="51">
        <v>266</v>
      </c>
      <c r="K17" s="51">
        <v>293</v>
      </c>
      <c r="L17" s="51">
        <v>146</v>
      </c>
      <c r="M17" s="52">
        <v>141</v>
      </c>
      <c r="N17" s="52">
        <v>145</v>
      </c>
      <c r="O17" s="52">
        <v>267</v>
      </c>
      <c r="P17" s="52">
        <v>191</v>
      </c>
      <c r="Q17" s="52">
        <v>344</v>
      </c>
      <c r="R17" s="52">
        <v>439</v>
      </c>
      <c r="S17" s="179">
        <f>SUM(E17:R17)</f>
        <v>3766</v>
      </c>
      <c r="T17" s="29"/>
    </row>
    <row r="18" spans="2:20" s="6" customFormat="1" ht="24" customHeight="1" thickBot="1">
      <c r="B18" s="188"/>
      <c r="C18" s="376" t="s">
        <v>221</v>
      </c>
      <c r="D18" s="377"/>
      <c r="E18" s="185">
        <v>442</v>
      </c>
      <c r="F18" s="185">
        <v>396</v>
      </c>
      <c r="G18" s="186">
        <v>1574</v>
      </c>
      <c r="H18" s="186">
        <v>1061</v>
      </c>
      <c r="I18" s="186">
        <v>1555</v>
      </c>
      <c r="J18" s="186">
        <v>643</v>
      </c>
      <c r="K18" s="186">
        <v>1104</v>
      </c>
      <c r="L18" s="186">
        <v>364</v>
      </c>
      <c r="M18" s="187">
        <v>405</v>
      </c>
      <c r="N18" s="187">
        <v>650</v>
      </c>
      <c r="O18" s="187">
        <v>657</v>
      </c>
      <c r="P18" s="187">
        <v>865</v>
      </c>
      <c r="Q18" s="187">
        <v>1679</v>
      </c>
      <c r="R18" s="187">
        <v>1292</v>
      </c>
      <c r="S18" s="179">
        <f>SUM(E18:R18)</f>
        <v>12687</v>
      </c>
      <c r="T18" s="29"/>
    </row>
    <row r="19" spans="2:20" s="6" customFormat="1" ht="24" customHeight="1" thickBot="1">
      <c r="B19" s="189"/>
      <c r="C19" s="378" t="s">
        <v>222</v>
      </c>
      <c r="D19" s="379"/>
      <c r="E19" s="55">
        <v>591</v>
      </c>
      <c r="F19" s="55">
        <v>510</v>
      </c>
      <c r="G19" s="56">
        <v>1459</v>
      </c>
      <c r="H19" s="56">
        <v>936</v>
      </c>
      <c r="I19" s="56">
        <v>1756</v>
      </c>
      <c r="J19" s="56">
        <v>841</v>
      </c>
      <c r="K19" s="56">
        <v>1257</v>
      </c>
      <c r="L19" s="56">
        <v>344</v>
      </c>
      <c r="M19" s="57">
        <v>543</v>
      </c>
      <c r="N19" s="57">
        <v>511</v>
      </c>
      <c r="O19" s="57">
        <v>791</v>
      </c>
      <c r="P19" s="57">
        <v>938</v>
      </c>
      <c r="Q19" s="57">
        <v>1689</v>
      </c>
      <c r="R19" s="57">
        <v>1966</v>
      </c>
      <c r="S19" s="179">
        <f>SUM(E19:R19)</f>
        <v>14132</v>
      </c>
      <c r="T19" s="29"/>
    </row>
    <row r="20" spans="2:19" ht="24" customHeight="1" thickBot="1">
      <c r="B20" s="380" t="s">
        <v>223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  <c r="S20" s="381"/>
    </row>
    <row r="21" spans="2:19" ht="24" customHeight="1" thickBot="1">
      <c r="B21" s="175">
        <v>3</v>
      </c>
      <c r="C21" s="382" t="s">
        <v>224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  <c r="P21" s="383"/>
      <c r="Q21" s="383"/>
      <c r="R21" s="383"/>
      <c r="S21" s="384"/>
    </row>
    <row r="22" spans="2:19" ht="24" customHeight="1" thickBot="1">
      <c r="B22" s="190"/>
      <c r="C22" s="369" t="s">
        <v>225</v>
      </c>
      <c r="D22" s="365"/>
      <c r="E22" s="182">
        <v>273</v>
      </c>
      <c r="F22" s="182">
        <v>170</v>
      </c>
      <c r="G22" s="182">
        <v>514</v>
      </c>
      <c r="H22" s="182">
        <v>411</v>
      </c>
      <c r="I22" s="182">
        <v>967</v>
      </c>
      <c r="J22" s="182">
        <v>351</v>
      </c>
      <c r="K22" s="182">
        <v>749</v>
      </c>
      <c r="L22" s="182">
        <v>180</v>
      </c>
      <c r="M22" s="182">
        <v>197</v>
      </c>
      <c r="N22" s="182">
        <v>256</v>
      </c>
      <c r="O22" s="182">
        <v>191</v>
      </c>
      <c r="P22" s="182">
        <v>292</v>
      </c>
      <c r="Q22" s="182">
        <v>689</v>
      </c>
      <c r="R22" s="183">
        <v>593</v>
      </c>
      <c r="S22" s="191">
        <f aca="true" t="shared" si="0" ref="S22:S28">SUM(E22:R22)</f>
        <v>5833</v>
      </c>
    </row>
    <row r="23" spans="2:19" ht="24" customHeight="1" thickBot="1">
      <c r="B23" s="192"/>
      <c r="C23" s="369" t="s">
        <v>226</v>
      </c>
      <c r="D23" s="365"/>
      <c r="E23" s="50">
        <v>396</v>
      </c>
      <c r="F23" s="50">
        <v>285</v>
      </c>
      <c r="G23" s="51">
        <v>834</v>
      </c>
      <c r="H23" s="51">
        <v>709</v>
      </c>
      <c r="I23" s="51">
        <v>985</v>
      </c>
      <c r="J23" s="51">
        <v>477</v>
      </c>
      <c r="K23" s="51">
        <v>610</v>
      </c>
      <c r="L23" s="51">
        <v>289</v>
      </c>
      <c r="M23" s="52">
        <v>221</v>
      </c>
      <c r="N23" s="52">
        <v>455</v>
      </c>
      <c r="O23" s="52">
        <v>439</v>
      </c>
      <c r="P23" s="52">
        <v>467</v>
      </c>
      <c r="Q23" s="52">
        <v>1062</v>
      </c>
      <c r="R23" s="52">
        <v>924</v>
      </c>
      <c r="S23" s="191">
        <f t="shared" si="0"/>
        <v>8153</v>
      </c>
    </row>
    <row r="24" spans="2:19" ht="24" customHeight="1" thickBot="1">
      <c r="B24" s="192"/>
      <c r="C24" s="369" t="s">
        <v>227</v>
      </c>
      <c r="D24" s="365"/>
      <c r="E24" s="182">
        <v>275</v>
      </c>
      <c r="F24" s="182">
        <v>179</v>
      </c>
      <c r="G24" s="182">
        <v>644</v>
      </c>
      <c r="H24" s="182">
        <v>457</v>
      </c>
      <c r="I24" s="182">
        <v>635</v>
      </c>
      <c r="J24" s="182">
        <v>301</v>
      </c>
      <c r="K24" s="182">
        <v>417</v>
      </c>
      <c r="L24" s="182">
        <v>141</v>
      </c>
      <c r="M24" s="182">
        <v>122</v>
      </c>
      <c r="N24" s="182">
        <v>244</v>
      </c>
      <c r="O24" s="182">
        <v>295</v>
      </c>
      <c r="P24" s="182">
        <v>394</v>
      </c>
      <c r="Q24" s="182">
        <v>699</v>
      </c>
      <c r="R24" s="183">
        <v>682</v>
      </c>
      <c r="S24" s="191">
        <f t="shared" si="0"/>
        <v>5485</v>
      </c>
    </row>
    <row r="25" spans="2:19" s="6" customFormat="1" ht="24" customHeight="1" thickBot="1">
      <c r="B25" s="193"/>
      <c r="C25" s="385" t="s">
        <v>228</v>
      </c>
      <c r="D25" s="386"/>
      <c r="E25" s="50">
        <v>405</v>
      </c>
      <c r="F25" s="50">
        <v>239</v>
      </c>
      <c r="G25" s="51">
        <v>792</v>
      </c>
      <c r="H25" s="51">
        <v>567</v>
      </c>
      <c r="I25" s="51">
        <v>798</v>
      </c>
      <c r="J25" s="51">
        <v>425</v>
      </c>
      <c r="K25" s="51">
        <v>582</v>
      </c>
      <c r="L25" s="51">
        <v>160</v>
      </c>
      <c r="M25" s="52">
        <v>138</v>
      </c>
      <c r="N25" s="52">
        <v>304</v>
      </c>
      <c r="O25" s="52">
        <v>443</v>
      </c>
      <c r="P25" s="52">
        <v>438</v>
      </c>
      <c r="Q25" s="52">
        <v>940</v>
      </c>
      <c r="R25" s="52">
        <v>988</v>
      </c>
      <c r="S25" s="191">
        <f t="shared" si="0"/>
        <v>7219</v>
      </c>
    </row>
    <row r="26" spans="2:19" ht="24" customHeight="1" thickBot="1">
      <c r="B26" s="192"/>
      <c r="C26" s="369" t="s">
        <v>229</v>
      </c>
      <c r="D26" s="365"/>
      <c r="E26" s="182">
        <v>368</v>
      </c>
      <c r="F26" s="182">
        <v>197</v>
      </c>
      <c r="G26" s="182">
        <v>586</v>
      </c>
      <c r="H26" s="182">
        <v>405</v>
      </c>
      <c r="I26" s="182">
        <v>546</v>
      </c>
      <c r="J26" s="182">
        <v>341</v>
      </c>
      <c r="K26" s="182">
        <v>378</v>
      </c>
      <c r="L26" s="182">
        <v>131</v>
      </c>
      <c r="M26" s="182">
        <v>141</v>
      </c>
      <c r="N26" s="182">
        <v>177</v>
      </c>
      <c r="O26" s="182">
        <v>436</v>
      </c>
      <c r="P26" s="182">
        <v>364</v>
      </c>
      <c r="Q26" s="182">
        <v>654</v>
      </c>
      <c r="R26" s="183">
        <v>620</v>
      </c>
      <c r="S26" s="191">
        <f t="shared" si="0"/>
        <v>5344</v>
      </c>
    </row>
    <row r="27" spans="2:19" s="6" customFormat="1" ht="24" customHeight="1" thickBot="1">
      <c r="B27" s="193"/>
      <c r="C27" s="385" t="s">
        <v>230</v>
      </c>
      <c r="D27" s="386"/>
      <c r="E27" s="50">
        <v>110</v>
      </c>
      <c r="F27" s="50">
        <v>47</v>
      </c>
      <c r="G27" s="51">
        <v>95</v>
      </c>
      <c r="H27" s="51">
        <v>84</v>
      </c>
      <c r="I27" s="51">
        <v>109</v>
      </c>
      <c r="J27" s="51">
        <v>73</v>
      </c>
      <c r="K27" s="51">
        <v>55</v>
      </c>
      <c r="L27" s="51">
        <v>18</v>
      </c>
      <c r="M27" s="52">
        <v>49</v>
      </c>
      <c r="N27" s="52">
        <v>56</v>
      </c>
      <c r="O27" s="52">
        <v>107</v>
      </c>
      <c r="P27" s="52">
        <v>76</v>
      </c>
      <c r="Q27" s="52">
        <v>98</v>
      </c>
      <c r="R27" s="52">
        <v>102</v>
      </c>
      <c r="S27" s="191">
        <f t="shared" si="0"/>
        <v>1079</v>
      </c>
    </row>
    <row r="28" spans="2:19" ht="24" customHeight="1" thickBot="1">
      <c r="B28" s="194"/>
      <c r="C28" s="395" t="s">
        <v>231</v>
      </c>
      <c r="D28" s="396"/>
      <c r="E28" s="195">
        <v>353</v>
      </c>
      <c r="F28" s="195">
        <v>308</v>
      </c>
      <c r="G28" s="195">
        <v>956</v>
      </c>
      <c r="H28" s="195">
        <v>495</v>
      </c>
      <c r="I28" s="195">
        <v>1107</v>
      </c>
      <c r="J28" s="195">
        <v>491</v>
      </c>
      <c r="K28" s="195">
        <v>558</v>
      </c>
      <c r="L28" s="195">
        <v>256</v>
      </c>
      <c r="M28" s="195">
        <v>633</v>
      </c>
      <c r="N28" s="195">
        <v>272</v>
      </c>
      <c r="O28" s="195">
        <v>925</v>
      </c>
      <c r="P28" s="195">
        <v>771</v>
      </c>
      <c r="Q28" s="195">
        <v>958</v>
      </c>
      <c r="R28" s="196">
        <v>1062</v>
      </c>
      <c r="S28" s="191">
        <f t="shared" si="0"/>
        <v>9145</v>
      </c>
    </row>
    <row r="29" spans="2:19" s="6" customFormat="1" ht="24" customHeight="1" thickBot="1">
      <c r="B29" s="372" t="s">
        <v>232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3"/>
    </row>
    <row r="30" spans="2:19" s="6" customFormat="1" ht="24" customHeight="1" thickBot="1">
      <c r="B30" s="197" t="s">
        <v>31</v>
      </c>
      <c r="C30" s="397" t="s">
        <v>233</v>
      </c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9"/>
    </row>
    <row r="31" spans="2:19" ht="24" customHeight="1" thickBot="1">
      <c r="B31" s="192"/>
      <c r="C31" s="369" t="s">
        <v>234</v>
      </c>
      <c r="D31" s="365"/>
      <c r="E31" s="198">
        <v>717</v>
      </c>
      <c r="F31" s="198">
        <v>345</v>
      </c>
      <c r="G31" s="198">
        <v>547</v>
      </c>
      <c r="H31" s="198">
        <v>460</v>
      </c>
      <c r="I31" s="198">
        <v>1056</v>
      </c>
      <c r="J31" s="198">
        <v>415</v>
      </c>
      <c r="K31" s="198">
        <v>477</v>
      </c>
      <c r="L31" s="198">
        <v>263</v>
      </c>
      <c r="M31" s="198">
        <v>301</v>
      </c>
      <c r="N31" s="198">
        <v>332</v>
      </c>
      <c r="O31" s="198">
        <v>620</v>
      </c>
      <c r="P31" s="198">
        <v>549</v>
      </c>
      <c r="Q31" s="198">
        <v>720</v>
      </c>
      <c r="R31" s="199">
        <v>1112</v>
      </c>
      <c r="S31" s="191">
        <f aca="true" t="shared" si="1" ref="S31:S36">SUM(E31:R31)</f>
        <v>7914</v>
      </c>
    </row>
    <row r="32" spans="2:19" s="6" customFormat="1" ht="24" customHeight="1" thickBot="1">
      <c r="B32" s="193"/>
      <c r="C32" s="385" t="s">
        <v>235</v>
      </c>
      <c r="D32" s="386"/>
      <c r="E32" s="97">
        <v>453</v>
      </c>
      <c r="F32" s="65">
        <v>240</v>
      </c>
      <c r="G32" s="52">
        <v>707</v>
      </c>
      <c r="H32" s="52">
        <v>546</v>
      </c>
      <c r="I32" s="52">
        <v>1036</v>
      </c>
      <c r="J32" s="52">
        <v>449</v>
      </c>
      <c r="K32" s="52">
        <v>603</v>
      </c>
      <c r="L32" s="52">
        <v>296</v>
      </c>
      <c r="M32" s="52">
        <v>360</v>
      </c>
      <c r="N32" s="52">
        <v>330</v>
      </c>
      <c r="O32" s="52">
        <v>585</v>
      </c>
      <c r="P32" s="52">
        <v>619</v>
      </c>
      <c r="Q32" s="52">
        <v>842</v>
      </c>
      <c r="R32" s="52">
        <v>973</v>
      </c>
      <c r="S32" s="191">
        <f t="shared" si="1"/>
        <v>8039</v>
      </c>
    </row>
    <row r="33" spans="2:19" ht="24" customHeight="1" thickBot="1">
      <c r="B33" s="192"/>
      <c r="C33" s="370" t="s">
        <v>236</v>
      </c>
      <c r="D33" s="371"/>
      <c r="E33" s="185">
        <v>306</v>
      </c>
      <c r="F33" s="185">
        <v>184</v>
      </c>
      <c r="G33" s="200">
        <v>583</v>
      </c>
      <c r="H33" s="200">
        <v>455</v>
      </c>
      <c r="I33" s="200">
        <v>625</v>
      </c>
      <c r="J33" s="200">
        <v>386</v>
      </c>
      <c r="K33" s="200">
        <v>483</v>
      </c>
      <c r="L33" s="200">
        <v>160</v>
      </c>
      <c r="M33" s="200">
        <v>239</v>
      </c>
      <c r="N33" s="200">
        <v>232</v>
      </c>
      <c r="O33" s="185">
        <v>393</v>
      </c>
      <c r="P33" s="200">
        <v>435</v>
      </c>
      <c r="Q33" s="200">
        <v>720</v>
      </c>
      <c r="R33" s="201">
        <v>685</v>
      </c>
      <c r="S33" s="191">
        <f t="shared" si="1"/>
        <v>5886</v>
      </c>
    </row>
    <row r="34" spans="2:19" ht="24" customHeight="1" thickBot="1">
      <c r="B34" s="192"/>
      <c r="C34" s="385" t="s">
        <v>237</v>
      </c>
      <c r="D34" s="386"/>
      <c r="E34" s="97">
        <v>359</v>
      </c>
      <c r="F34" s="97">
        <v>283</v>
      </c>
      <c r="G34" s="202">
        <v>747</v>
      </c>
      <c r="H34" s="202">
        <v>574</v>
      </c>
      <c r="I34" s="202">
        <v>747</v>
      </c>
      <c r="J34" s="202">
        <v>501</v>
      </c>
      <c r="K34" s="202">
        <v>673</v>
      </c>
      <c r="L34" s="202">
        <v>164</v>
      </c>
      <c r="M34" s="202">
        <v>253</v>
      </c>
      <c r="N34" s="202">
        <v>287</v>
      </c>
      <c r="O34" s="97">
        <v>440</v>
      </c>
      <c r="P34" s="202">
        <v>467</v>
      </c>
      <c r="Q34" s="202">
        <v>1005</v>
      </c>
      <c r="R34" s="203">
        <v>894</v>
      </c>
      <c r="S34" s="191">
        <f t="shared" si="1"/>
        <v>7394</v>
      </c>
    </row>
    <row r="35" spans="2:19" ht="24" customHeight="1" thickBot="1">
      <c r="B35" s="192"/>
      <c r="C35" s="387" t="s">
        <v>238</v>
      </c>
      <c r="D35" s="388"/>
      <c r="E35" s="204">
        <v>168</v>
      </c>
      <c r="F35" s="204">
        <v>184</v>
      </c>
      <c r="G35" s="205">
        <v>582</v>
      </c>
      <c r="H35" s="205">
        <v>473</v>
      </c>
      <c r="I35" s="205">
        <v>618</v>
      </c>
      <c r="J35" s="205">
        <v>347</v>
      </c>
      <c r="K35" s="205">
        <v>475</v>
      </c>
      <c r="L35" s="205">
        <v>111</v>
      </c>
      <c r="M35" s="205">
        <v>153</v>
      </c>
      <c r="N35" s="205">
        <v>232</v>
      </c>
      <c r="O35" s="204">
        <v>280</v>
      </c>
      <c r="P35" s="205">
        <v>237</v>
      </c>
      <c r="Q35" s="205">
        <v>651</v>
      </c>
      <c r="R35" s="206">
        <v>501</v>
      </c>
      <c r="S35" s="191">
        <f t="shared" si="1"/>
        <v>5012</v>
      </c>
    </row>
    <row r="36" spans="2:19" ht="24" customHeight="1" thickBot="1">
      <c r="B36" s="207"/>
      <c r="C36" s="389" t="s">
        <v>239</v>
      </c>
      <c r="D36" s="390"/>
      <c r="E36" s="208">
        <v>177</v>
      </c>
      <c r="F36" s="208">
        <v>189</v>
      </c>
      <c r="G36" s="209">
        <v>1255</v>
      </c>
      <c r="H36" s="209">
        <v>620</v>
      </c>
      <c r="I36" s="209">
        <v>1065</v>
      </c>
      <c r="J36" s="209">
        <v>361</v>
      </c>
      <c r="K36" s="209">
        <v>638</v>
      </c>
      <c r="L36" s="209">
        <v>181</v>
      </c>
      <c r="M36" s="209">
        <v>195</v>
      </c>
      <c r="N36" s="209">
        <v>351</v>
      </c>
      <c r="O36" s="208">
        <v>518</v>
      </c>
      <c r="P36" s="209">
        <v>495</v>
      </c>
      <c r="Q36" s="209">
        <v>1162</v>
      </c>
      <c r="R36" s="210">
        <v>806</v>
      </c>
      <c r="S36" s="191">
        <f t="shared" si="1"/>
        <v>8013</v>
      </c>
    </row>
    <row r="37" spans="2:19" ht="24" customHeight="1" thickBot="1">
      <c r="B37" s="391"/>
      <c r="C37" s="392"/>
      <c r="D37" s="392"/>
      <c r="E37" s="392"/>
      <c r="F37" s="392"/>
      <c r="G37" s="392"/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</row>
    <row r="38" spans="2:19" ht="39" customHeight="1" thickBot="1">
      <c r="B38" s="211" t="s">
        <v>42</v>
      </c>
      <c r="C38" s="393" t="s">
        <v>240</v>
      </c>
      <c r="D38" s="394"/>
      <c r="E38" s="212">
        <v>2180</v>
      </c>
      <c r="F38" s="212">
        <v>1425</v>
      </c>
      <c r="G38" s="212">
        <v>4421</v>
      </c>
      <c r="H38" s="212">
        <v>3128</v>
      </c>
      <c r="I38" s="212">
        <v>5147</v>
      </c>
      <c r="J38" s="212">
        <v>2459</v>
      </c>
      <c r="K38" s="212">
        <v>3349</v>
      </c>
      <c r="L38" s="212">
        <v>1175</v>
      </c>
      <c r="M38" s="212">
        <v>1501</v>
      </c>
      <c r="N38" s="212">
        <v>1764</v>
      </c>
      <c r="O38" s="212">
        <v>2836</v>
      </c>
      <c r="P38" s="212">
        <v>2802</v>
      </c>
      <c r="Q38" s="212">
        <v>5100</v>
      </c>
      <c r="R38" s="213">
        <v>4971</v>
      </c>
      <c r="S38" s="214">
        <f>SUM(E38:R38)</f>
        <v>42258</v>
      </c>
    </row>
    <row r="39" spans="2:19" ht="15" customHeight="1">
      <c r="B39" s="215"/>
      <c r="C39" s="216"/>
      <c r="D39" s="216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</row>
    <row r="40" spans="2:19" ht="14.25" customHeight="1">
      <c r="B40" s="217"/>
      <c r="E40" s="218">
        <f aca="true" t="shared" si="2" ref="E40:R40">E8+E9+E10+E11+E12</f>
        <v>2180</v>
      </c>
      <c r="F40" s="218">
        <f t="shared" si="2"/>
        <v>1425</v>
      </c>
      <c r="G40" s="218">
        <f t="shared" si="2"/>
        <v>4421</v>
      </c>
      <c r="H40" s="218">
        <f t="shared" si="2"/>
        <v>3128</v>
      </c>
      <c r="I40" s="218">
        <f t="shared" si="2"/>
        <v>5147</v>
      </c>
      <c r="J40" s="218">
        <f t="shared" si="2"/>
        <v>2459</v>
      </c>
      <c r="K40" s="218">
        <f t="shared" si="2"/>
        <v>3349</v>
      </c>
      <c r="L40" s="218">
        <f t="shared" si="2"/>
        <v>1175</v>
      </c>
      <c r="M40" s="218">
        <f t="shared" si="2"/>
        <v>1501</v>
      </c>
      <c r="N40" s="218">
        <f t="shared" si="2"/>
        <v>1764</v>
      </c>
      <c r="O40" s="218">
        <f t="shared" si="2"/>
        <v>2836</v>
      </c>
      <c r="P40" s="218">
        <f t="shared" si="2"/>
        <v>2802</v>
      </c>
      <c r="Q40" s="218">
        <f t="shared" si="2"/>
        <v>5100</v>
      </c>
      <c r="R40" s="218">
        <f t="shared" si="2"/>
        <v>4971</v>
      </c>
      <c r="S40" s="218">
        <f>SUM(E40:R40)</f>
        <v>42258</v>
      </c>
    </row>
    <row r="41" spans="2:19" ht="14.25" customHeight="1">
      <c r="B41" s="217"/>
      <c r="E41" s="218">
        <f aca="true" t="shared" si="3" ref="E41:R41">E15+E16+E17+E18+E19</f>
        <v>2180</v>
      </c>
      <c r="F41" s="218">
        <f t="shared" si="3"/>
        <v>1425</v>
      </c>
      <c r="G41" s="218">
        <f t="shared" si="3"/>
        <v>4421</v>
      </c>
      <c r="H41" s="218">
        <f t="shared" si="3"/>
        <v>3128</v>
      </c>
      <c r="I41" s="218">
        <f t="shared" si="3"/>
        <v>5147</v>
      </c>
      <c r="J41" s="218">
        <f t="shared" si="3"/>
        <v>2459</v>
      </c>
      <c r="K41" s="218">
        <f t="shared" si="3"/>
        <v>3349</v>
      </c>
      <c r="L41" s="218">
        <f t="shared" si="3"/>
        <v>1175</v>
      </c>
      <c r="M41" s="218">
        <f t="shared" si="3"/>
        <v>1501</v>
      </c>
      <c r="N41" s="218">
        <f t="shared" si="3"/>
        <v>1764</v>
      </c>
      <c r="O41" s="218">
        <f t="shared" si="3"/>
        <v>2836</v>
      </c>
      <c r="P41" s="218">
        <f t="shared" si="3"/>
        <v>2802</v>
      </c>
      <c r="Q41" s="218">
        <f t="shared" si="3"/>
        <v>5100</v>
      </c>
      <c r="R41" s="218">
        <f t="shared" si="3"/>
        <v>4971</v>
      </c>
      <c r="S41" s="218">
        <f>SUM(E41:R41)</f>
        <v>42258</v>
      </c>
    </row>
    <row r="42" spans="1:19" ht="15.75">
      <c r="A42" t="s">
        <v>22</v>
      </c>
      <c r="B42" s="219"/>
      <c r="C42" s="220"/>
      <c r="D42" s="221"/>
      <c r="E42" s="222">
        <f aca="true" t="shared" si="4" ref="E42:R42">E22+E23+E24+E25+E26+E27+E28</f>
        <v>2180</v>
      </c>
      <c r="F42" s="222">
        <f t="shared" si="4"/>
        <v>1425</v>
      </c>
      <c r="G42" s="222">
        <f t="shared" si="4"/>
        <v>4421</v>
      </c>
      <c r="H42" s="222">
        <f t="shared" si="4"/>
        <v>3128</v>
      </c>
      <c r="I42" s="222">
        <f t="shared" si="4"/>
        <v>5147</v>
      </c>
      <c r="J42" s="222">
        <f t="shared" si="4"/>
        <v>2459</v>
      </c>
      <c r="K42" s="222">
        <f t="shared" si="4"/>
        <v>3349</v>
      </c>
      <c r="L42" s="222">
        <f t="shared" si="4"/>
        <v>1175</v>
      </c>
      <c r="M42" s="222">
        <f t="shared" si="4"/>
        <v>1501</v>
      </c>
      <c r="N42" s="222">
        <f t="shared" si="4"/>
        <v>1764</v>
      </c>
      <c r="O42" s="222">
        <f t="shared" si="4"/>
        <v>2836</v>
      </c>
      <c r="P42" s="222">
        <f t="shared" si="4"/>
        <v>2802</v>
      </c>
      <c r="Q42" s="222">
        <f t="shared" si="4"/>
        <v>5100</v>
      </c>
      <c r="R42" s="222">
        <f t="shared" si="4"/>
        <v>4971</v>
      </c>
      <c r="S42" s="218">
        <f>SUM(E42:R42)</f>
        <v>42258</v>
      </c>
    </row>
    <row r="43" spans="2:19" ht="15.75">
      <c r="B43" s="219"/>
      <c r="C43" s="223"/>
      <c r="D43" s="224"/>
      <c r="E43" s="225">
        <f aca="true" t="shared" si="5" ref="E43:R43">E31+E32+E33+E34+E35+E36</f>
        <v>2180</v>
      </c>
      <c r="F43" s="225">
        <f t="shared" si="5"/>
        <v>1425</v>
      </c>
      <c r="G43" s="225">
        <f t="shared" si="5"/>
        <v>4421</v>
      </c>
      <c r="H43" s="225">
        <f t="shared" si="5"/>
        <v>3128</v>
      </c>
      <c r="I43" s="225">
        <f t="shared" si="5"/>
        <v>5147</v>
      </c>
      <c r="J43" s="225">
        <f t="shared" si="5"/>
        <v>2459</v>
      </c>
      <c r="K43" s="225">
        <f t="shared" si="5"/>
        <v>3349</v>
      </c>
      <c r="L43" s="225">
        <f t="shared" si="5"/>
        <v>1175</v>
      </c>
      <c r="M43" s="225">
        <f t="shared" si="5"/>
        <v>1501</v>
      </c>
      <c r="N43" s="225">
        <f t="shared" si="5"/>
        <v>1764</v>
      </c>
      <c r="O43" s="225">
        <f t="shared" si="5"/>
        <v>2836</v>
      </c>
      <c r="P43" s="225">
        <f t="shared" si="5"/>
        <v>2802</v>
      </c>
      <c r="Q43" s="225">
        <f t="shared" si="5"/>
        <v>5100</v>
      </c>
      <c r="R43" s="225">
        <f t="shared" si="5"/>
        <v>4971</v>
      </c>
      <c r="S43" s="218">
        <f>SUM(E43:R43)</f>
        <v>42258</v>
      </c>
    </row>
    <row r="44" ht="12.75">
      <c r="B44" s="226"/>
    </row>
    <row r="45" ht="12.75">
      <c r="S45" s="227">
        <f>S8+S9+S10+S11+S12</f>
        <v>42258</v>
      </c>
    </row>
    <row r="46" ht="12.75">
      <c r="S46" s="227">
        <f>S15+S16+S17+S18+S19</f>
        <v>42258</v>
      </c>
    </row>
    <row r="47" ht="12.75">
      <c r="S47" s="228">
        <f>S22+S23+S24+S25+S26+S27+S28</f>
        <v>42258</v>
      </c>
    </row>
    <row r="48" ht="12.75">
      <c r="S48" s="229">
        <f>S31+S32+S33+S34+S35+S36</f>
        <v>42258</v>
      </c>
    </row>
  </sheetData>
  <sheetProtection/>
  <mergeCells count="35">
    <mergeCell ref="C34:D34"/>
    <mergeCell ref="C35:D35"/>
    <mergeCell ref="C36:D36"/>
    <mergeCell ref="B37:S37"/>
    <mergeCell ref="C38:D38"/>
    <mergeCell ref="C28:D28"/>
    <mergeCell ref="B29:S29"/>
    <mergeCell ref="C30:S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B20:S20"/>
    <mergeCell ref="C21:S21"/>
    <mergeCell ref="C10:D10"/>
    <mergeCell ref="C11:D11"/>
    <mergeCell ref="C12:D12"/>
    <mergeCell ref="B13:S13"/>
    <mergeCell ref="C14:S14"/>
    <mergeCell ref="C15:D15"/>
    <mergeCell ref="B3:S3"/>
    <mergeCell ref="B4:S4"/>
    <mergeCell ref="C6:S6"/>
    <mergeCell ref="C7:S7"/>
    <mergeCell ref="C8:D8"/>
    <mergeCell ref="C9:D9"/>
  </mergeCells>
  <printOptions horizontalCentered="1" verticalCentered="1"/>
  <pageMargins left="0" right="0" top="0" bottom="0" header="0" footer="0"/>
  <pageSetup horizontalDpi="300" verticalDpi="300" orientation="landscape" paperSize="9" scale="57" r:id="rId4"/>
  <drawing r:id="rId3"/>
  <legacyDrawing r:id="rId2"/>
  <oleObjects>
    <oleObject progId="Word.Document.8" shapeId="2616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2008-10-09T12:20:20Z</dcterms:created>
  <dcterms:modified xsi:type="dcterms:W3CDTF">2008-10-21T10:29:45Z</dcterms:modified>
  <cp:category/>
  <cp:version/>
  <cp:contentType/>
  <cp:contentStatus/>
</cp:coreProperties>
</file>