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3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VI 08" sheetId="1" r:id="rId1"/>
    <sheet name="Gminy VI 08" sheetId="2" r:id="rId2"/>
    <sheet name="Wykresy VI 08" sheetId="3" r:id="rId3"/>
    <sheet name="Zał. II kw. 08" sheetId="4" r:id="rId4"/>
  </sheets>
  <externalReferences>
    <externalReference r:id="rId7"/>
    <externalReference r:id="rId8"/>
  </externalReferences>
  <definedNames>
    <definedName name="_xlnm.Print_Area" localSheetId="1">'Gminy VI 08'!$B$2:$O$47</definedName>
    <definedName name="_xlnm.Print_Area" localSheetId="0">'Stan i struktura VI 08'!$B$2:$S$68</definedName>
    <definedName name="_xlnm.Print_Area" localSheetId="2">'Wykresy VI 08'!$L$3:$AD$46</definedName>
    <definedName name="_xlnm.Print_Area" localSheetId="3">'Zał. II kw. 08'!$B$2:$S$39</definedName>
  </definedNames>
  <calcPr fullCalcOnLoad="1"/>
</workbook>
</file>

<file path=xl/sharedStrings.xml><?xml version="1.0" encoding="utf-8"?>
<sst xmlns="http://schemas.openxmlformats.org/spreadsheetml/2006/main" count="434" uniqueCount="246">
  <si>
    <t xml:space="preserve">INFORMACJA O STANIE I STRUKTURZE BEZROBOCIA W WOJ. LUBUSKIM W CZERWCU 2008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</si>
  <si>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</si>
  <si>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</si>
  <si>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</si>
  <si>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</si>
  <si>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</si>
  <si>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</si>
  <si>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</si>
  <si>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</si>
  <si>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</si>
  <si>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</si>
  <si>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</si>
  <si>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</si>
  <si>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</si>
  <si>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</si>
  <si>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</si>
  <si>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</si>
  <si>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</si>
  <si>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</si>
  <si>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</si>
  <si>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</si>
  <si>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maj 2008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</si>
  <si>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</si>
  <si>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</si>
  <si>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</si>
  <si>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</si>
  <si>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</si>
  <si>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</si>
  <si>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</si>
  <si>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</si>
  <si>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</si>
  <si>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</si>
  <si>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</si>
  <si>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</si>
  <si>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</si>
  <si>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</si>
  <si>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</si>
  <si>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</si>
  <si>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</si>
  <si>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</si>
  <si>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</si>
  <si>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</si>
  <si>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</si>
  <si>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</si>
  <si>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</si>
  <si>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</si>
  <si>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</si>
  <si>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</si>
  <si>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</si>
  <si>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</si>
  <si>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</si>
  <si>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</si>
  <si>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</si>
  <si>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</si>
  <si>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</si>
  <si>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</si>
  <si>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</si>
  <si>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</si>
  <si>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</si>
  <si>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</si>
  <si>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</si>
  <si>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</si>
  <si>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</si>
  <si>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</si>
  <si>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</si>
  <si>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</si>
  <si>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</si>
  <si>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</si>
  <si>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</si>
  <si>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</si>
  <si>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</si>
  <si>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</si>
  <si>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</si>
  <si>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</si>
  <si>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</si>
  <si>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</si>
  <si>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</si>
  <si>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</si>
  <si>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</si>
  <si>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</si>
  <si>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</si>
  <si>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</si>
  <si>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</si>
  <si>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</si>
  <si>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czerwiec jest podawany przez GUS z miesięcznym opóżnieniem</t>
  </si>
  <si>
    <t>Liczba  bezrobotnych w układzie powiatowych urzędów pracy i gmin woj. lubuskiego zarejestrowanych</t>
  </si>
  <si>
    <t>na koniec czerwca 2008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</si>
  <si>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</si>
  <si>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</si>
  <si>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</si>
  <si>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</si>
  <si>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</si>
  <si>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</si>
  <si>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</si>
  <si>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</si>
  <si>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</si>
  <si>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</si>
  <si>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</si>
  <si>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</si>
  <si>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</si>
  <si>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</si>
  <si>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</si>
  <si>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</si>
  <si>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</si>
  <si>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</si>
  <si>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</si>
  <si>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</si>
  <si>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</si>
  <si>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</si>
  <si>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</si>
  <si>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</si>
  <si>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</si>
  <si>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</si>
  <si>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</si>
  <si>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</si>
  <si>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</si>
  <si>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</si>
  <si>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</si>
  <si>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</si>
  <si>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</si>
  <si>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</si>
  <si>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</si>
  <si>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</si>
  <si>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</si>
  <si>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</si>
  <si>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</si>
  <si>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</si>
  <si>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</si>
  <si>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</si>
  <si>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</si>
  <si>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</si>
  <si>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</si>
  <si>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</si>
  <si>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</si>
  <si>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</si>
  <si>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</si>
  <si>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</si>
  <si>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</si>
  <si>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</si>
  <si>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</si>
  <si>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</si>
  <si>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</si>
  <si>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</si>
  <si>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</si>
  <si>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</si>
  <si>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</si>
  <si>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</si>
  <si>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</si>
  <si>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</si>
  <si>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</si>
  <si>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</si>
  <si>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</si>
  <si>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</si>
  <si>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</si>
  <si>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</si>
  <si>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</si>
  <si>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</si>
  <si>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</si>
  <si>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</si>
  <si>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</si>
  <si>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</si>
  <si>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</si>
  <si>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</si>
  <si>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</si>
  <si>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</si>
  <si>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</si>
  <si>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</si>
  <si>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</si>
  <si>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</si>
  <si>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</si>
  <si>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</si>
  <si>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</si>
  <si>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</si>
  <si>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</si>
  <si>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</si>
  <si>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</si>
  <si>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</si>
  <si>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</si>
  <si>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</si>
  <si>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</si>
  <si>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</si>
  <si>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</si>
  <si>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</si>
  <si>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</si>
  <si>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</si>
  <si>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</si>
  <si>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</si>
  <si>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</si>
  <si>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</si>
  <si>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</si>
  <si>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</si>
  <si>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</si>
  <si>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 xml:space="preserve">              Wojewódzki Urząd Pracy w Zielonej Górze</t>
  </si>
  <si>
    <t>INFORMACJA KWARTALNA O STRUKTURZE BEZROBOTNYCH</t>
  </si>
  <si>
    <t xml:space="preserve"> WG WIEKU, WYKSZTAŁCENIA, STAŻU PRACY I CZASIE POZOSTAWANIA BEZ PRACY [stan na 31.03.2008 r.]</t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</si>
  <si>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</si>
  <si>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</si>
  <si>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</si>
  <si>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</si>
  <si>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</si>
  <si>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</si>
  <si>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</si>
  <si>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</si>
  <si>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</si>
  <si>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</si>
  <si>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</si>
  <si>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</si>
  <si>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</si>
  <si>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</si>
  <si>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</si>
  <si>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</si>
  <si>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</si>
  <si>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</si>
  <si>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</si>
  <si>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</si>
  <si>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</si>
  <si>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</si>
  <si>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</si>
  <si>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</si>
  <si>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</si>
  <si>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</si>
  <si>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</si>
  <si>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</si>
  <si>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</si>
  <si>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</si>
  <si>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</si>
  <si>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</si>
  <si>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</si>
  <si>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</si>
  <si>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Tabela I</t>
  </si>
  <si>
    <t>Tabela II</t>
  </si>
  <si>
    <t>Ogółem</t>
  </si>
  <si>
    <t>Subsydiowane</t>
  </si>
  <si>
    <t>Z sektora prywatnego</t>
  </si>
  <si>
    <t>I 2007</t>
  </si>
  <si>
    <t>II 2007</t>
  </si>
  <si>
    <t>III 2007</t>
  </si>
  <si>
    <t>IV 2007</t>
  </si>
  <si>
    <t>V 2007</t>
  </si>
  <si>
    <t xml:space="preserve">VI 2007 </t>
  </si>
  <si>
    <t xml:space="preserve">VII 2007 </t>
  </si>
  <si>
    <t xml:space="preserve">VIII 2007 </t>
  </si>
  <si>
    <t xml:space="preserve">IX 2007 </t>
  </si>
  <si>
    <t>X 2007</t>
  </si>
  <si>
    <t>XI 2007</t>
  </si>
  <si>
    <t>XII 2007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</si>
</sst>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  <numFmt numFmtId="166" formatCode="0.000"/>
    <numFmt numFmtId="167" formatCode="0.0000"/>
    <numFmt numFmtId="168" formatCode="0.000%"/>
    <numFmt numFmtId="169" formatCode="0.0%"/>
  </numFmts>
  <fonts count="8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6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sz val="14.25"/>
      <color indexed="8"/>
      <name val="Arial CE"/>
      <family val="0"/>
    </font>
    <font>
      <sz val="9.5"/>
      <color indexed="8"/>
      <name val="Arial CE"/>
      <family val="0"/>
    </font>
    <font>
      <b/>
      <sz val="10"/>
      <color indexed="8"/>
      <name val="Calibri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Calibri"/>
      <family val="0"/>
    </font>
    <font>
      <sz val="3.95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6" fillId="20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 vertical="center" wrapText="1"/>
    </xf>
    <xf numFmtId="1" fontId="18" fillId="22" borderId="21" xfId="0" applyNumberFormat="1" applyFont="1" applyFill="1" applyBorder="1" applyAlignment="1">
      <alignment horizontal="center" vertical="center"/>
    </xf>
    <xf numFmtId="1" fontId="18" fillId="22" borderId="22" xfId="0" applyNumberFormat="1" applyFont="1" applyFill="1" applyBorder="1" applyAlignment="1">
      <alignment horizontal="center" vertical="center"/>
    </xf>
    <xf numFmtId="0" fontId="18" fillId="22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24" borderId="23" xfId="0" applyFont="1" applyFill="1" applyBorder="1" applyAlignment="1">
      <alignment horizontal="center" vertical="center" wrapText="1"/>
    </xf>
    <xf numFmtId="1" fontId="18" fillId="24" borderId="23" xfId="0" applyNumberFormat="1" applyFont="1" applyFill="1" applyBorder="1" applyAlignment="1">
      <alignment horizontal="center" vertical="center" wrapText="1"/>
    </xf>
    <xf numFmtId="1" fontId="18" fillId="24" borderId="24" xfId="0" applyNumberFormat="1" applyFont="1" applyFill="1" applyBorder="1" applyAlignment="1">
      <alignment horizontal="center" vertical="center" wrapText="1"/>
    </xf>
    <xf numFmtId="1" fontId="18" fillId="24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9" fillId="4" borderId="46" xfId="0" applyFont="1" applyFill="1" applyBorder="1" applyAlignment="1">
      <alignment horizontal="center"/>
    </xf>
    <xf numFmtId="0" fontId="49" fillId="4" borderId="49" xfId="0" applyFont="1" applyFill="1" applyBorder="1" applyAlignment="1" applyProtection="1">
      <alignment horizontal="left"/>
      <protection/>
    </xf>
    <xf numFmtId="165" fontId="49" fillId="4" borderId="53" xfId="0" applyNumberFormat="1" applyFont="1" applyFill="1" applyBorder="1" applyAlignment="1" applyProtection="1">
      <alignment horizontal="right"/>
      <protection/>
    </xf>
    <xf numFmtId="0" fontId="48" fillId="0" borderId="54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9" fillId="4" borderId="49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 applyProtection="1">
      <alignment horizontal="left"/>
      <protection/>
    </xf>
    <xf numFmtId="165" fontId="48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4" borderId="49" xfId="0" applyNumberFormat="1" applyFont="1" applyFill="1" applyBorder="1" applyAlignment="1" applyProtection="1">
      <alignment/>
      <protection/>
    </xf>
    <xf numFmtId="165" fontId="49" fillId="4" borderId="53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>
      <alignment horizontal="center"/>
    </xf>
    <xf numFmtId="0" fontId="48" fillId="0" borderId="51" xfId="0" applyFont="1" applyBorder="1" applyAlignment="1" applyProtection="1">
      <alignment horizontal="left"/>
      <protection/>
    </xf>
    <xf numFmtId="165" fontId="48" fillId="0" borderId="51" xfId="0" applyNumberFormat="1" applyFont="1" applyBorder="1" applyAlignment="1" applyProtection="1">
      <alignment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20" borderId="60" xfId="0" applyFont="1" applyFill="1" applyBorder="1" applyAlignment="1">
      <alignment horizontal="center"/>
    </xf>
    <xf numFmtId="0" fontId="48" fillId="20" borderId="15" xfId="0" applyFont="1" applyFill="1" applyBorder="1" applyAlignment="1" applyProtection="1">
      <alignment horizontal="left"/>
      <protection/>
    </xf>
    <xf numFmtId="165" fontId="48" fillId="20" borderId="15" xfId="0" applyNumberFormat="1" applyFont="1" applyFill="1" applyBorder="1" applyAlignment="1" applyProtection="1">
      <alignment/>
      <protection/>
    </xf>
    <xf numFmtId="165" fontId="48" fillId="20" borderId="61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4" borderId="54" xfId="0" applyFont="1" applyFill="1" applyBorder="1" applyAlignment="1">
      <alignment horizontal="center"/>
    </xf>
    <xf numFmtId="0" fontId="49" fillId="4" borderId="31" xfId="0" applyFont="1" applyFill="1" applyBorder="1" applyAlignment="1" applyProtection="1">
      <alignment horizontal="left"/>
      <protection/>
    </xf>
    <xf numFmtId="165" fontId="49" fillId="4" borderId="31" xfId="0" applyNumberFormat="1" applyFont="1" applyFill="1" applyBorder="1" applyAlignment="1" applyProtection="1">
      <alignment/>
      <protection/>
    </xf>
    <xf numFmtId="165" fontId="49" fillId="4" borderId="55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 applyProtection="1">
      <alignment horizontal="left"/>
      <protection/>
    </xf>
    <xf numFmtId="165" fontId="48" fillId="0" borderId="67" xfId="0" applyNumberFormat="1" applyFont="1" applyBorder="1" applyAlignment="1" applyProtection="1">
      <alignment/>
      <protection/>
    </xf>
    <xf numFmtId="165" fontId="48" fillId="0" borderId="68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2" fillId="26" borderId="0" xfId="0" applyFont="1" applyFill="1" applyAlignment="1">
      <alignment/>
    </xf>
    <xf numFmtId="0" fontId="49" fillId="26" borderId="0" xfId="0" applyFont="1" applyFill="1" applyAlignment="1">
      <alignment/>
    </xf>
    <xf numFmtId="0" fontId="3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2" fillId="26" borderId="0" xfId="0" applyFont="1" applyFill="1" applyAlignment="1">
      <alignment horizontal="left" vertical="center"/>
    </xf>
    <xf numFmtId="0" fontId="0" fillId="26" borderId="0" xfId="0" applyFill="1" applyAlignment="1">
      <alignment/>
    </xf>
    <xf numFmtId="0" fontId="11" fillId="0" borderId="69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center"/>
    </xf>
    <xf numFmtId="0" fontId="14" fillId="0" borderId="70" xfId="0" applyFont="1" applyBorder="1" applyAlignment="1">
      <alignment/>
    </xf>
    <xf numFmtId="1" fontId="21" fillId="0" borderId="31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1" fontId="21" fillId="0" borderId="28" xfId="0" applyNumberFormat="1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/>
    </xf>
    <xf numFmtId="0" fontId="21" fillId="0" borderId="7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28" fillId="0" borderId="70" xfId="0" applyFont="1" applyBorder="1" applyAlignment="1">
      <alignment/>
    </xf>
    <xf numFmtId="1" fontId="18" fillId="0" borderId="10" xfId="0" applyNumberFormat="1" applyFont="1" applyFill="1" applyBorder="1" applyAlignment="1">
      <alignment horizontal="center" vertical="center" wrapText="1"/>
    </xf>
    <xf numFmtId="0" fontId="28" fillId="0" borderId="70" xfId="0" applyFont="1" applyBorder="1" applyAlignment="1">
      <alignment horizontal="center"/>
    </xf>
    <xf numFmtId="0" fontId="28" fillId="0" borderId="70" xfId="0" applyFont="1" applyFill="1" applyBorder="1" applyAlignment="1">
      <alignment horizontal="center"/>
    </xf>
    <xf numFmtId="0" fontId="28" fillId="0" borderId="66" xfId="0" applyFont="1" applyBorder="1" applyAlignment="1">
      <alignment/>
    </xf>
    <xf numFmtId="1" fontId="21" fillId="0" borderId="35" xfId="0" applyNumberFormat="1" applyFont="1" applyFill="1" applyBorder="1" applyAlignment="1">
      <alignment horizontal="center" vertical="center" wrapText="1"/>
    </xf>
    <xf numFmtId="1" fontId="21" fillId="0" borderId="48" xfId="0" applyNumberFormat="1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71" xfId="0" applyNumberFormat="1" applyFont="1" applyFill="1" applyBorder="1" applyAlignment="1">
      <alignment horizontal="center" vertical="center" wrapText="1"/>
    </xf>
    <xf numFmtId="1" fontId="21" fillId="0" borderId="62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1" fontId="21" fillId="0" borderId="51" xfId="0" applyNumberFormat="1" applyFont="1" applyFill="1" applyBorder="1" applyAlignment="1">
      <alignment horizontal="center" vertical="center" wrapText="1"/>
    </xf>
    <xf numFmtId="1" fontId="21" fillId="0" borderId="52" xfId="0" applyNumberFormat="1" applyFont="1" applyFill="1" applyBorder="1" applyAlignment="1">
      <alignment horizontal="center" vertical="center" wrapText="1"/>
    </xf>
    <xf numFmtId="0" fontId="28" fillId="0" borderId="66" xfId="0" applyFont="1" applyBorder="1" applyAlignment="1">
      <alignment horizontal="center"/>
    </xf>
    <xf numFmtId="0" fontId="21" fillId="0" borderId="36" xfId="0" applyFont="1" applyFill="1" applyBorder="1" applyAlignment="1">
      <alignment horizontal="center" vertical="center" wrapText="1"/>
    </xf>
    <xf numFmtId="1" fontId="21" fillId="0" borderId="36" xfId="0" applyNumberFormat="1" applyFont="1" applyFill="1" applyBorder="1" applyAlignment="1">
      <alignment horizontal="center" vertical="center" wrapText="1"/>
    </xf>
    <xf numFmtId="1" fontId="21" fillId="0" borderId="37" xfId="0" applyNumberFormat="1" applyFont="1" applyFill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4" applyNumberFormat="1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4" fillId="0" borderId="5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52" xfId="0" applyFont="1" applyBorder="1" applyAlignment="1">
      <alignment vertical="center" wrapText="1"/>
    </xf>
    <xf numFmtId="0" fontId="40" fillId="0" borderId="71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1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14" fillId="0" borderId="7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52" xfId="0" applyFont="1" applyFill="1" applyBorder="1" applyAlignment="1">
      <alignment horizontal="left" vertical="center" wrapText="1"/>
    </xf>
    <xf numFmtId="0" fontId="40" fillId="0" borderId="71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12" fillId="25" borderId="57" xfId="0" applyFont="1" applyFill="1" applyBorder="1" applyAlignment="1">
      <alignment horizontal="center" vertical="center"/>
    </xf>
    <xf numFmtId="0" fontId="6" fillId="25" borderId="57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38" fillId="0" borderId="5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8" fillId="0" borderId="58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12" fillId="25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31" fillId="0" borderId="5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2" fillId="25" borderId="0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7" fillId="0" borderId="72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2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2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13" fillId="25" borderId="11" xfId="0" applyFont="1" applyFill="1" applyBorder="1" applyAlignment="1">
      <alignment horizontal="center" vertical="center"/>
    </xf>
    <xf numFmtId="0" fontId="13" fillId="25" borderId="5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73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9" fillId="0" borderId="74" xfId="0" applyFont="1" applyFill="1" applyBorder="1" applyAlignment="1">
      <alignment vertical="center" wrapText="1"/>
    </xf>
    <xf numFmtId="0" fontId="19" fillId="0" borderId="75" xfId="0" applyFont="1" applyFill="1" applyBorder="1" applyAlignment="1">
      <alignment vertical="center" wrapText="1"/>
    </xf>
    <xf numFmtId="0" fontId="19" fillId="0" borderId="72" xfId="0" applyFont="1" applyBorder="1" applyAlignment="1">
      <alignment vertical="center" wrapText="1"/>
    </xf>
    <xf numFmtId="0" fontId="5" fillId="26" borderId="76" xfId="0" applyFont="1" applyFill="1" applyBorder="1" applyAlignment="1">
      <alignment horizontal="center" vertical="center"/>
    </xf>
    <xf numFmtId="0" fontId="6" fillId="26" borderId="76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/>
    </xf>
    <xf numFmtId="0" fontId="13" fillId="25" borderId="0" xfId="0" applyFont="1" applyFill="1" applyBorder="1" applyAlignment="1">
      <alignment horizontal="center" vertical="center"/>
    </xf>
    <xf numFmtId="0" fontId="15" fillId="0" borderId="77" xfId="0" applyFont="1" applyBorder="1" applyAlignment="1">
      <alignment vertical="center" wrapText="1"/>
    </xf>
    <xf numFmtId="0" fontId="15" fillId="0" borderId="78" xfId="0" applyFont="1" applyBorder="1" applyAlignment="1">
      <alignment vertical="center" wrapText="1"/>
    </xf>
    <xf numFmtId="0" fontId="17" fillId="22" borderId="79" xfId="0" applyFont="1" applyFill="1" applyBorder="1" applyAlignment="1">
      <alignment vertical="center" wrapText="1"/>
    </xf>
    <xf numFmtId="0" fontId="17" fillId="22" borderId="80" xfId="0" applyFont="1" applyFill="1" applyBorder="1" applyAlignment="1">
      <alignment vertical="center" wrapText="1"/>
    </xf>
    <xf numFmtId="0" fontId="22" fillId="0" borderId="72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2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45" fillId="0" borderId="81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45" fillId="0" borderId="84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165" fontId="47" fillId="0" borderId="92" xfId="0" applyNumberFormat="1" applyFont="1" applyBorder="1" applyAlignment="1">
      <alignment horizontal="center" vertical="center" wrapText="1"/>
    </xf>
    <xf numFmtId="0" fontId="47" fillId="0" borderId="93" xfId="0" applyFont="1" applyBorder="1" applyAlignment="1">
      <alignment horizontal="center" vertical="center" wrapText="1"/>
    </xf>
    <xf numFmtId="0" fontId="43" fillId="22" borderId="79" xfId="0" applyFont="1" applyFill="1" applyBorder="1" applyAlignment="1">
      <alignment horizontal="center" vertical="center" wrapText="1"/>
    </xf>
    <xf numFmtId="0" fontId="43" fillId="22" borderId="80" xfId="0" applyFont="1" applyFill="1" applyBorder="1" applyAlignment="1">
      <alignment horizontal="center" vertical="center" wrapText="1"/>
    </xf>
    <xf numFmtId="0" fontId="43" fillId="22" borderId="94" xfId="0" applyFont="1" applyFill="1" applyBorder="1" applyAlignment="1">
      <alignment horizontal="center" vertical="center" wrapText="1"/>
    </xf>
    <xf numFmtId="0" fontId="43" fillId="22" borderId="95" xfId="0" applyFont="1" applyFill="1" applyBorder="1" applyAlignment="1">
      <alignment horizontal="center" vertical="center" wrapText="1"/>
    </xf>
    <xf numFmtId="165" fontId="48" fillId="22" borderId="89" xfId="0" applyNumberFormat="1" applyFont="1" applyFill="1" applyBorder="1" applyAlignment="1" applyProtection="1">
      <alignment horizontal="center" vertical="center" wrapText="1"/>
      <protection/>
    </xf>
    <xf numFmtId="0" fontId="0" fillId="22" borderId="96" xfId="0" applyFill="1" applyBorder="1" applyAlignment="1">
      <alignment horizontal="center" vertical="center" wrapText="1"/>
    </xf>
    <xf numFmtId="165" fontId="52" fillId="22" borderId="92" xfId="0" applyNumberFormat="1" applyFont="1" applyFill="1" applyBorder="1" applyAlignment="1" applyProtection="1">
      <alignment horizontal="center" vertical="center" wrapText="1"/>
      <protection locked="0"/>
    </xf>
    <xf numFmtId="0" fontId="52" fillId="22" borderId="97" xfId="0" applyFont="1" applyFill="1" applyBorder="1" applyAlignment="1" applyProtection="1">
      <alignment horizontal="center" vertical="center" wrapText="1"/>
      <protection locked="0"/>
    </xf>
    <xf numFmtId="0" fontId="50" fillId="0" borderId="93" xfId="0" applyFont="1" applyBorder="1" applyAlignment="1">
      <alignment horizontal="center" vertical="center" wrapText="1"/>
    </xf>
    <xf numFmtId="0" fontId="5" fillId="26" borderId="0" xfId="0" applyFont="1" applyFill="1" applyAlignment="1">
      <alignment horizontal="center"/>
    </xf>
    <xf numFmtId="0" fontId="5" fillId="26" borderId="76" xfId="0" applyFont="1" applyFill="1" applyBorder="1" applyAlignment="1">
      <alignment horizontal="center" vertical="center" wrapText="1"/>
    </xf>
    <xf numFmtId="0" fontId="0" fillId="26" borderId="76" xfId="0" applyFill="1" applyBorder="1" applyAlignment="1">
      <alignment/>
    </xf>
    <xf numFmtId="0" fontId="53" fillId="25" borderId="57" xfId="0" applyFont="1" applyFill="1" applyBorder="1" applyAlignment="1">
      <alignment horizontal="center" vertical="center"/>
    </xf>
    <xf numFmtId="0" fontId="54" fillId="0" borderId="98" xfId="0" applyFont="1" applyBorder="1" applyAlignment="1">
      <alignment horizontal="left" vertical="center" wrapText="1"/>
    </xf>
    <xf numFmtId="0" fontId="54" fillId="0" borderId="57" xfId="0" applyFont="1" applyBorder="1" applyAlignment="1">
      <alignment horizontal="left" vertical="center" wrapText="1"/>
    </xf>
    <xf numFmtId="0" fontId="54" fillId="0" borderId="99" xfId="0" applyFont="1" applyBorder="1" applyAlignment="1">
      <alignment horizontal="left" vertical="center" wrapText="1"/>
    </xf>
    <xf numFmtId="0" fontId="55" fillId="0" borderId="28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55" fillId="0" borderId="29" xfId="0" applyFont="1" applyBorder="1" applyAlignment="1">
      <alignment vertical="center" wrapText="1"/>
    </xf>
    <xf numFmtId="0" fontId="55" fillId="0" borderId="62" xfId="0" applyFont="1" applyBorder="1" applyAlignment="1">
      <alignment vertical="center" wrapText="1"/>
    </xf>
    <xf numFmtId="0" fontId="55" fillId="0" borderId="71" xfId="0" applyFont="1" applyBorder="1" applyAlignment="1">
      <alignment vertical="center" wrapText="1"/>
    </xf>
    <xf numFmtId="0" fontId="53" fillId="25" borderId="11" xfId="0" applyFont="1" applyFill="1" applyBorder="1" applyAlignment="1">
      <alignment horizontal="center"/>
    </xf>
    <xf numFmtId="0" fontId="53" fillId="25" borderId="76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55" fillId="0" borderId="62" xfId="0" applyFont="1" applyFill="1" applyBorder="1" applyAlignment="1">
      <alignment horizontal="left" vertical="center" wrapText="1"/>
    </xf>
    <xf numFmtId="0" fontId="55" fillId="0" borderId="71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>
      <alignment horizontal="left" vertical="center" wrapText="1"/>
    </xf>
    <xf numFmtId="0" fontId="55" fillId="0" borderId="35" xfId="0" applyFont="1" applyFill="1" applyBorder="1" applyAlignment="1">
      <alignment horizontal="left" vertical="center" wrapText="1"/>
    </xf>
    <xf numFmtId="0" fontId="53" fillId="25" borderId="0" xfId="0" applyFont="1" applyFill="1" applyBorder="1" applyAlignment="1">
      <alignment horizontal="center" vertical="center"/>
    </xf>
    <xf numFmtId="0" fontId="54" fillId="25" borderId="0" xfId="0" applyFont="1" applyFill="1" applyBorder="1" applyAlignment="1">
      <alignment horizontal="center" vertical="center"/>
    </xf>
    <xf numFmtId="0" fontId="53" fillId="0" borderId="98" xfId="0" applyFont="1" applyBorder="1" applyAlignment="1">
      <alignment horizontal="left" vertical="center" wrapText="1"/>
    </xf>
    <xf numFmtId="0" fontId="53" fillId="0" borderId="57" xfId="0" applyFont="1" applyBorder="1" applyAlignment="1">
      <alignment horizontal="left" vertical="center" wrapText="1"/>
    </xf>
    <xf numFmtId="0" fontId="53" fillId="0" borderId="99" xfId="0" applyFont="1" applyBorder="1" applyAlignment="1">
      <alignment horizontal="left" vertical="center" wrapText="1"/>
    </xf>
    <xf numFmtId="0" fontId="55" fillId="0" borderId="29" xfId="0" applyFont="1" applyFill="1" applyBorder="1" applyAlignment="1">
      <alignment vertical="center" wrapText="1"/>
    </xf>
    <xf numFmtId="0" fontId="55" fillId="0" borderId="28" xfId="0" applyFont="1" applyFill="1" applyBorder="1" applyAlignment="1">
      <alignment vertical="center" wrapText="1"/>
    </xf>
    <xf numFmtId="0" fontId="53" fillId="0" borderId="4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5" fillId="0" borderId="48" xfId="0" applyFont="1" applyBorder="1" applyAlignment="1">
      <alignment vertical="center" wrapText="1"/>
    </xf>
    <xf numFmtId="0" fontId="55" fillId="0" borderId="35" xfId="0" applyFont="1" applyBorder="1" applyAlignment="1">
      <alignment vertical="center" wrapText="1"/>
    </xf>
    <xf numFmtId="0" fontId="53" fillId="0" borderId="98" xfId="0" applyFont="1" applyFill="1" applyBorder="1" applyAlignment="1">
      <alignment horizontal="left"/>
    </xf>
    <xf numFmtId="0" fontId="53" fillId="0" borderId="57" xfId="0" applyFont="1" applyFill="1" applyBorder="1" applyAlignment="1">
      <alignment horizontal="left"/>
    </xf>
    <xf numFmtId="0" fontId="53" fillId="0" borderId="99" xfId="0" applyFont="1" applyFill="1" applyBorder="1" applyAlignment="1">
      <alignment horizontal="left"/>
    </xf>
    <xf numFmtId="0" fontId="55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5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8" fillId="25" borderId="0" xfId="0" applyFont="1" applyFill="1" applyBorder="1" applyAlignment="1">
      <alignment horizontal="center"/>
    </xf>
    <xf numFmtId="0" fontId="0" fillId="25" borderId="0" xfId="0" applyFill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Zmiany liczby bezrobotnych 
w okresie I 2001- VI 2008 r.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925"/>
          <c:w val="0.9605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'Wykresy VI 08'!$C$2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'Wykresy VI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 08'!$C$3:$C$14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'Wykresy VI 08'!$D$2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'Wykresy VI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 08'!$D$3:$D$14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'Wykresy VI 08'!$E$2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'Wykresy VI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 08'!$E$3:$E$14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'Wykresy VI 08'!$F$2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'Wykresy VI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 08'!$F$3:$F$14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'Wykresy VI 08'!$G$2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'Wykresy VI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 08'!$G$3:$G$14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'Wykresy VI 08'!$H$2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'Wykresy VI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 08'!$H$3:$H$14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'Wykresy VI 08'!$I$2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'Wykresy VI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 08'!$I$3:$I$14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'Wykresy VI 08'!$J$2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'Wykresy VI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 08'!$J$3:$J$14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42335075"/>
        <c:axId val="45471356"/>
      </c:lineChart>
      <c:catAx>
        <c:axId val="423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471356"/>
        <c:crosses val="autoZero"/>
        <c:auto val="1"/>
        <c:lblOffset val="100"/>
        <c:tickLblSkip val="1"/>
        <c:noMultiLvlLbl val="0"/>
      </c:catAx>
      <c:valAx>
        <c:axId val="45471356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335075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35"/>
          <c:w val="0.992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42"/>
          <c:y val="0.18825"/>
          <c:w val="0.95825"/>
          <c:h val="0.78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EC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0066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600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'[1]Arkusz4'!$B$6:$B$13</c:f>
              <c:strCache>
                <c:ptCount val="8"/>
                <c:pt idx="0">
                  <c:v>Rozpoczęcie prace interwencyjnych</c:v>
                </c:pt>
                <c:pt idx="1">
                  <c:v>Rozpoczęcie robót publicznych</c:v>
                </c:pt>
                <c:pt idx="2">
                  <c:v>Podjęcie działalności gospodarczej</c:v>
                </c:pt>
                <c:pt idx="3">
                  <c:v>Rozpoczęcie pracy w ramach refundacji kosztów zatrudnienia</c:v>
                </c:pt>
                <c:pt idx="4">
                  <c:v>Rozpoczęcie szkolenia</c:v>
                </c:pt>
                <c:pt idx="5">
                  <c:v>Rozpoczęcie stażu</c:v>
                </c:pt>
                <c:pt idx="6">
                  <c:v>Rozpoczęcie przygotowania zawod. w miejscu pracy</c:v>
                </c:pt>
                <c:pt idx="7">
                  <c:v>Rozpoczęcie pracy społecznie użytecznej</c:v>
                </c:pt>
              </c:strCache>
            </c:strRef>
          </c:cat>
          <c:val>
            <c:numRef>
              <c:f>'[1]Arkusz4'!$C$6:$C$13</c:f>
              <c:numCache>
                <c:ptCount val="8"/>
                <c:pt idx="0">
                  <c:v>1590</c:v>
                </c:pt>
                <c:pt idx="1">
                  <c:v>849</c:v>
                </c:pt>
                <c:pt idx="2">
                  <c:v>570</c:v>
                </c:pt>
                <c:pt idx="3">
                  <c:v>871</c:v>
                </c:pt>
                <c:pt idx="4">
                  <c:v>1758</c:v>
                </c:pt>
                <c:pt idx="5">
                  <c:v>2747</c:v>
                </c:pt>
                <c:pt idx="6">
                  <c:v>1273</c:v>
                </c:pt>
                <c:pt idx="7">
                  <c:v>5957</c:v>
                </c:pt>
              </c:numCache>
            </c:numRef>
          </c:val>
          <c:shape val="cylinder"/>
        </c:ser>
        <c:gapWidth val="51"/>
        <c:gapDepth val="104"/>
        <c:shape val="cylinder"/>
        <c:axId val="6589021"/>
        <c:axId val="59301190"/>
      </c:bar3DChart>
      <c:catAx>
        <c:axId val="6589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9301190"/>
        <c:crosses val="autoZero"/>
        <c:auto val="1"/>
        <c:lblOffset val="100"/>
        <c:tickLblSkip val="1"/>
        <c:noMultiLvlLbl val="0"/>
      </c:catAx>
      <c:valAx>
        <c:axId val="593011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90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9FF9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chart" Target="/xl/charts/chart2.xml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0.0065</cdr:y>
    </cdr:from>
    <cdr:to>
      <cdr:x>1</cdr:x>
      <cdr:y>0.1385</cdr:y>
    </cdr:to>
    <cdr:sp>
      <cdr:nvSpPr>
        <cdr:cNvPr id="1" name="pole tekstowe 1"/>
        <cdr:cNvSpPr txBox="1">
          <a:spLocks noChangeArrowheads="1"/>
        </cdr:cNvSpPr>
      </cdr:nvSpPr>
      <cdr:spPr>
        <a:xfrm>
          <a:off x="19050" y="19050"/>
          <a:ext cx="54387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Bezrobotni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zaktywizowani w woj. lubuskim od stycznia do czerwca 2008  r.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ramach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poszczególnych form</a:t>
          </a:r>
        </a:p>
      </cdr:txBody>
    </cdr:sp>
  </cdr:relSizeAnchor>
  <cdr:relSizeAnchor xmlns:cdr="http://schemas.openxmlformats.org/drawingml/2006/chartDrawing">
    <cdr:from>
      <cdr:x>0.014</cdr:x>
      <cdr:y>0.074</cdr:y>
    </cdr:from>
    <cdr:to>
      <cdr:x>0.35425</cdr:x>
      <cdr:y>0.1235</cdr:y>
    </cdr:to>
    <cdr:sp>
      <cdr:nvSpPr>
        <cdr:cNvPr id="2" name="pole tekstowe 2"/>
        <cdr:cNvSpPr txBox="1">
          <a:spLocks noChangeArrowheads="1"/>
        </cdr:cNvSpPr>
      </cdr:nvSpPr>
      <cdr:spPr>
        <a:xfrm>
          <a:off x="76200" y="285750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24</xdr:row>
      <xdr:rowOff>0</xdr:rowOff>
    </xdr:from>
    <xdr:to>
      <xdr:col>29</xdr:col>
      <xdr:colOff>114300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3658850" y="4543425"/>
        <a:ext cx="5534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21</xdr:col>
      <xdr:colOff>19050</xdr:colOff>
      <xdr:row>3</xdr:row>
      <xdr:rowOff>28575</xdr:rowOff>
    </xdr:from>
    <xdr:to>
      <xdr:col>29</xdr:col>
      <xdr:colOff>85725</xdr:colOff>
      <xdr:row>22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571500"/>
          <a:ext cx="5486400" cy="3648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19</xdr:col>
      <xdr:colOff>666750</xdr:colOff>
      <xdr:row>44</xdr:row>
      <xdr:rowOff>152400</xdr:rowOff>
    </xdr:to>
    <xdr:graphicFrame>
      <xdr:nvGraphicFramePr>
        <xdr:cNvPr id="3" name="Wykres 2"/>
        <xdr:cNvGraphicFramePr/>
      </xdr:nvGraphicFramePr>
      <xdr:xfrm>
        <a:off x="7896225" y="4543425"/>
        <a:ext cx="54673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12</xdr:col>
      <xdr:colOff>47625</xdr:colOff>
      <xdr:row>3</xdr:row>
      <xdr:rowOff>28575</xdr:rowOff>
    </xdr:from>
    <xdr:to>
      <xdr:col>19</xdr:col>
      <xdr:colOff>666750</xdr:colOff>
      <xdr:row>22</xdr:row>
      <xdr:rowOff>76200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571500"/>
          <a:ext cx="5429250" cy="3667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733425</xdr:colOff>
      <xdr:row>1</xdr:row>
      <xdr:rowOff>114300</xdr:rowOff>
    </xdr:from>
    <xdr:to>
      <xdr:col>18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97425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zentacja%20dla%20dyrektora\Wykresy%20do%20prezentacj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8r\Arkusz%20robocz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4"/>
      <sheetName val="Arkusz5"/>
      <sheetName val="Arkusz6"/>
      <sheetName val="Arkusz3"/>
    </sheetNames>
    <sheetDataSet>
      <sheetData sheetId="2">
        <row r="6">
          <cell r="B6" t="str">
            <v>Rozpoczęcie prace interwencyjnych</v>
          </cell>
          <cell r="C6">
            <v>1590</v>
          </cell>
        </row>
        <row r="7">
          <cell r="B7" t="str">
            <v>Rozpoczęcie robót publicznych</v>
          </cell>
          <cell r="C7">
            <v>849</v>
          </cell>
        </row>
        <row r="8">
          <cell r="B8" t="str">
            <v>Podjęcie działalności gospodarczej</v>
          </cell>
          <cell r="C8">
            <v>570</v>
          </cell>
        </row>
        <row r="9">
          <cell r="B9" t="str">
            <v>Rozpoczęcie pracy w ramach refundacji kosztów zatrudnienia</v>
          </cell>
          <cell r="C9">
            <v>871</v>
          </cell>
        </row>
        <row r="10">
          <cell r="B10" t="str">
            <v>Rozpoczęcie szkolenia</v>
          </cell>
          <cell r="C10">
            <v>1758</v>
          </cell>
        </row>
        <row r="11">
          <cell r="B11" t="str">
            <v>Rozpoczęcie stażu</v>
          </cell>
          <cell r="C11">
            <v>2747</v>
          </cell>
        </row>
        <row r="12">
          <cell r="B12" t="str">
            <v>Rozpoczęcie przygotowania zawod. w miejscu pracy</v>
          </cell>
          <cell r="C12">
            <v>1273</v>
          </cell>
        </row>
        <row r="13">
          <cell r="B13" t="str">
            <v>Rozpoczęcie pracy społecznie użytecznej</v>
          </cell>
          <cell r="C13">
            <v>5957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8"/>
      <sheetName val="Stan i struktura II 08"/>
      <sheetName val="Stan i struktura III 08"/>
      <sheetName val="Stan i struktura IV 08"/>
      <sheetName val="Stan i struktura V 08"/>
      <sheetName val="Stan i struktura VI 08"/>
    </sheetNames>
    <sheetDataSet>
      <sheetData sheetId="4">
        <row r="6">
          <cell r="E6">
            <v>2387</v>
          </cell>
          <cell r="F6">
            <v>1719</v>
          </cell>
          <cell r="G6">
            <v>4537</v>
          </cell>
          <cell r="H6">
            <v>3182</v>
          </cell>
          <cell r="I6">
            <v>5295</v>
          </cell>
          <cell r="J6">
            <v>2466</v>
          </cell>
          <cell r="K6">
            <v>3473</v>
          </cell>
          <cell r="L6">
            <v>1330</v>
          </cell>
          <cell r="M6">
            <v>1447</v>
          </cell>
          <cell r="N6">
            <v>1711</v>
          </cell>
          <cell r="O6">
            <v>3243</v>
          </cell>
          <cell r="P6">
            <v>3143</v>
          </cell>
          <cell r="Q6">
            <v>5828</v>
          </cell>
          <cell r="R6">
            <v>5223</v>
          </cell>
          <cell r="S6">
            <v>44984</v>
          </cell>
        </row>
        <row r="46">
          <cell r="E46">
            <v>2112</v>
          </cell>
          <cell r="F46">
            <v>917</v>
          </cell>
          <cell r="G46">
            <v>1250</v>
          </cell>
          <cell r="H46">
            <v>752</v>
          </cell>
          <cell r="I46">
            <v>1887</v>
          </cell>
          <cell r="J46">
            <v>814</v>
          </cell>
          <cell r="K46">
            <v>1232</v>
          </cell>
          <cell r="L46">
            <v>824</v>
          </cell>
          <cell r="M46">
            <v>598</v>
          </cell>
          <cell r="N46">
            <v>711</v>
          </cell>
          <cell r="O46">
            <v>1294</v>
          </cell>
          <cell r="P46">
            <v>1131</v>
          </cell>
          <cell r="Q46">
            <v>1709</v>
          </cell>
          <cell r="R46">
            <v>5495</v>
          </cell>
          <cell r="S46">
            <v>20726</v>
          </cell>
        </row>
        <row r="49">
          <cell r="E49">
            <v>41</v>
          </cell>
          <cell r="F49">
            <v>61</v>
          </cell>
          <cell r="G49">
            <v>19</v>
          </cell>
          <cell r="H49">
            <v>0</v>
          </cell>
          <cell r="I49">
            <v>46</v>
          </cell>
          <cell r="J49">
            <v>45</v>
          </cell>
          <cell r="K49">
            <v>100</v>
          </cell>
          <cell r="L49">
            <v>34</v>
          </cell>
          <cell r="M49">
            <v>29</v>
          </cell>
          <cell r="N49">
            <v>13</v>
          </cell>
          <cell r="O49">
            <v>177</v>
          </cell>
          <cell r="P49">
            <v>25</v>
          </cell>
          <cell r="Q49">
            <v>523</v>
          </cell>
          <cell r="R49">
            <v>208</v>
          </cell>
          <cell r="S49">
            <v>1321</v>
          </cell>
        </row>
        <row r="51">
          <cell r="E51">
            <v>3</v>
          </cell>
          <cell r="F51">
            <v>11</v>
          </cell>
          <cell r="G51">
            <v>97</v>
          </cell>
          <cell r="H51">
            <v>71</v>
          </cell>
          <cell r="I51">
            <v>123</v>
          </cell>
          <cell r="J51">
            <v>52</v>
          </cell>
          <cell r="K51">
            <v>79</v>
          </cell>
          <cell r="L51">
            <v>40</v>
          </cell>
          <cell r="M51">
            <v>7</v>
          </cell>
          <cell r="N51">
            <v>18</v>
          </cell>
          <cell r="O51">
            <v>49</v>
          </cell>
          <cell r="P51">
            <v>130</v>
          </cell>
          <cell r="Q51">
            <v>94</v>
          </cell>
          <cell r="R51">
            <v>0</v>
          </cell>
          <cell r="S51">
            <v>774</v>
          </cell>
        </row>
        <row r="53">
          <cell r="E53">
            <v>40</v>
          </cell>
          <cell r="F53">
            <v>16</v>
          </cell>
          <cell r="G53">
            <v>40</v>
          </cell>
          <cell r="H53">
            <v>36</v>
          </cell>
          <cell r="I53">
            <v>8</v>
          </cell>
          <cell r="J53">
            <v>17</v>
          </cell>
          <cell r="K53">
            <v>13</v>
          </cell>
          <cell r="L53">
            <v>30</v>
          </cell>
          <cell r="M53">
            <v>15</v>
          </cell>
          <cell r="N53">
            <v>37</v>
          </cell>
          <cell r="O53">
            <v>15</v>
          </cell>
          <cell r="P53">
            <v>5</v>
          </cell>
          <cell r="Q53">
            <v>38</v>
          </cell>
          <cell r="R53">
            <v>61</v>
          </cell>
          <cell r="S53">
            <v>371</v>
          </cell>
        </row>
        <row r="55">
          <cell r="E55">
            <v>223</v>
          </cell>
          <cell r="F55">
            <v>76</v>
          </cell>
          <cell r="G55">
            <v>7</v>
          </cell>
          <cell r="H55">
            <v>7</v>
          </cell>
          <cell r="I55">
            <v>4</v>
          </cell>
          <cell r="J55">
            <v>23</v>
          </cell>
          <cell r="K55">
            <v>15</v>
          </cell>
          <cell r="L55">
            <v>110</v>
          </cell>
          <cell r="M55">
            <v>22</v>
          </cell>
          <cell r="N55">
            <v>37</v>
          </cell>
          <cell r="O55">
            <v>21</v>
          </cell>
          <cell r="P55">
            <v>16</v>
          </cell>
          <cell r="Q55">
            <v>59</v>
          </cell>
          <cell r="R55">
            <v>107</v>
          </cell>
          <cell r="S55">
            <v>727</v>
          </cell>
        </row>
        <row r="57"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</v>
          </cell>
          <cell r="N57">
            <v>0</v>
          </cell>
          <cell r="O57">
            <v>0</v>
          </cell>
          <cell r="P57">
            <v>0</v>
          </cell>
          <cell r="Q57">
            <v>7</v>
          </cell>
          <cell r="R57">
            <v>6</v>
          </cell>
          <cell r="S57">
            <v>41</v>
          </cell>
        </row>
        <row r="59">
          <cell r="E59">
            <v>69</v>
          </cell>
          <cell r="F59">
            <v>42</v>
          </cell>
          <cell r="G59">
            <v>116</v>
          </cell>
          <cell r="H59">
            <v>115</v>
          </cell>
          <cell r="I59">
            <v>71</v>
          </cell>
          <cell r="J59">
            <v>10</v>
          </cell>
          <cell r="K59">
            <v>101</v>
          </cell>
          <cell r="L59">
            <v>53</v>
          </cell>
          <cell r="M59">
            <v>107</v>
          </cell>
          <cell r="N59">
            <v>55</v>
          </cell>
          <cell r="O59">
            <v>87</v>
          </cell>
          <cell r="P59">
            <v>107</v>
          </cell>
          <cell r="Q59">
            <v>29</v>
          </cell>
          <cell r="R59">
            <v>194</v>
          </cell>
          <cell r="S59">
            <v>1156</v>
          </cell>
        </row>
        <row r="61">
          <cell r="E61">
            <v>198</v>
          </cell>
          <cell r="F61">
            <v>94</v>
          </cell>
          <cell r="G61">
            <v>278</v>
          </cell>
          <cell r="H61">
            <v>109</v>
          </cell>
          <cell r="I61">
            <v>170</v>
          </cell>
          <cell r="J61">
            <v>155</v>
          </cell>
          <cell r="K61">
            <v>144</v>
          </cell>
          <cell r="L61">
            <v>112</v>
          </cell>
          <cell r="M61">
            <v>96</v>
          </cell>
          <cell r="N61">
            <v>42</v>
          </cell>
          <cell r="O61">
            <v>219</v>
          </cell>
          <cell r="P61">
            <v>205</v>
          </cell>
          <cell r="Q61">
            <v>139</v>
          </cell>
          <cell r="R61">
            <v>232</v>
          </cell>
          <cell r="S61">
            <v>2193</v>
          </cell>
        </row>
        <row r="63">
          <cell r="E63">
            <v>140</v>
          </cell>
          <cell r="F63">
            <v>92</v>
          </cell>
          <cell r="G63">
            <v>129</v>
          </cell>
          <cell r="H63">
            <v>98</v>
          </cell>
          <cell r="I63">
            <v>66</v>
          </cell>
          <cell r="J63">
            <v>42</v>
          </cell>
          <cell r="K63">
            <v>132</v>
          </cell>
          <cell r="L63">
            <v>50</v>
          </cell>
          <cell r="M63">
            <v>23</v>
          </cell>
          <cell r="N63">
            <v>11</v>
          </cell>
          <cell r="O63">
            <v>32</v>
          </cell>
          <cell r="P63">
            <v>28</v>
          </cell>
          <cell r="Q63">
            <v>59</v>
          </cell>
          <cell r="R63">
            <v>100</v>
          </cell>
          <cell r="S63">
            <v>1002</v>
          </cell>
        </row>
        <row r="65">
          <cell r="E65">
            <v>30</v>
          </cell>
          <cell r="F65">
            <v>198</v>
          </cell>
          <cell r="G65">
            <v>51</v>
          </cell>
          <cell r="H65">
            <v>87</v>
          </cell>
          <cell r="I65">
            <v>189</v>
          </cell>
          <cell r="J65">
            <v>61</v>
          </cell>
          <cell r="K65">
            <v>58</v>
          </cell>
          <cell r="L65">
            <v>25</v>
          </cell>
          <cell r="M65">
            <v>51</v>
          </cell>
          <cell r="N65">
            <v>78</v>
          </cell>
          <cell r="O65">
            <v>217</v>
          </cell>
          <cell r="P65">
            <v>37</v>
          </cell>
          <cell r="Q65">
            <v>308</v>
          </cell>
          <cell r="R65">
            <v>3714</v>
          </cell>
          <cell r="S65">
            <v>5104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6" customWidth="1"/>
    <col min="12" max="12" width="11.625" style="6" customWidth="1"/>
    <col min="13" max="13" width="12.25390625" style="106" customWidth="1"/>
    <col min="14" max="15" width="12.25390625" style="6" customWidth="1"/>
    <col min="16" max="16" width="12.25390625" style="106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314" t="s">
        <v>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6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282" t="s">
        <v>19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17"/>
    </row>
    <row r="5" spans="2:20" ht="24.75" customHeight="1" thickBot="1" thickTop="1">
      <c r="B5" s="15" t="s">
        <v>20</v>
      </c>
      <c r="C5" s="318" t="s">
        <v>21</v>
      </c>
      <c r="D5" s="319"/>
      <c r="E5" s="16">
        <v>4.4</v>
      </c>
      <c r="F5" s="16">
        <v>8.3</v>
      </c>
      <c r="G5" s="16">
        <v>25.9</v>
      </c>
      <c r="H5" s="16">
        <v>15.5</v>
      </c>
      <c r="I5" s="16">
        <v>19.2</v>
      </c>
      <c r="J5" s="16">
        <v>14</v>
      </c>
      <c r="K5" s="16">
        <v>20.3</v>
      </c>
      <c r="L5" s="16">
        <v>9.8</v>
      </c>
      <c r="M5" s="16">
        <v>6.3</v>
      </c>
      <c r="N5" s="16">
        <v>12.7</v>
      </c>
      <c r="O5" s="16">
        <v>5.8</v>
      </c>
      <c r="P5" s="16">
        <v>12</v>
      </c>
      <c r="Q5" s="16">
        <v>22.9</v>
      </c>
      <c r="R5" s="17">
        <v>15.5</v>
      </c>
      <c r="S5" s="18">
        <v>12.3</v>
      </c>
      <c r="T5" t="s">
        <v>22</v>
      </c>
    </row>
    <row r="6" spans="2:19" s="6" customFormat="1" ht="26.25" customHeight="1" thickBot="1" thickTop="1">
      <c r="B6" s="19" t="s">
        <v>23</v>
      </c>
      <c r="C6" s="320" t="s">
        <v>24</v>
      </c>
      <c r="D6" s="321"/>
      <c r="E6" s="20">
        <v>2223</v>
      </c>
      <c r="F6" s="21">
        <v>1610</v>
      </c>
      <c r="G6" s="21">
        <v>4412</v>
      </c>
      <c r="H6" s="21">
        <v>3126</v>
      </c>
      <c r="I6" s="21">
        <v>5018</v>
      </c>
      <c r="J6" s="21">
        <v>2357</v>
      </c>
      <c r="K6" s="21">
        <v>3329</v>
      </c>
      <c r="L6" s="21">
        <v>1274</v>
      </c>
      <c r="M6" s="21">
        <v>1420</v>
      </c>
      <c r="N6" s="21">
        <v>1701</v>
      </c>
      <c r="O6" s="21">
        <v>2990</v>
      </c>
      <c r="P6" s="21">
        <v>2824</v>
      </c>
      <c r="Q6" s="21">
        <v>5435</v>
      </c>
      <c r="R6" s="22">
        <v>4890</v>
      </c>
      <c r="S6" s="23">
        <f>SUM(E6:R6)</f>
        <v>42609</v>
      </c>
    </row>
    <row r="7" spans="2:20" s="6" customFormat="1" ht="24" customHeight="1" thickBot="1" thickTop="1">
      <c r="B7" s="24"/>
      <c r="C7" s="311" t="s">
        <v>25</v>
      </c>
      <c r="D7" s="312"/>
      <c r="E7" s="25">
        <f>'[2]Stan i struktura V 08'!E6</f>
        <v>2387</v>
      </c>
      <c r="F7" s="26">
        <f>'[2]Stan i struktura V 08'!F6</f>
        <v>1719</v>
      </c>
      <c r="G7" s="26">
        <f>'[2]Stan i struktura V 08'!G6</f>
        <v>4537</v>
      </c>
      <c r="H7" s="26">
        <f>'[2]Stan i struktura V 08'!H6</f>
        <v>3182</v>
      </c>
      <c r="I7" s="26">
        <f>'[2]Stan i struktura V 08'!I6</f>
        <v>5295</v>
      </c>
      <c r="J7" s="26">
        <f>'[2]Stan i struktura V 08'!J6</f>
        <v>2466</v>
      </c>
      <c r="K7" s="26">
        <f>'[2]Stan i struktura V 08'!K6</f>
        <v>3473</v>
      </c>
      <c r="L7" s="26">
        <f>'[2]Stan i struktura V 08'!L6</f>
        <v>1330</v>
      </c>
      <c r="M7" s="26">
        <f>'[2]Stan i struktura V 08'!M6</f>
        <v>1447</v>
      </c>
      <c r="N7" s="26">
        <f>'[2]Stan i struktura V 08'!N6</f>
        <v>1711</v>
      </c>
      <c r="O7" s="26">
        <f>'[2]Stan i struktura V 08'!O6</f>
        <v>3243</v>
      </c>
      <c r="P7" s="26">
        <f>'[2]Stan i struktura V 08'!P6</f>
        <v>3143</v>
      </c>
      <c r="Q7" s="26">
        <f>'[2]Stan i struktura V 08'!Q6</f>
        <v>5828</v>
      </c>
      <c r="R7" s="27">
        <f>'[2]Stan i struktura V 08'!R6</f>
        <v>5223</v>
      </c>
      <c r="S7" s="28">
        <f>'[2]Stan i struktura V 08'!S6</f>
        <v>44984</v>
      </c>
      <c r="T7" s="29"/>
    </row>
    <row r="8" spans="2:20" ht="24" customHeight="1" thickBot="1" thickTop="1">
      <c r="B8" s="30"/>
      <c r="C8" s="313" t="s">
        <v>26</v>
      </c>
      <c r="D8" s="297"/>
      <c r="E8" s="31">
        <f aca="true" t="shared" si="0" ref="E8:S8">E6-E7</f>
        <v>-164</v>
      </c>
      <c r="F8" s="31">
        <f t="shared" si="0"/>
        <v>-109</v>
      </c>
      <c r="G8" s="31">
        <f t="shared" si="0"/>
        <v>-125</v>
      </c>
      <c r="H8" s="31">
        <f t="shared" si="0"/>
        <v>-56</v>
      </c>
      <c r="I8" s="31">
        <f t="shared" si="0"/>
        <v>-277</v>
      </c>
      <c r="J8" s="31">
        <f t="shared" si="0"/>
        <v>-109</v>
      </c>
      <c r="K8" s="31">
        <f t="shared" si="0"/>
        <v>-144</v>
      </c>
      <c r="L8" s="31">
        <f t="shared" si="0"/>
        <v>-56</v>
      </c>
      <c r="M8" s="31">
        <f t="shared" si="0"/>
        <v>-27</v>
      </c>
      <c r="N8" s="31">
        <f t="shared" si="0"/>
        <v>-10</v>
      </c>
      <c r="O8" s="31">
        <f t="shared" si="0"/>
        <v>-253</v>
      </c>
      <c r="P8" s="31">
        <f t="shared" si="0"/>
        <v>-319</v>
      </c>
      <c r="Q8" s="31">
        <f t="shared" si="0"/>
        <v>-393</v>
      </c>
      <c r="R8" s="32">
        <f t="shared" si="0"/>
        <v>-333</v>
      </c>
      <c r="S8" s="33">
        <f t="shared" si="0"/>
        <v>-2375</v>
      </c>
      <c r="T8" s="34"/>
    </row>
    <row r="9" spans="2:20" ht="24" customHeight="1" thickBot="1" thickTop="1">
      <c r="B9" s="35"/>
      <c r="C9" s="322" t="s">
        <v>27</v>
      </c>
      <c r="D9" s="323"/>
      <c r="E9" s="36">
        <f aca="true" t="shared" si="1" ref="E9:S9">E6/E7*100</f>
        <v>93.12945119396733</v>
      </c>
      <c r="F9" s="36">
        <f t="shared" si="1"/>
        <v>93.65910413030832</v>
      </c>
      <c r="G9" s="36">
        <f t="shared" si="1"/>
        <v>97.24487546837118</v>
      </c>
      <c r="H9" s="36">
        <f t="shared" si="1"/>
        <v>98.24010056568197</v>
      </c>
      <c r="I9" s="36">
        <f t="shared" si="1"/>
        <v>94.76864966949952</v>
      </c>
      <c r="J9" s="36">
        <f t="shared" si="1"/>
        <v>95.57988645579887</v>
      </c>
      <c r="K9" s="36">
        <f t="shared" si="1"/>
        <v>95.8537287647567</v>
      </c>
      <c r="L9" s="36">
        <f t="shared" si="1"/>
        <v>95.78947368421052</v>
      </c>
      <c r="M9" s="36">
        <f t="shared" si="1"/>
        <v>98.13407049067035</v>
      </c>
      <c r="N9" s="36">
        <f t="shared" si="1"/>
        <v>99.4155464640561</v>
      </c>
      <c r="O9" s="36">
        <f t="shared" si="1"/>
        <v>92.19858156028369</v>
      </c>
      <c r="P9" s="36">
        <f t="shared" si="1"/>
        <v>89.85046134266625</v>
      </c>
      <c r="Q9" s="36">
        <f t="shared" si="1"/>
        <v>93.2566918325326</v>
      </c>
      <c r="R9" s="37">
        <f t="shared" si="1"/>
        <v>93.62435381964389</v>
      </c>
      <c r="S9" s="38">
        <f t="shared" si="1"/>
        <v>94.72034501155967</v>
      </c>
      <c r="T9" s="34"/>
    </row>
    <row r="10" spans="2:20" s="6" customFormat="1" ht="24" customHeight="1" thickBot="1" thickTop="1">
      <c r="B10" s="39" t="s">
        <v>28</v>
      </c>
      <c r="C10" s="324" t="s">
        <v>29</v>
      </c>
      <c r="D10" s="325"/>
      <c r="E10" s="40">
        <v>513</v>
      </c>
      <c r="F10" s="41">
        <v>305</v>
      </c>
      <c r="G10" s="42">
        <v>591</v>
      </c>
      <c r="H10" s="42">
        <v>475</v>
      </c>
      <c r="I10" s="42">
        <v>694</v>
      </c>
      <c r="J10" s="42">
        <v>325</v>
      </c>
      <c r="K10" s="42">
        <v>554</v>
      </c>
      <c r="L10" s="42">
        <v>263</v>
      </c>
      <c r="M10" s="43">
        <v>265</v>
      </c>
      <c r="N10" s="43">
        <v>258</v>
      </c>
      <c r="O10" s="43">
        <v>629</v>
      </c>
      <c r="P10" s="43">
        <v>488</v>
      </c>
      <c r="Q10" s="43">
        <v>631</v>
      </c>
      <c r="R10" s="43">
        <v>1447</v>
      </c>
      <c r="S10" s="44">
        <f>SUM(E10:R10)</f>
        <v>7438</v>
      </c>
      <c r="T10" s="29"/>
    </row>
    <row r="11" spans="2:20" ht="24" customHeight="1" thickBot="1" thickTop="1">
      <c r="B11" s="45"/>
      <c r="C11" s="313" t="s">
        <v>30</v>
      </c>
      <c r="D11" s="297"/>
      <c r="E11" s="46">
        <f aca="true" t="shared" si="2" ref="E11:S11">E76/E10*100</f>
        <v>19.103313840155945</v>
      </c>
      <c r="F11" s="46">
        <f t="shared" si="2"/>
        <v>23.60655737704918</v>
      </c>
      <c r="G11" s="46">
        <f t="shared" si="2"/>
        <v>12.18274111675127</v>
      </c>
      <c r="H11" s="46">
        <f t="shared" si="2"/>
        <v>19.57894736842105</v>
      </c>
      <c r="I11" s="46">
        <f t="shared" si="2"/>
        <v>12.536023054755043</v>
      </c>
      <c r="J11" s="46">
        <f t="shared" si="2"/>
        <v>22.76923076923077</v>
      </c>
      <c r="K11" s="46">
        <f t="shared" si="2"/>
        <v>20.03610108303249</v>
      </c>
      <c r="L11" s="46">
        <f t="shared" si="2"/>
        <v>27.756653992395435</v>
      </c>
      <c r="M11" s="46">
        <f t="shared" si="2"/>
        <v>31.69811320754717</v>
      </c>
      <c r="N11" s="46">
        <f t="shared" si="2"/>
        <v>23.643410852713178</v>
      </c>
      <c r="O11" s="46">
        <f t="shared" si="2"/>
        <v>10.651828298887123</v>
      </c>
      <c r="P11" s="46">
        <f t="shared" si="2"/>
        <v>20.901639344262296</v>
      </c>
      <c r="Q11" s="46">
        <f t="shared" si="2"/>
        <v>18.54199683042789</v>
      </c>
      <c r="R11" s="47">
        <f t="shared" si="2"/>
        <v>9.744298548721494</v>
      </c>
      <c r="S11" s="48">
        <f t="shared" si="2"/>
        <v>16.832481849959667</v>
      </c>
      <c r="T11" s="34"/>
    </row>
    <row r="12" spans="2:20" ht="24.75" customHeight="1" thickBot="1" thickTop="1">
      <c r="B12" s="49" t="s">
        <v>31</v>
      </c>
      <c r="C12" s="298" t="s">
        <v>32</v>
      </c>
      <c r="D12" s="299"/>
      <c r="E12" s="40">
        <v>677</v>
      </c>
      <c r="F12" s="42">
        <v>414</v>
      </c>
      <c r="G12" s="42">
        <v>716</v>
      </c>
      <c r="H12" s="42">
        <v>531</v>
      </c>
      <c r="I12" s="42">
        <v>971</v>
      </c>
      <c r="J12" s="42">
        <v>434</v>
      </c>
      <c r="K12" s="42">
        <v>698</v>
      </c>
      <c r="L12" s="42">
        <v>319</v>
      </c>
      <c r="M12" s="43">
        <v>292</v>
      </c>
      <c r="N12" s="43">
        <v>268</v>
      </c>
      <c r="O12" s="43">
        <v>882</v>
      </c>
      <c r="P12" s="43">
        <v>807</v>
      </c>
      <c r="Q12" s="43">
        <v>1024</v>
      </c>
      <c r="R12" s="43">
        <v>1780</v>
      </c>
      <c r="S12" s="44">
        <f>SUM(E12:R12)</f>
        <v>9813</v>
      </c>
      <c r="T12" s="34"/>
    </row>
    <row r="13" spans="2:20" ht="24" customHeight="1" thickBot="1" thickTop="1">
      <c r="B13" s="45" t="s">
        <v>22</v>
      </c>
      <c r="C13" s="300" t="s">
        <v>33</v>
      </c>
      <c r="D13" s="301"/>
      <c r="E13" s="50">
        <v>234</v>
      </c>
      <c r="F13" s="51">
        <v>178</v>
      </c>
      <c r="G13" s="51">
        <v>275</v>
      </c>
      <c r="H13" s="51">
        <v>210</v>
      </c>
      <c r="I13" s="51">
        <v>352</v>
      </c>
      <c r="J13" s="51">
        <v>162</v>
      </c>
      <c r="K13" s="51">
        <v>258</v>
      </c>
      <c r="L13" s="51">
        <v>139</v>
      </c>
      <c r="M13" s="52">
        <v>89</v>
      </c>
      <c r="N13" s="52">
        <v>108</v>
      </c>
      <c r="O13" s="52">
        <v>224</v>
      </c>
      <c r="P13" s="52">
        <v>218</v>
      </c>
      <c r="Q13" s="52">
        <v>391</v>
      </c>
      <c r="R13" s="52">
        <v>478</v>
      </c>
      <c r="S13" s="53">
        <f>SUM(E13:R13)</f>
        <v>3316</v>
      </c>
      <c r="T13" s="34"/>
    </row>
    <row r="14" spans="2:20" s="6" customFormat="1" ht="24" customHeight="1" thickBot="1" thickTop="1">
      <c r="B14" s="19" t="s">
        <v>22</v>
      </c>
      <c r="C14" s="302" t="s">
        <v>34</v>
      </c>
      <c r="D14" s="303"/>
      <c r="E14" s="50">
        <v>210</v>
      </c>
      <c r="F14" s="51">
        <v>149</v>
      </c>
      <c r="G14" s="51">
        <v>232</v>
      </c>
      <c r="H14" s="51">
        <v>186</v>
      </c>
      <c r="I14" s="51">
        <v>318</v>
      </c>
      <c r="J14" s="51">
        <v>121</v>
      </c>
      <c r="K14" s="51">
        <v>212</v>
      </c>
      <c r="L14" s="51">
        <v>82</v>
      </c>
      <c r="M14" s="52">
        <v>76</v>
      </c>
      <c r="N14" s="52">
        <v>74</v>
      </c>
      <c r="O14" s="52">
        <v>204</v>
      </c>
      <c r="P14" s="52">
        <v>198</v>
      </c>
      <c r="Q14" s="52">
        <v>231</v>
      </c>
      <c r="R14" s="52">
        <v>330</v>
      </c>
      <c r="S14" s="53">
        <f>SUM(E14:R14)</f>
        <v>2623</v>
      </c>
      <c r="T14" s="29"/>
    </row>
    <row r="15" spans="2:20" s="6" customFormat="1" ht="24" customHeight="1" thickBot="1" thickTop="1">
      <c r="B15" s="54" t="s">
        <v>22</v>
      </c>
      <c r="C15" s="309" t="s">
        <v>35</v>
      </c>
      <c r="D15" s="310"/>
      <c r="E15" s="55">
        <v>300</v>
      </c>
      <c r="F15" s="56">
        <v>143</v>
      </c>
      <c r="G15" s="56">
        <v>151</v>
      </c>
      <c r="H15" s="56">
        <v>104</v>
      </c>
      <c r="I15" s="56">
        <v>358</v>
      </c>
      <c r="J15" s="56">
        <v>134</v>
      </c>
      <c r="K15" s="56">
        <v>200</v>
      </c>
      <c r="L15" s="56">
        <v>77</v>
      </c>
      <c r="M15" s="57">
        <v>124</v>
      </c>
      <c r="N15" s="57">
        <v>105</v>
      </c>
      <c r="O15" s="57">
        <v>392</v>
      </c>
      <c r="P15" s="57">
        <v>351</v>
      </c>
      <c r="Q15" s="57">
        <v>355</v>
      </c>
      <c r="R15" s="57">
        <v>300</v>
      </c>
      <c r="S15" s="53">
        <f>SUM(E15:R15)</f>
        <v>3094</v>
      </c>
      <c r="T15" s="29"/>
    </row>
    <row r="16" spans="2:19" ht="30" customHeight="1" thickBot="1">
      <c r="B16" s="282" t="s">
        <v>36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5"/>
    </row>
    <row r="17" spans="2:19" ht="24" customHeight="1" thickBot="1" thickTop="1">
      <c r="B17" s="306" t="s">
        <v>20</v>
      </c>
      <c r="C17" s="307" t="s">
        <v>37</v>
      </c>
      <c r="D17" s="308"/>
      <c r="E17" s="58">
        <v>1271</v>
      </c>
      <c r="F17" s="59">
        <v>1012</v>
      </c>
      <c r="G17" s="59">
        <v>2584</v>
      </c>
      <c r="H17" s="59">
        <v>1844</v>
      </c>
      <c r="I17" s="59">
        <v>3004</v>
      </c>
      <c r="J17" s="59">
        <v>1395</v>
      </c>
      <c r="K17" s="59">
        <v>1872</v>
      </c>
      <c r="L17" s="59">
        <v>758</v>
      </c>
      <c r="M17" s="60">
        <v>715</v>
      </c>
      <c r="N17" s="60">
        <v>1061</v>
      </c>
      <c r="O17" s="60">
        <v>1721</v>
      </c>
      <c r="P17" s="60">
        <v>1872</v>
      </c>
      <c r="Q17" s="60">
        <v>3193</v>
      </c>
      <c r="R17" s="60">
        <v>2963</v>
      </c>
      <c r="S17" s="53">
        <f>SUM(E17:R17)</f>
        <v>25265</v>
      </c>
    </row>
    <row r="18" spans="2:19" ht="24" customHeight="1" thickBot="1" thickTop="1">
      <c r="B18" s="254"/>
      <c r="C18" s="273" t="s">
        <v>38</v>
      </c>
      <c r="D18" s="274"/>
      <c r="E18" s="61">
        <f aca="true" t="shared" si="3" ref="E18:S18">E17/E6*100</f>
        <v>57.17498875393612</v>
      </c>
      <c r="F18" s="61">
        <f t="shared" si="3"/>
        <v>62.857142857142854</v>
      </c>
      <c r="G18" s="61">
        <f t="shared" si="3"/>
        <v>58.5675430643699</v>
      </c>
      <c r="H18" s="61">
        <f t="shared" si="3"/>
        <v>58.98912348048625</v>
      </c>
      <c r="I18" s="61">
        <f t="shared" si="3"/>
        <v>59.86448784376246</v>
      </c>
      <c r="J18" s="61">
        <f t="shared" si="3"/>
        <v>59.185405176071285</v>
      </c>
      <c r="K18" s="61">
        <f t="shared" si="3"/>
        <v>56.23310303394413</v>
      </c>
      <c r="L18" s="61">
        <f t="shared" si="3"/>
        <v>59.49764521193093</v>
      </c>
      <c r="M18" s="61">
        <f t="shared" si="3"/>
        <v>50.352112676056336</v>
      </c>
      <c r="N18" s="61">
        <f t="shared" si="3"/>
        <v>62.3750734861846</v>
      </c>
      <c r="O18" s="61">
        <f t="shared" si="3"/>
        <v>57.558528428093645</v>
      </c>
      <c r="P18" s="61">
        <f t="shared" si="3"/>
        <v>66.28895184135978</v>
      </c>
      <c r="Q18" s="61">
        <f t="shared" si="3"/>
        <v>58.74885004599816</v>
      </c>
      <c r="R18" s="62">
        <f t="shared" si="3"/>
        <v>60.59304703476482</v>
      </c>
      <c r="S18" s="63">
        <f t="shared" si="3"/>
        <v>59.29498462766082</v>
      </c>
    </row>
    <row r="19" spans="2:19" ht="24" customHeight="1" thickBot="1" thickTop="1">
      <c r="B19" s="295" t="s">
        <v>23</v>
      </c>
      <c r="C19" s="296" t="s">
        <v>39</v>
      </c>
      <c r="D19" s="297"/>
      <c r="E19" s="50">
        <v>0</v>
      </c>
      <c r="F19" s="51">
        <v>929</v>
      </c>
      <c r="G19" s="51">
        <v>2153</v>
      </c>
      <c r="H19" s="51">
        <v>2138</v>
      </c>
      <c r="I19" s="51">
        <v>2017</v>
      </c>
      <c r="J19" s="51">
        <v>839</v>
      </c>
      <c r="K19" s="51">
        <v>1867</v>
      </c>
      <c r="L19" s="51">
        <v>740</v>
      </c>
      <c r="M19" s="52">
        <v>843</v>
      </c>
      <c r="N19" s="52">
        <v>814</v>
      </c>
      <c r="O19" s="52">
        <v>0</v>
      </c>
      <c r="P19" s="52">
        <v>1825</v>
      </c>
      <c r="Q19" s="52">
        <v>2323</v>
      </c>
      <c r="R19" s="52">
        <v>2305</v>
      </c>
      <c r="S19" s="64">
        <f>SUM(E19:R19)</f>
        <v>18793</v>
      </c>
    </row>
    <row r="20" spans="2:19" ht="24" customHeight="1" thickBot="1" thickTop="1">
      <c r="B20" s="254"/>
      <c r="C20" s="273" t="s">
        <v>38</v>
      </c>
      <c r="D20" s="274"/>
      <c r="E20" s="61">
        <f aca="true" t="shared" si="4" ref="E20:S20">E19/E6*100</f>
        <v>0</v>
      </c>
      <c r="F20" s="61">
        <f t="shared" si="4"/>
        <v>57.701863354037265</v>
      </c>
      <c r="G20" s="61">
        <f t="shared" si="4"/>
        <v>48.79873073436084</v>
      </c>
      <c r="H20" s="61">
        <f t="shared" si="4"/>
        <v>68.39411388355727</v>
      </c>
      <c r="I20" s="61">
        <f t="shared" si="4"/>
        <v>40.195296931048226</v>
      </c>
      <c r="J20" s="61">
        <f t="shared" si="4"/>
        <v>35.59609673313534</v>
      </c>
      <c r="K20" s="61">
        <f t="shared" si="4"/>
        <v>56.08290778011414</v>
      </c>
      <c r="L20" s="61">
        <f t="shared" si="4"/>
        <v>58.08477237048666</v>
      </c>
      <c r="M20" s="61">
        <f t="shared" si="4"/>
        <v>59.36619718309859</v>
      </c>
      <c r="N20" s="61">
        <f t="shared" si="4"/>
        <v>47.854203409758966</v>
      </c>
      <c r="O20" s="61">
        <f t="shared" si="4"/>
        <v>0</v>
      </c>
      <c r="P20" s="61">
        <f t="shared" si="4"/>
        <v>64.62464589235127</v>
      </c>
      <c r="Q20" s="61">
        <f t="shared" si="4"/>
        <v>42.741490340386385</v>
      </c>
      <c r="R20" s="62">
        <f t="shared" si="4"/>
        <v>47.13701431492843</v>
      </c>
      <c r="S20" s="63">
        <f t="shared" si="4"/>
        <v>44.10570536741064</v>
      </c>
    </row>
    <row r="21" spans="2:19" s="6" customFormat="1" ht="23.25" customHeight="1" thickBot="1" thickTop="1">
      <c r="B21" s="275" t="s">
        <v>28</v>
      </c>
      <c r="C21" s="277" t="s">
        <v>40</v>
      </c>
      <c r="D21" s="278"/>
      <c r="E21" s="50">
        <v>496</v>
      </c>
      <c r="F21" s="51">
        <v>305</v>
      </c>
      <c r="G21" s="51">
        <v>799</v>
      </c>
      <c r="H21" s="51">
        <v>659</v>
      </c>
      <c r="I21" s="51">
        <v>858</v>
      </c>
      <c r="J21" s="51">
        <v>549</v>
      </c>
      <c r="K21" s="51">
        <v>917</v>
      </c>
      <c r="L21" s="51">
        <v>197</v>
      </c>
      <c r="M21" s="52">
        <v>225</v>
      </c>
      <c r="N21" s="52">
        <v>207</v>
      </c>
      <c r="O21" s="52">
        <v>514</v>
      </c>
      <c r="P21" s="52">
        <v>567</v>
      </c>
      <c r="Q21" s="52">
        <v>1039</v>
      </c>
      <c r="R21" s="52">
        <v>918</v>
      </c>
      <c r="S21" s="53">
        <f>SUM(E21:R21)</f>
        <v>8250</v>
      </c>
    </row>
    <row r="22" spans="2:19" ht="24" customHeight="1" thickBot="1" thickTop="1">
      <c r="B22" s="254"/>
      <c r="C22" s="273" t="s">
        <v>38</v>
      </c>
      <c r="D22" s="274"/>
      <c r="E22" s="61">
        <f aca="true" t="shared" si="5" ref="E22:S22">E21/E6*100</f>
        <v>22.312190733243366</v>
      </c>
      <c r="F22" s="61">
        <f t="shared" si="5"/>
        <v>18.944099378881987</v>
      </c>
      <c r="G22" s="61">
        <f t="shared" si="5"/>
        <v>18.10970081595648</v>
      </c>
      <c r="H22" s="61">
        <f t="shared" si="5"/>
        <v>21.08125399872041</v>
      </c>
      <c r="I22" s="61">
        <f t="shared" si="5"/>
        <v>17.098445595854923</v>
      </c>
      <c r="J22" s="61">
        <f t="shared" si="5"/>
        <v>23.292320746711923</v>
      </c>
      <c r="K22" s="61">
        <f t="shared" si="5"/>
        <v>27.54580955241814</v>
      </c>
      <c r="L22" s="61">
        <f t="shared" si="5"/>
        <v>15.463108320251179</v>
      </c>
      <c r="M22" s="61">
        <f t="shared" si="5"/>
        <v>15.845070422535212</v>
      </c>
      <c r="N22" s="61">
        <f t="shared" si="5"/>
        <v>12.16931216931217</v>
      </c>
      <c r="O22" s="61">
        <f t="shared" si="5"/>
        <v>17.190635451505017</v>
      </c>
      <c r="P22" s="61">
        <f t="shared" si="5"/>
        <v>20.077903682719548</v>
      </c>
      <c r="Q22" s="61">
        <f t="shared" si="5"/>
        <v>19.116835326586937</v>
      </c>
      <c r="R22" s="62">
        <f t="shared" si="5"/>
        <v>18.773006134969325</v>
      </c>
      <c r="S22" s="63">
        <f t="shared" si="5"/>
        <v>19.362106597197776</v>
      </c>
    </row>
    <row r="23" spans="2:19" s="6" customFormat="1" ht="24" customHeight="1" thickBot="1" thickTop="1">
      <c r="B23" s="275" t="s">
        <v>31</v>
      </c>
      <c r="C23" s="288" t="s">
        <v>41</v>
      </c>
      <c r="D23" s="289"/>
      <c r="E23" s="50">
        <v>23</v>
      </c>
      <c r="F23" s="51">
        <v>37</v>
      </c>
      <c r="G23" s="51">
        <v>64</v>
      </c>
      <c r="H23" s="51">
        <v>88</v>
      </c>
      <c r="I23" s="51">
        <v>90</v>
      </c>
      <c r="J23" s="51">
        <v>14</v>
      </c>
      <c r="K23" s="51">
        <v>255</v>
      </c>
      <c r="L23" s="51">
        <v>4</v>
      </c>
      <c r="M23" s="52">
        <v>7</v>
      </c>
      <c r="N23" s="52">
        <v>13</v>
      </c>
      <c r="O23" s="52">
        <v>41</v>
      </c>
      <c r="P23" s="52">
        <v>19</v>
      </c>
      <c r="Q23" s="52">
        <v>212</v>
      </c>
      <c r="R23" s="52">
        <v>69</v>
      </c>
      <c r="S23" s="53">
        <f>SUM(E23:R23)</f>
        <v>936</v>
      </c>
    </row>
    <row r="24" spans="2:19" ht="24" customHeight="1" thickBot="1" thickTop="1">
      <c r="B24" s="254"/>
      <c r="C24" s="273" t="s">
        <v>38</v>
      </c>
      <c r="D24" s="274"/>
      <c r="E24" s="61">
        <f aca="true" t="shared" si="6" ref="E24:S24">E23/E6*100</f>
        <v>1.03463787674314</v>
      </c>
      <c r="F24" s="61">
        <f t="shared" si="6"/>
        <v>2.298136645962733</v>
      </c>
      <c r="G24" s="61">
        <f t="shared" si="6"/>
        <v>1.4505893019038985</v>
      </c>
      <c r="H24" s="61">
        <f t="shared" si="6"/>
        <v>2.815099168266155</v>
      </c>
      <c r="I24" s="61">
        <f t="shared" si="6"/>
        <v>1.7935432443204464</v>
      </c>
      <c r="J24" s="61">
        <f t="shared" si="6"/>
        <v>0.5939753924480272</v>
      </c>
      <c r="K24" s="61">
        <f t="shared" si="6"/>
        <v>7.659957945328928</v>
      </c>
      <c r="L24" s="61">
        <f t="shared" si="6"/>
        <v>0.3139717425431711</v>
      </c>
      <c r="M24" s="61">
        <f t="shared" si="6"/>
        <v>0.49295774647887325</v>
      </c>
      <c r="N24" s="61">
        <f t="shared" si="6"/>
        <v>0.7642563198118754</v>
      </c>
      <c r="O24" s="61">
        <f t="shared" si="6"/>
        <v>1.37123745819398</v>
      </c>
      <c r="P24" s="61">
        <f t="shared" si="6"/>
        <v>0.6728045325779036</v>
      </c>
      <c r="Q24" s="61">
        <f t="shared" si="6"/>
        <v>3.9006439742410306</v>
      </c>
      <c r="R24" s="62">
        <f t="shared" si="6"/>
        <v>1.4110429447852761</v>
      </c>
      <c r="S24" s="63">
        <f t="shared" si="6"/>
        <v>2.196719003027529</v>
      </c>
    </row>
    <row r="25" spans="2:19" s="6" customFormat="1" ht="24" customHeight="1" thickBot="1" thickTop="1">
      <c r="B25" s="275" t="s">
        <v>42</v>
      </c>
      <c r="C25" s="277" t="s">
        <v>43</v>
      </c>
      <c r="D25" s="278"/>
      <c r="E25" s="65">
        <v>69</v>
      </c>
      <c r="F25" s="52">
        <v>55</v>
      </c>
      <c r="G25" s="52">
        <v>106</v>
      </c>
      <c r="H25" s="52">
        <v>92</v>
      </c>
      <c r="I25" s="52">
        <v>92</v>
      </c>
      <c r="J25" s="52">
        <v>52</v>
      </c>
      <c r="K25" s="52">
        <v>92</v>
      </c>
      <c r="L25" s="52">
        <v>83</v>
      </c>
      <c r="M25" s="52">
        <v>40</v>
      </c>
      <c r="N25" s="52">
        <v>54</v>
      </c>
      <c r="O25" s="52">
        <v>74</v>
      </c>
      <c r="P25" s="52">
        <v>63</v>
      </c>
      <c r="Q25" s="52">
        <v>85</v>
      </c>
      <c r="R25" s="52">
        <v>174</v>
      </c>
      <c r="S25" s="53">
        <f>SUM(E25:R25)</f>
        <v>1131</v>
      </c>
    </row>
    <row r="26" spans="2:19" ht="24" customHeight="1" thickBot="1" thickTop="1">
      <c r="B26" s="254"/>
      <c r="C26" s="273" t="s">
        <v>38</v>
      </c>
      <c r="D26" s="274"/>
      <c r="E26" s="61">
        <f aca="true" t="shared" si="7" ref="E26:S26">E25/E6*100</f>
        <v>3.1039136302294197</v>
      </c>
      <c r="F26" s="61">
        <f t="shared" si="7"/>
        <v>3.4161490683229814</v>
      </c>
      <c r="G26" s="61">
        <f t="shared" si="7"/>
        <v>2.402538531278332</v>
      </c>
      <c r="H26" s="61">
        <f t="shared" si="7"/>
        <v>2.943058221369162</v>
      </c>
      <c r="I26" s="61">
        <f t="shared" si="7"/>
        <v>1.8333997608609007</v>
      </c>
      <c r="J26" s="61">
        <f t="shared" si="7"/>
        <v>2.2061943148069583</v>
      </c>
      <c r="K26" s="61">
        <f t="shared" si="7"/>
        <v>2.763592670471613</v>
      </c>
      <c r="L26" s="61">
        <f t="shared" si="7"/>
        <v>6.5149136577708004</v>
      </c>
      <c r="M26" s="61">
        <f t="shared" si="7"/>
        <v>2.8169014084507045</v>
      </c>
      <c r="N26" s="61">
        <f t="shared" si="7"/>
        <v>3.1746031746031744</v>
      </c>
      <c r="O26" s="61">
        <f t="shared" si="7"/>
        <v>2.4749163879598663</v>
      </c>
      <c r="P26" s="61">
        <f t="shared" si="7"/>
        <v>2.2308781869688383</v>
      </c>
      <c r="Q26" s="61">
        <f t="shared" si="7"/>
        <v>1.5639374425023</v>
      </c>
      <c r="R26" s="62">
        <f t="shared" si="7"/>
        <v>3.5582822085889574</v>
      </c>
      <c r="S26" s="63">
        <f t="shared" si="7"/>
        <v>2.654368795324931</v>
      </c>
    </row>
    <row r="27" spans="2:19" ht="30" customHeight="1" thickBot="1" thickTop="1">
      <c r="B27" s="282" t="s">
        <v>44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94"/>
    </row>
    <row r="28" spans="2:19" ht="24" customHeight="1" thickBot="1" thickTop="1">
      <c r="B28" s="295" t="s">
        <v>20</v>
      </c>
      <c r="C28" s="296" t="s">
        <v>45</v>
      </c>
      <c r="D28" s="297"/>
      <c r="E28" s="50">
        <v>320</v>
      </c>
      <c r="F28" s="51">
        <v>329</v>
      </c>
      <c r="G28" s="51">
        <v>882</v>
      </c>
      <c r="H28" s="51">
        <v>676</v>
      </c>
      <c r="I28" s="51">
        <v>874</v>
      </c>
      <c r="J28" s="51">
        <v>449</v>
      </c>
      <c r="K28" s="51">
        <v>620</v>
      </c>
      <c r="L28" s="51">
        <v>371</v>
      </c>
      <c r="M28" s="52">
        <v>323</v>
      </c>
      <c r="N28" s="52">
        <v>399</v>
      </c>
      <c r="O28" s="52">
        <v>308</v>
      </c>
      <c r="P28" s="52">
        <v>521</v>
      </c>
      <c r="Q28" s="52">
        <v>1010</v>
      </c>
      <c r="R28" s="52">
        <v>1010</v>
      </c>
      <c r="S28" s="53">
        <f>SUM(E28:R28)</f>
        <v>8092</v>
      </c>
    </row>
    <row r="29" spans="2:19" ht="24" customHeight="1" thickBot="1" thickTop="1">
      <c r="B29" s="254"/>
      <c r="C29" s="273" t="s">
        <v>38</v>
      </c>
      <c r="D29" s="274"/>
      <c r="E29" s="61">
        <f aca="true" t="shared" si="8" ref="E29:S29">E28/E6*100</f>
        <v>14.394961763382815</v>
      </c>
      <c r="F29" s="61">
        <f t="shared" si="8"/>
        <v>20.434782608695652</v>
      </c>
      <c r="G29" s="61">
        <f t="shared" si="8"/>
        <v>19.9909338168631</v>
      </c>
      <c r="H29" s="61">
        <f t="shared" si="8"/>
        <v>21.62507997440819</v>
      </c>
      <c r="I29" s="61">
        <f t="shared" si="8"/>
        <v>17.417297728178557</v>
      </c>
      <c r="J29" s="61">
        <f t="shared" si="8"/>
        <v>19.049639372083156</v>
      </c>
      <c r="K29" s="61">
        <f t="shared" si="8"/>
        <v>18.62421147491739</v>
      </c>
      <c r="L29" s="61">
        <f t="shared" si="8"/>
        <v>29.120879120879124</v>
      </c>
      <c r="M29" s="61">
        <f t="shared" si="8"/>
        <v>22.746478873239436</v>
      </c>
      <c r="N29" s="61">
        <f t="shared" si="8"/>
        <v>23.456790123456788</v>
      </c>
      <c r="O29" s="61">
        <f t="shared" si="8"/>
        <v>10.301003344481606</v>
      </c>
      <c r="P29" s="61">
        <f t="shared" si="8"/>
        <v>18.44900849858357</v>
      </c>
      <c r="Q29" s="61">
        <f t="shared" si="8"/>
        <v>18.58325666973321</v>
      </c>
      <c r="R29" s="62">
        <f t="shared" si="8"/>
        <v>20.654396728016362</v>
      </c>
      <c r="S29" s="63">
        <f t="shared" si="8"/>
        <v>18.991292919336292</v>
      </c>
    </row>
    <row r="30" spans="2:19" ht="24" customHeight="1" thickBot="1" thickTop="1">
      <c r="B30" s="275" t="s">
        <v>23</v>
      </c>
      <c r="C30" s="277" t="s">
        <v>46</v>
      </c>
      <c r="D30" s="278"/>
      <c r="E30" s="50">
        <v>765</v>
      </c>
      <c r="F30" s="51">
        <v>425</v>
      </c>
      <c r="G30" s="51">
        <v>980</v>
      </c>
      <c r="H30" s="51">
        <v>746</v>
      </c>
      <c r="I30" s="51">
        <v>1209</v>
      </c>
      <c r="J30" s="51">
        <v>580</v>
      </c>
      <c r="K30" s="51">
        <v>794</v>
      </c>
      <c r="L30" s="51">
        <v>277</v>
      </c>
      <c r="M30" s="52">
        <v>320</v>
      </c>
      <c r="N30" s="52">
        <v>375</v>
      </c>
      <c r="O30" s="52">
        <v>880</v>
      </c>
      <c r="P30" s="52">
        <v>648</v>
      </c>
      <c r="Q30" s="52">
        <v>1162</v>
      </c>
      <c r="R30" s="52">
        <v>1082</v>
      </c>
      <c r="S30" s="53">
        <f>SUM(E30:R30)</f>
        <v>10243</v>
      </c>
    </row>
    <row r="31" spans="2:19" ht="24" customHeight="1" thickBot="1" thickTop="1">
      <c r="B31" s="254"/>
      <c r="C31" s="273" t="s">
        <v>38</v>
      </c>
      <c r="D31" s="274"/>
      <c r="E31" s="61">
        <f aca="true" t="shared" si="9" ref="E31:S31">E30/E6*100</f>
        <v>34.41295546558704</v>
      </c>
      <c r="F31" s="61">
        <f t="shared" si="9"/>
        <v>26.39751552795031</v>
      </c>
      <c r="G31" s="61">
        <f t="shared" si="9"/>
        <v>22.212148685403445</v>
      </c>
      <c r="H31" s="61">
        <f t="shared" si="9"/>
        <v>23.86436340371081</v>
      </c>
      <c r="I31" s="61">
        <f t="shared" si="9"/>
        <v>24.093264248704664</v>
      </c>
      <c r="J31" s="61">
        <f t="shared" si="9"/>
        <v>24.60755197284684</v>
      </c>
      <c r="K31" s="61">
        <f t="shared" si="9"/>
        <v>23.851006308200663</v>
      </c>
      <c r="L31" s="61">
        <f t="shared" si="9"/>
        <v>21.7425431711146</v>
      </c>
      <c r="M31" s="61">
        <f t="shared" si="9"/>
        <v>22.535211267605636</v>
      </c>
      <c r="N31" s="61">
        <f t="shared" si="9"/>
        <v>22.045855379188712</v>
      </c>
      <c r="O31" s="61">
        <f t="shared" si="9"/>
        <v>29.431438127090303</v>
      </c>
      <c r="P31" s="61">
        <f t="shared" si="9"/>
        <v>22.946175637393768</v>
      </c>
      <c r="Q31" s="61">
        <f t="shared" si="9"/>
        <v>21.379944802207913</v>
      </c>
      <c r="R31" s="62">
        <f t="shared" si="9"/>
        <v>22.12678936605317</v>
      </c>
      <c r="S31" s="63">
        <f t="shared" si="9"/>
        <v>24.039522166678402</v>
      </c>
    </row>
    <row r="32" spans="2:19" ht="24" customHeight="1" thickBot="1" thickTop="1">
      <c r="B32" s="275" t="s">
        <v>28</v>
      </c>
      <c r="C32" s="277" t="s">
        <v>47</v>
      </c>
      <c r="D32" s="278"/>
      <c r="E32" s="50">
        <v>767</v>
      </c>
      <c r="F32" s="51">
        <v>723</v>
      </c>
      <c r="G32" s="51">
        <v>2764</v>
      </c>
      <c r="H32" s="51">
        <v>1659</v>
      </c>
      <c r="I32" s="51">
        <v>3167</v>
      </c>
      <c r="J32" s="51">
        <v>1217</v>
      </c>
      <c r="K32" s="51">
        <v>1836</v>
      </c>
      <c r="L32" s="51">
        <v>567</v>
      </c>
      <c r="M32" s="52">
        <v>664</v>
      </c>
      <c r="N32" s="52">
        <v>831</v>
      </c>
      <c r="O32" s="52">
        <v>1516</v>
      </c>
      <c r="P32" s="52">
        <v>1401</v>
      </c>
      <c r="Q32" s="52">
        <v>3303</v>
      </c>
      <c r="R32" s="52">
        <v>2781</v>
      </c>
      <c r="S32" s="53">
        <f>SUM(E32:R32)</f>
        <v>23196</v>
      </c>
    </row>
    <row r="33" spans="2:19" ht="24" customHeight="1" thickBot="1" thickTop="1">
      <c r="B33" s="254"/>
      <c r="C33" s="273" t="s">
        <v>38</v>
      </c>
      <c r="D33" s="274"/>
      <c r="E33" s="67">
        <f aca="true" t="shared" si="10" ref="E33:S33">E32/E6*100</f>
        <v>34.50292397660819</v>
      </c>
      <c r="F33" s="67">
        <f t="shared" si="10"/>
        <v>44.90683229813664</v>
      </c>
      <c r="G33" s="67">
        <f t="shared" si="10"/>
        <v>62.64732547597461</v>
      </c>
      <c r="H33" s="67">
        <f t="shared" si="10"/>
        <v>53.07101727447217</v>
      </c>
      <c r="I33" s="67">
        <f t="shared" si="10"/>
        <v>63.112793941809485</v>
      </c>
      <c r="J33" s="67">
        <f t="shared" si="10"/>
        <v>51.63343232923208</v>
      </c>
      <c r="K33" s="67">
        <f t="shared" si="10"/>
        <v>55.151697206368276</v>
      </c>
      <c r="L33" s="67">
        <f t="shared" si="10"/>
        <v>44.505494505494504</v>
      </c>
      <c r="M33" s="67">
        <f t="shared" si="10"/>
        <v>46.76056338028169</v>
      </c>
      <c r="N33" s="67">
        <f t="shared" si="10"/>
        <v>48.85361552028218</v>
      </c>
      <c r="O33" s="67">
        <f t="shared" si="10"/>
        <v>50.70234113712374</v>
      </c>
      <c r="P33" s="67">
        <f t="shared" si="10"/>
        <v>49.610481586402265</v>
      </c>
      <c r="Q33" s="67">
        <f t="shared" si="10"/>
        <v>60.772769089236434</v>
      </c>
      <c r="R33" s="68">
        <f t="shared" si="10"/>
        <v>56.87116564417178</v>
      </c>
      <c r="S33" s="69">
        <f t="shared" si="10"/>
        <v>54.439202985284794</v>
      </c>
    </row>
    <row r="34" spans="2:19" ht="24" customHeight="1" thickBot="1" thickTop="1">
      <c r="B34" s="275" t="s">
        <v>31</v>
      </c>
      <c r="C34" s="277" t="s">
        <v>48</v>
      </c>
      <c r="D34" s="278"/>
      <c r="E34" s="65">
        <v>700</v>
      </c>
      <c r="F34" s="52">
        <v>638</v>
      </c>
      <c r="G34" s="52">
        <v>1435</v>
      </c>
      <c r="H34" s="52">
        <v>984</v>
      </c>
      <c r="I34" s="52">
        <v>1737</v>
      </c>
      <c r="J34" s="52">
        <v>778</v>
      </c>
      <c r="K34" s="52">
        <v>1393</v>
      </c>
      <c r="L34" s="52">
        <v>413</v>
      </c>
      <c r="M34" s="52">
        <v>506</v>
      </c>
      <c r="N34" s="52">
        <v>413</v>
      </c>
      <c r="O34" s="52">
        <v>893</v>
      </c>
      <c r="P34" s="52">
        <v>893</v>
      </c>
      <c r="Q34" s="52">
        <v>1657</v>
      </c>
      <c r="R34" s="52">
        <v>1312</v>
      </c>
      <c r="S34" s="53">
        <f>SUM(E34:R34)</f>
        <v>13752</v>
      </c>
    </row>
    <row r="35" spans="2:19" ht="24" customHeight="1" thickBot="1" thickTop="1">
      <c r="B35" s="276"/>
      <c r="C35" s="273" t="s">
        <v>38</v>
      </c>
      <c r="D35" s="274"/>
      <c r="E35" s="67">
        <f aca="true" t="shared" si="11" ref="E35:S35">E34/E6*100</f>
        <v>31.488978857399907</v>
      </c>
      <c r="F35" s="67">
        <f t="shared" si="11"/>
        <v>39.62732919254658</v>
      </c>
      <c r="G35" s="67">
        <f t="shared" si="11"/>
        <v>32.524932003626475</v>
      </c>
      <c r="H35" s="67">
        <f t="shared" si="11"/>
        <v>31.477927063339735</v>
      </c>
      <c r="I35" s="67">
        <f t="shared" si="11"/>
        <v>34.61538461538461</v>
      </c>
      <c r="J35" s="67">
        <f t="shared" si="11"/>
        <v>33.0080610946118</v>
      </c>
      <c r="K35" s="67">
        <f t="shared" si="11"/>
        <v>41.84439771703214</v>
      </c>
      <c r="L35" s="67">
        <f t="shared" si="11"/>
        <v>32.417582417582416</v>
      </c>
      <c r="M35" s="67">
        <f t="shared" si="11"/>
        <v>35.63380281690141</v>
      </c>
      <c r="N35" s="67">
        <f t="shared" si="11"/>
        <v>24.279835390946502</v>
      </c>
      <c r="O35" s="67">
        <f t="shared" si="11"/>
        <v>29.86622073578595</v>
      </c>
      <c r="P35" s="67">
        <f t="shared" si="11"/>
        <v>31.621813031161473</v>
      </c>
      <c r="Q35" s="67">
        <f t="shared" si="11"/>
        <v>30.487580496780133</v>
      </c>
      <c r="R35" s="68">
        <f t="shared" si="11"/>
        <v>26.83026584867076</v>
      </c>
      <c r="S35" s="69">
        <f t="shared" si="11"/>
        <v>32.274871506019856</v>
      </c>
    </row>
    <row r="36" spans="2:19" ht="24" customHeight="1" thickBot="1" thickTop="1">
      <c r="B36" s="275" t="s">
        <v>42</v>
      </c>
      <c r="C36" s="286" t="s">
        <v>49</v>
      </c>
      <c r="D36" s="287"/>
      <c r="E36" s="65">
        <v>449</v>
      </c>
      <c r="F36" s="52">
        <v>426</v>
      </c>
      <c r="G36" s="52">
        <v>1171</v>
      </c>
      <c r="H36" s="52">
        <v>708</v>
      </c>
      <c r="I36" s="52">
        <v>1284</v>
      </c>
      <c r="J36" s="52">
        <v>587</v>
      </c>
      <c r="K36" s="52">
        <v>589</v>
      </c>
      <c r="L36" s="52">
        <v>343</v>
      </c>
      <c r="M36" s="52">
        <v>598</v>
      </c>
      <c r="N36" s="52">
        <v>386</v>
      </c>
      <c r="O36" s="52">
        <v>947</v>
      </c>
      <c r="P36" s="52">
        <v>871</v>
      </c>
      <c r="Q36" s="52">
        <v>1294</v>
      </c>
      <c r="R36" s="52">
        <v>1306</v>
      </c>
      <c r="S36" s="53">
        <f>SUM(E36:R36)</f>
        <v>10959</v>
      </c>
    </row>
    <row r="37" spans="2:19" ht="24" customHeight="1" thickBot="1" thickTop="1">
      <c r="B37" s="276"/>
      <c r="C37" s="273" t="s">
        <v>38</v>
      </c>
      <c r="D37" s="274"/>
      <c r="E37" s="67">
        <f aca="true" t="shared" si="12" ref="E37:S37">E36/E6*100</f>
        <v>20.19793072424651</v>
      </c>
      <c r="F37" s="67">
        <f t="shared" si="12"/>
        <v>26.459627329192546</v>
      </c>
      <c r="G37" s="67">
        <f t="shared" si="12"/>
        <v>26.54125113327289</v>
      </c>
      <c r="H37" s="67">
        <f t="shared" si="12"/>
        <v>22.648752399232247</v>
      </c>
      <c r="I37" s="67">
        <f t="shared" si="12"/>
        <v>25.587883618971702</v>
      </c>
      <c r="J37" s="67">
        <f t="shared" si="12"/>
        <v>24.904539669070854</v>
      </c>
      <c r="K37" s="67">
        <f t="shared" si="12"/>
        <v>17.693000901171523</v>
      </c>
      <c r="L37" s="67">
        <f t="shared" si="12"/>
        <v>26.923076923076923</v>
      </c>
      <c r="M37" s="67">
        <f t="shared" si="12"/>
        <v>42.112676056338024</v>
      </c>
      <c r="N37" s="67">
        <f t="shared" si="12"/>
        <v>22.692533803644917</v>
      </c>
      <c r="O37" s="67">
        <f t="shared" si="12"/>
        <v>31.67224080267558</v>
      </c>
      <c r="P37" s="67">
        <f t="shared" si="12"/>
        <v>30.842776203966004</v>
      </c>
      <c r="Q37" s="67">
        <f t="shared" si="12"/>
        <v>23.808647654093836</v>
      </c>
      <c r="R37" s="68">
        <f t="shared" si="12"/>
        <v>26.707566462167687</v>
      </c>
      <c r="S37" s="69">
        <f t="shared" si="12"/>
        <v>25.719918327113987</v>
      </c>
    </row>
    <row r="38" spans="2:19" s="73" customFormat="1" ht="24" customHeight="1" thickBot="1" thickTop="1">
      <c r="B38" s="290" t="s">
        <v>50</v>
      </c>
      <c r="C38" s="292" t="s">
        <v>51</v>
      </c>
      <c r="D38" s="293"/>
      <c r="E38" s="70">
        <v>376</v>
      </c>
      <c r="F38" s="71">
        <v>120</v>
      </c>
      <c r="G38" s="71">
        <v>101</v>
      </c>
      <c r="H38" s="71">
        <v>116</v>
      </c>
      <c r="I38" s="71">
        <v>300</v>
      </c>
      <c r="J38" s="71">
        <v>99</v>
      </c>
      <c r="K38" s="71">
        <v>123</v>
      </c>
      <c r="L38" s="71">
        <v>65</v>
      </c>
      <c r="M38" s="71">
        <v>89</v>
      </c>
      <c r="N38" s="71">
        <v>76</v>
      </c>
      <c r="O38" s="71">
        <v>287</v>
      </c>
      <c r="P38" s="71">
        <v>204</v>
      </c>
      <c r="Q38" s="71">
        <v>177</v>
      </c>
      <c r="R38" s="71">
        <v>300</v>
      </c>
      <c r="S38" s="72">
        <f>SUM(E38:R38)</f>
        <v>2433</v>
      </c>
    </row>
    <row r="39" spans="2:19" s="6" customFormat="1" ht="24" customHeight="1" thickBot="1" thickTop="1">
      <c r="B39" s="291"/>
      <c r="C39" s="271" t="s">
        <v>38</v>
      </c>
      <c r="D39" s="272"/>
      <c r="E39" s="74">
        <f aca="true" t="shared" si="13" ref="E39:S39">E38/E6*100</f>
        <v>16.91408007197481</v>
      </c>
      <c r="F39" s="75">
        <f t="shared" si="13"/>
        <v>7.453416149068323</v>
      </c>
      <c r="G39" s="75">
        <f t="shared" si="13"/>
        <v>2.28921124206709</v>
      </c>
      <c r="H39" s="75">
        <f t="shared" si="13"/>
        <v>3.7108125399872045</v>
      </c>
      <c r="I39" s="75">
        <f t="shared" si="13"/>
        <v>5.978477481068155</v>
      </c>
      <c r="J39" s="75">
        <f t="shared" si="13"/>
        <v>4.2002545608824775</v>
      </c>
      <c r="K39" s="75">
        <f t="shared" si="13"/>
        <v>3.694803244217483</v>
      </c>
      <c r="L39" s="75">
        <f t="shared" si="13"/>
        <v>5.1020408163265305</v>
      </c>
      <c r="M39" s="75">
        <f t="shared" si="13"/>
        <v>6.267605633802817</v>
      </c>
      <c r="N39" s="75">
        <f t="shared" si="13"/>
        <v>4.467960023515579</v>
      </c>
      <c r="O39" s="74">
        <f t="shared" si="13"/>
        <v>9.59866220735786</v>
      </c>
      <c r="P39" s="75">
        <f t="shared" si="13"/>
        <v>7.223796033994335</v>
      </c>
      <c r="Q39" s="75">
        <f t="shared" si="13"/>
        <v>3.2566697332106718</v>
      </c>
      <c r="R39" s="76">
        <f t="shared" si="13"/>
        <v>6.134969325153374</v>
      </c>
      <c r="S39" s="69">
        <f t="shared" si="13"/>
        <v>5.710061254664508</v>
      </c>
    </row>
    <row r="40" spans="2:19" s="6" customFormat="1" ht="24" customHeight="1">
      <c r="B40" s="77"/>
      <c r="C40" s="78"/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80"/>
    </row>
    <row r="41" spans="2:19" s="6" customFormat="1" ht="48.75" customHeight="1" thickBot="1">
      <c r="B41" s="261" t="s">
        <v>52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</row>
    <row r="42" spans="2:19" s="6" customFormat="1" ht="35.25" customHeight="1" thickBot="1" thickTop="1">
      <c r="B42" s="7" t="s">
        <v>1</v>
      </c>
      <c r="C42" s="81" t="s">
        <v>2</v>
      </c>
      <c r="D42" s="82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282" t="s">
        <v>55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68"/>
    </row>
    <row r="44" spans="2:19" s="6" customFormat="1" ht="36" customHeight="1" thickBot="1" thickTop="1">
      <c r="B44" s="83" t="s">
        <v>20</v>
      </c>
      <c r="C44" s="284" t="s">
        <v>56</v>
      </c>
      <c r="D44" s="285"/>
      <c r="E44" s="58">
        <v>283</v>
      </c>
      <c r="F44" s="58">
        <v>116</v>
      </c>
      <c r="G44" s="58">
        <v>202</v>
      </c>
      <c r="H44" s="58">
        <v>178</v>
      </c>
      <c r="I44" s="58">
        <v>414</v>
      </c>
      <c r="J44" s="58">
        <v>156</v>
      </c>
      <c r="K44" s="58">
        <v>214</v>
      </c>
      <c r="L44" s="58">
        <v>150</v>
      </c>
      <c r="M44" s="58">
        <v>85</v>
      </c>
      <c r="N44" s="58">
        <v>169</v>
      </c>
      <c r="O44" s="58">
        <v>427</v>
      </c>
      <c r="P44" s="58">
        <v>264</v>
      </c>
      <c r="Q44" s="58">
        <v>438</v>
      </c>
      <c r="R44" s="84">
        <v>1103</v>
      </c>
      <c r="S44" s="85">
        <f>SUM(E44:R44)</f>
        <v>4199</v>
      </c>
    </row>
    <row r="45" spans="2:19" s="6" customFormat="1" ht="36.75" customHeight="1" thickBot="1" thickTop="1">
      <c r="B45" s="86"/>
      <c r="C45" s="262" t="s">
        <v>57</v>
      </c>
      <c r="D45" s="263"/>
      <c r="E45" s="87">
        <v>68</v>
      </c>
      <c r="F45" s="51">
        <v>55</v>
      </c>
      <c r="G45" s="51">
        <v>125</v>
      </c>
      <c r="H45" s="51">
        <v>66</v>
      </c>
      <c r="I45" s="51">
        <v>117</v>
      </c>
      <c r="J45" s="51">
        <v>110</v>
      </c>
      <c r="K45" s="51">
        <v>103</v>
      </c>
      <c r="L45" s="51">
        <v>102</v>
      </c>
      <c r="M45" s="52">
        <v>56</v>
      </c>
      <c r="N45" s="52">
        <v>36</v>
      </c>
      <c r="O45" s="52">
        <v>162</v>
      </c>
      <c r="P45" s="52">
        <v>115</v>
      </c>
      <c r="Q45" s="52">
        <v>229</v>
      </c>
      <c r="R45" s="52">
        <v>878</v>
      </c>
      <c r="S45" s="85">
        <f>SUM(E45:R45)</f>
        <v>2222</v>
      </c>
    </row>
    <row r="46" spans="2:22" s="6" customFormat="1" ht="36" customHeight="1" thickBot="1" thickTop="1">
      <c r="B46" s="88" t="s">
        <v>23</v>
      </c>
      <c r="C46" s="264" t="s">
        <v>58</v>
      </c>
      <c r="D46" s="265"/>
      <c r="E46" s="89">
        <f>E44+'[2]Stan i struktura V 08'!E46</f>
        <v>2395</v>
      </c>
      <c r="F46" s="89">
        <f>F44+'[2]Stan i struktura V 08'!F46</f>
        <v>1033</v>
      </c>
      <c r="G46" s="89">
        <f>G44+'[2]Stan i struktura V 08'!G46</f>
        <v>1452</v>
      </c>
      <c r="H46" s="89">
        <f>H44+'[2]Stan i struktura V 08'!H46</f>
        <v>930</v>
      </c>
      <c r="I46" s="89">
        <f>I44+'[2]Stan i struktura V 08'!I46</f>
        <v>2301</v>
      </c>
      <c r="J46" s="89">
        <f>J44+'[2]Stan i struktura V 08'!J46</f>
        <v>970</v>
      </c>
      <c r="K46" s="89">
        <f>K44+'[2]Stan i struktura V 08'!K46</f>
        <v>1446</v>
      </c>
      <c r="L46" s="89">
        <f>L44+'[2]Stan i struktura V 08'!L46</f>
        <v>974</v>
      </c>
      <c r="M46" s="89">
        <f>M44+'[2]Stan i struktura V 08'!M46</f>
        <v>683</v>
      </c>
      <c r="N46" s="89">
        <f>N44+'[2]Stan i struktura V 08'!N46</f>
        <v>880</v>
      </c>
      <c r="O46" s="89">
        <f>O44+'[2]Stan i struktura V 08'!O46</f>
        <v>1721</v>
      </c>
      <c r="P46" s="89">
        <f>P44+'[2]Stan i struktura V 08'!P46</f>
        <v>1395</v>
      </c>
      <c r="Q46" s="89">
        <f>Q44+'[2]Stan i struktura V 08'!Q46</f>
        <v>2147</v>
      </c>
      <c r="R46" s="90">
        <f>R44+'[2]Stan i struktura V 08'!R46</f>
        <v>6598</v>
      </c>
      <c r="S46" s="91">
        <f>S44+'[2]Stan i struktura V 08'!S46</f>
        <v>24925</v>
      </c>
      <c r="V46" s="6">
        <f>SUM(E46:R46)</f>
        <v>24925</v>
      </c>
    </row>
    <row r="47" spans="2:19" s="6" customFormat="1" ht="34.5" customHeight="1" thickBot="1">
      <c r="B47" s="266" t="s">
        <v>59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8"/>
    </row>
    <row r="48" spans="2:19" s="6" customFormat="1" ht="32.25" customHeight="1" thickBot="1" thickTop="1">
      <c r="B48" s="279" t="s">
        <v>20</v>
      </c>
      <c r="C48" s="280" t="s">
        <v>60</v>
      </c>
      <c r="D48" s="281"/>
      <c r="E48" s="59">
        <v>7</v>
      </c>
      <c r="F48" s="59">
        <v>1</v>
      </c>
      <c r="G48" s="59">
        <v>2</v>
      </c>
      <c r="H48" s="59">
        <v>4</v>
      </c>
      <c r="I48" s="59">
        <v>10</v>
      </c>
      <c r="J48" s="59">
        <v>8</v>
      </c>
      <c r="K48" s="59">
        <v>15</v>
      </c>
      <c r="L48" s="59">
        <v>9</v>
      </c>
      <c r="M48" s="59">
        <v>3</v>
      </c>
      <c r="N48" s="59">
        <v>1</v>
      </c>
      <c r="O48" s="59">
        <v>7</v>
      </c>
      <c r="P48" s="59">
        <v>4</v>
      </c>
      <c r="Q48" s="59">
        <v>112</v>
      </c>
      <c r="R48" s="60">
        <v>86</v>
      </c>
      <c r="S48" s="92">
        <f>SUM(E48:R48)</f>
        <v>269</v>
      </c>
    </row>
    <row r="49" spans="2:22" ht="32.25" customHeight="1" thickBot="1" thickTop="1">
      <c r="B49" s="254"/>
      <c r="C49" s="257" t="s">
        <v>61</v>
      </c>
      <c r="D49" s="258"/>
      <c r="E49" s="93">
        <f>E48+'[2]Stan i struktura V 08'!E49</f>
        <v>48</v>
      </c>
      <c r="F49" s="93">
        <f>F48+'[2]Stan i struktura V 08'!F49</f>
        <v>62</v>
      </c>
      <c r="G49" s="93">
        <f>G48+'[2]Stan i struktura V 08'!G49</f>
        <v>21</v>
      </c>
      <c r="H49" s="93">
        <f>H48+'[2]Stan i struktura V 08'!H49</f>
        <v>4</v>
      </c>
      <c r="I49" s="93">
        <f>I48+'[2]Stan i struktura V 08'!I49</f>
        <v>56</v>
      </c>
      <c r="J49" s="93">
        <f>J48+'[2]Stan i struktura V 08'!J49</f>
        <v>53</v>
      </c>
      <c r="K49" s="93">
        <f>K48+'[2]Stan i struktura V 08'!K49</f>
        <v>115</v>
      </c>
      <c r="L49" s="93">
        <f>L48+'[2]Stan i struktura V 08'!L49</f>
        <v>43</v>
      </c>
      <c r="M49" s="93">
        <f>M48+'[2]Stan i struktura V 08'!M49</f>
        <v>32</v>
      </c>
      <c r="N49" s="93">
        <f>N48+'[2]Stan i struktura V 08'!N49</f>
        <v>14</v>
      </c>
      <c r="O49" s="93">
        <f>O48+'[2]Stan i struktura V 08'!O49</f>
        <v>184</v>
      </c>
      <c r="P49" s="93">
        <f>P48+'[2]Stan i struktura V 08'!P49</f>
        <v>29</v>
      </c>
      <c r="Q49" s="93">
        <f>Q48+'[2]Stan i struktura V 08'!Q49</f>
        <v>635</v>
      </c>
      <c r="R49" s="94">
        <f>R48+'[2]Stan i struktura V 08'!R49</f>
        <v>294</v>
      </c>
      <c r="S49" s="91">
        <f>S48+'[2]Stan i struktura V 08'!S49</f>
        <v>1590</v>
      </c>
      <c r="V49" s="6">
        <f>SUM(E49:R49)</f>
        <v>1590</v>
      </c>
    </row>
    <row r="50" spans="2:19" s="6" customFormat="1" ht="32.25" customHeight="1" thickBot="1" thickTop="1">
      <c r="B50" s="249" t="s">
        <v>23</v>
      </c>
      <c r="C50" s="269" t="s">
        <v>62</v>
      </c>
      <c r="D50" s="270"/>
      <c r="E50" s="95">
        <v>0</v>
      </c>
      <c r="F50" s="95">
        <v>13</v>
      </c>
      <c r="G50" s="95">
        <v>11</v>
      </c>
      <c r="H50" s="95">
        <v>3</v>
      </c>
      <c r="I50" s="95">
        <v>8</v>
      </c>
      <c r="J50" s="95">
        <v>3</v>
      </c>
      <c r="K50" s="95">
        <v>5</v>
      </c>
      <c r="L50" s="95">
        <v>0</v>
      </c>
      <c r="M50" s="95">
        <v>0</v>
      </c>
      <c r="N50" s="95">
        <v>18</v>
      </c>
      <c r="O50" s="95">
        <v>0</v>
      </c>
      <c r="P50" s="95">
        <v>5</v>
      </c>
      <c r="Q50" s="95">
        <v>9</v>
      </c>
      <c r="R50" s="96">
        <v>0</v>
      </c>
      <c r="S50" s="92">
        <f>SUM(E50:R50)</f>
        <v>75</v>
      </c>
    </row>
    <row r="51" spans="2:22" ht="32.25" customHeight="1" thickBot="1" thickTop="1">
      <c r="B51" s="254"/>
      <c r="C51" s="257" t="s">
        <v>63</v>
      </c>
      <c r="D51" s="258"/>
      <c r="E51" s="93">
        <f>E50+'[2]Stan i struktura V 08'!E51</f>
        <v>3</v>
      </c>
      <c r="F51" s="93">
        <f>F50+'[2]Stan i struktura V 08'!F51</f>
        <v>24</v>
      </c>
      <c r="G51" s="93">
        <f>G50+'[2]Stan i struktura V 08'!G51</f>
        <v>108</v>
      </c>
      <c r="H51" s="93">
        <f>H50+'[2]Stan i struktura V 08'!H51</f>
        <v>74</v>
      </c>
      <c r="I51" s="93">
        <f>I50+'[2]Stan i struktura V 08'!I51</f>
        <v>131</v>
      </c>
      <c r="J51" s="93">
        <f>J50+'[2]Stan i struktura V 08'!J51</f>
        <v>55</v>
      </c>
      <c r="K51" s="93">
        <f>K50+'[2]Stan i struktura V 08'!K51</f>
        <v>84</v>
      </c>
      <c r="L51" s="93">
        <f>L50+'[2]Stan i struktura V 08'!L51</f>
        <v>40</v>
      </c>
      <c r="M51" s="93">
        <f>M50+'[2]Stan i struktura V 08'!M51</f>
        <v>7</v>
      </c>
      <c r="N51" s="93">
        <f>N50+'[2]Stan i struktura V 08'!N51</f>
        <v>36</v>
      </c>
      <c r="O51" s="93">
        <f>O50+'[2]Stan i struktura V 08'!O51</f>
        <v>49</v>
      </c>
      <c r="P51" s="93">
        <f>P50+'[2]Stan i struktura V 08'!P51</f>
        <v>135</v>
      </c>
      <c r="Q51" s="93">
        <f>Q50+'[2]Stan i struktura V 08'!Q51</f>
        <v>103</v>
      </c>
      <c r="R51" s="94">
        <f>R50+'[2]Stan i struktura V 08'!R51</f>
        <v>0</v>
      </c>
      <c r="S51" s="91">
        <f>S50+'[2]Stan i struktura V 08'!S51</f>
        <v>849</v>
      </c>
      <c r="V51" s="6">
        <f>SUM(E51:R51)</f>
        <v>849</v>
      </c>
    </row>
    <row r="52" spans="2:19" s="6" customFormat="1" ht="31.5" customHeight="1" thickBot="1" thickTop="1">
      <c r="B52" s="245" t="s">
        <v>28</v>
      </c>
      <c r="C52" s="255" t="s">
        <v>64</v>
      </c>
      <c r="D52" s="256"/>
      <c r="E52" s="50">
        <v>10</v>
      </c>
      <c r="F52" s="51">
        <v>4</v>
      </c>
      <c r="G52" s="51">
        <v>25</v>
      </c>
      <c r="H52" s="51">
        <v>17</v>
      </c>
      <c r="I52" s="52">
        <v>15</v>
      </c>
      <c r="J52" s="51">
        <v>13</v>
      </c>
      <c r="K52" s="52">
        <v>24</v>
      </c>
      <c r="L52" s="51">
        <v>12</v>
      </c>
      <c r="M52" s="52">
        <v>1</v>
      </c>
      <c r="N52" s="52">
        <v>8</v>
      </c>
      <c r="O52" s="52">
        <v>8</v>
      </c>
      <c r="P52" s="51">
        <v>6</v>
      </c>
      <c r="Q52" s="97">
        <v>17</v>
      </c>
      <c r="R52" s="52">
        <v>39</v>
      </c>
      <c r="S52" s="92">
        <f>SUM(E52:R52)</f>
        <v>199</v>
      </c>
    </row>
    <row r="53" spans="2:22" ht="32.25" customHeight="1" thickBot="1" thickTop="1">
      <c r="B53" s="254"/>
      <c r="C53" s="257" t="s">
        <v>65</v>
      </c>
      <c r="D53" s="258"/>
      <c r="E53" s="93">
        <f>E52+'[2]Stan i struktura V 08'!E53</f>
        <v>50</v>
      </c>
      <c r="F53" s="93">
        <f>F52+'[2]Stan i struktura V 08'!F53</f>
        <v>20</v>
      </c>
      <c r="G53" s="93">
        <f>G52+'[2]Stan i struktura V 08'!G53</f>
        <v>65</v>
      </c>
      <c r="H53" s="93">
        <f>H52+'[2]Stan i struktura V 08'!H53</f>
        <v>53</v>
      </c>
      <c r="I53" s="93">
        <f>I52+'[2]Stan i struktura V 08'!I53</f>
        <v>23</v>
      </c>
      <c r="J53" s="93">
        <f>J52+'[2]Stan i struktura V 08'!J53</f>
        <v>30</v>
      </c>
      <c r="K53" s="93">
        <f>K52+'[2]Stan i struktura V 08'!K53</f>
        <v>37</v>
      </c>
      <c r="L53" s="93">
        <f>L52+'[2]Stan i struktura V 08'!L53</f>
        <v>42</v>
      </c>
      <c r="M53" s="93">
        <f>M52+'[2]Stan i struktura V 08'!M53</f>
        <v>16</v>
      </c>
      <c r="N53" s="93">
        <f>N52+'[2]Stan i struktura V 08'!N53</f>
        <v>45</v>
      </c>
      <c r="O53" s="93">
        <f>O52+'[2]Stan i struktura V 08'!O53</f>
        <v>23</v>
      </c>
      <c r="P53" s="93">
        <f>P52+'[2]Stan i struktura V 08'!P53</f>
        <v>11</v>
      </c>
      <c r="Q53" s="93">
        <f>Q52+'[2]Stan i struktura V 08'!Q53</f>
        <v>55</v>
      </c>
      <c r="R53" s="94">
        <f>R52+'[2]Stan i struktura V 08'!R53</f>
        <v>100</v>
      </c>
      <c r="S53" s="91">
        <f>S52+'[2]Stan i struktura V 08'!S53</f>
        <v>570</v>
      </c>
      <c r="V53" s="6">
        <f>SUM(E53:R53)</f>
        <v>570</v>
      </c>
    </row>
    <row r="54" spans="2:19" s="6" customFormat="1" ht="32.25" customHeight="1" thickBot="1" thickTop="1">
      <c r="B54" s="245" t="s">
        <v>31</v>
      </c>
      <c r="C54" s="255" t="s">
        <v>66</v>
      </c>
      <c r="D54" s="256"/>
      <c r="E54" s="50">
        <v>7</v>
      </c>
      <c r="F54" s="51">
        <v>11</v>
      </c>
      <c r="G54" s="51">
        <v>5</v>
      </c>
      <c r="H54" s="51">
        <v>0</v>
      </c>
      <c r="I54" s="52">
        <v>1</v>
      </c>
      <c r="J54" s="51">
        <v>15</v>
      </c>
      <c r="K54" s="52">
        <v>2</v>
      </c>
      <c r="L54" s="51">
        <v>36</v>
      </c>
      <c r="M54" s="52">
        <v>8</v>
      </c>
      <c r="N54" s="52">
        <v>7</v>
      </c>
      <c r="O54" s="52">
        <v>5</v>
      </c>
      <c r="P54" s="51">
        <v>5</v>
      </c>
      <c r="Q54" s="97">
        <v>22</v>
      </c>
      <c r="R54" s="52">
        <v>20</v>
      </c>
      <c r="S54" s="92">
        <f>SUM(E54:R54)</f>
        <v>144</v>
      </c>
    </row>
    <row r="55" spans="2:22" s="6" customFormat="1" ht="32.25" customHeight="1" thickBot="1" thickTop="1">
      <c r="B55" s="254"/>
      <c r="C55" s="259" t="s">
        <v>67</v>
      </c>
      <c r="D55" s="260"/>
      <c r="E55" s="93">
        <f>E54+'[2]Stan i struktura V 08'!E55</f>
        <v>230</v>
      </c>
      <c r="F55" s="93">
        <f>F54+'[2]Stan i struktura V 08'!F55</f>
        <v>87</v>
      </c>
      <c r="G55" s="93">
        <f>G54+'[2]Stan i struktura V 08'!G55</f>
        <v>12</v>
      </c>
      <c r="H55" s="93">
        <f>H54+'[2]Stan i struktura V 08'!H55</f>
        <v>7</v>
      </c>
      <c r="I55" s="93">
        <f>I54+'[2]Stan i struktura V 08'!I55</f>
        <v>5</v>
      </c>
      <c r="J55" s="93">
        <f>J54+'[2]Stan i struktura V 08'!J55</f>
        <v>38</v>
      </c>
      <c r="K55" s="93">
        <f>K54+'[2]Stan i struktura V 08'!K55</f>
        <v>17</v>
      </c>
      <c r="L55" s="93">
        <f>L54+'[2]Stan i struktura V 08'!L55</f>
        <v>146</v>
      </c>
      <c r="M55" s="93">
        <f>M54+'[2]Stan i struktura V 08'!M55</f>
        <v>30</v>
      </c>
      <c r="N55" s="93">
        <f>N54+'[2]Stan i struktura V 08'!N55</f>
        <v>44</v>
      </c>
      <c r="O55" s="93">
        <f>O54+'[2]Stan i struktura V 08'!O55</f>
        <v>26</v>
      </c>
      <c r="P55" s="93">
        <f>P54+'[2]Stan i struktura V 08'!P55</f>
        <v>21</v>
      </c>
      <c r="Q55" s="93">
        <f>Q54+'[2]Stan i struktura V 08'!Q55</f>
        <v>81</v>
      </c>
      <c r="R55" s="94">
        <f>R54+'[2]Stan i struktura V 08'!R55</f>
        <v>127</v>
      </c>
      <c r="S55" s="91">
        <f>S54+'[2]Stan i struktura V 08'!S55</f>
        <v>871</v>
      </c>
      <c r="V55" s="6">
        <f>SUM(E55:R55)</f>
        <v>871</v>
      </c>
    </row>
    <row r="56" spans="2:19" s="6" customFormat="1" ht="32.25" customHeight="1" thickBot="1" thickTop="1">
      <c r="B56" s="245" t="s">
        <v>42</v>
      </c>
      <c r="C56" s="234" t="s">
        <v>68</v>
      </c>
      <c r="D56" s="235"/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2</v>
      </c>
      <c r="K56" s="98">
        <v>0</v>
      </c>
      <c r="L56" s="98">
        <v>0</v>
      </c>
      <c r="M56" s="98">
        <v>1</v>
      </c>
      <c r="N56" s="98">
        <v>0</v>
      </c>
      <c r="O56" s="98">
        <v>0</v>
      </c>
      <c r="P56" s="98">
        <v>0</v>
      </c>
      <c r="Q56" s="98">
        <v>0</v>
      </c>
      <c r="R56" s="99">
        <v>3</v>
      </c>
      <c r="S56" s="92">
        <f>SUM(E56:R56)</f>
        <v>6</v>
      </c>
    </row>
    <row r="57" spans="2:22" s="6" customFormat="1" ht="32.25" customHeight="1" thickBot="1" thickTop="1">
      <c r="B57" s="246"/>
      <c r="C57" s="247" t="s">
        <v>69</v>
      </c>
      <c r="D57" s="248"/>
      <c r="E57" s="93">
        <f>E56+'[2]Stan i struktura V 08'!E57</f>
        <v>1</v>
      </c>
      <c r="F57" s="93">
        <f>F56+'[2]Stan i struktura V 08'!F57</f>
        <v>0</v>
      </c>
      <c r="G57" s="93">
        <f>G56+'[2]Stan i struktura V 08'!G57</f>
        <v>0</v>
      </c>
      <c r="H57" s="93">
        <f>H56+'[2]Stan i struktura V 08'!H57</f>
        <v>0</v>
      </c>
      <c r="I57" s="93">
        <f>I56+'[2]Stan i struktura V 08'!I57</f>
        <v>0</v>
      </c>
      <c r="J57" s="93">
        <f>J56+'[2]Stan i struktura V 08'!J57</f>
        <v>2</v>
      </c>
      <c r="K57" s="93">
        <f>K56+'[2]Stan i struktura V 08'!K57</f>
        <v>0</v>
      </c>
      <c r="L57" s="93">
        <f>L56+'[2]Stan i struktura V 08'!L57</f>
        <v>0</v>
      </c>
      <c r="M57" s="93">
        <f>M56+'[2]Stan i struktura V 08'!M57</f>
        <v>28</v>
      </c>
      <c r="N57" s="93">
        <f>N56+'[2]Stan i struktura V 08'!N57</f>
        <v>0</v>
      </c>
      <c r="O57" s="93">
        <f>O56+'[2]Stan i struktura V 08'!O57</f>
        <v>0</v>
      </c>
      <c r="P57" s="93">
        <f>P56+'[2]Stan i struktura V 08'!P57</f>
        <v>0</v>
      </c>
      <c r="Q57" s="93">
        <f>Q56+'[2]Stan i struktura V 08'!Q57</f>
        <v>7</v>
      </c>
      <c r="R57" s="94">
        <f>R56+'[2]Stan i struktura V 08'!R57</f>
        <v>9</v>
      </c>
      <c r="S57" s="91">
        <f>S56+'[2]Stan i struktura V 08'!S57</f>
        <v>47</v>
      </c>
      <c r="V57" s="6">
        <f>SUM(E57:R57)</f>
        <v>47</v>
      </c>
    </row>
    <row r="58" spans="2:19" s="6" customFormat="1" ht="32.25" customHeight="1" thickBot="1" thickTop="1">
      <c r="B58" s="245" t="s">
        <v>50</v>
      </c>
      <c r="C58" s="234" t="s">
        <v>70</v>
      </c>
      <c r="D58" s="235"/>
      <c r="E58" s="98">
        <v>8</v>
      </c>
      <c r="F58" s="98">
        <v>7</v>
      </c>
      <c r="G58" s="98">
        <v>127</v>
      </c>
      <c r="H58" s="98">
        <v>86</v>
      </c>
      <c r="I58" s="98">
        <v>45</v>
      </c>
      <c r="J58" s="98">
        <v>52</v>
      </c>
      <c r="K58" s="98">
        <v>49</v>
      </c>
      <c r="L58" s="98">
        <v>32</v>
      </c>
      <c r="M58" s="98">
        <v>16</v>
      </c>
      <c r="N58" s="98">
        <v>11</v>
      </c>
      <c r="O58" s="98">
        <v>10</v>
      </c>
      <c r="P58" s="98">
        <v>14</v>
      </c>
      <c r="Q58" s="98">
        <v>73</v>
      </c>
      <c r="R58" s="99">
        <v>72</v>
      </c>
      <c r="S58" s="92">
        <f>SUM(E58:R58)</f>
        <v>602</v>
      </c>
    </row>
    <row r="59" spans="2:22" s="6" customFormat="1" ht="32.25" customHeight="1" thickBot="1" thickTop="1">
      <c r="B59" s="249"/>
      <c r="C59" s="250" t="s">
        <v>71</v>
      </c>
      <c r="D59" s="251"/>
      <c r="E59" s="93">
        <f>E58+'[2]Stan i struktura V 08'!E59</f>
        <v>77</v>
      </c>
      <c r="F59" s="93">
        <f>F58+'[2]Stan i struktura V 08'!F59</f>
        <v>49</v>
      </c>
      <c r="G59" s="93">
        <f>G58+'[2]Stan i struktura V 08'!G59</f>
        <v>243</v>
      </c>
      <c r="H59" s="93">
        <f>H58+'[2]Stan i struktura V 08'!H59</f>
        <v>201</v>
      </c>
      <c r="I59" s="93">
        <f>I58+'[2]Stan i struktura V 08'!I59</f>
        <v>116</v>
      </c>
      <c r="J59" s="93">
        <f>J58+'[2]Stan i struktura V 08'!J59</f>
        <v>62</v>
      </c>
      <c r="K59" s="93">
        <f>K58+'[2]Stan i struktura V 08'!K59</f>
        <v>150</v>
      </c>
      <c r="L59" s="93">
        <f>L58+'[2]Stan i struktura V 08'!L59</f>
        <v>85</v>
      </c>
      <c r="M59" s="93">
        <f>M58+'[2]Stan i struktura V 08'!M59</f>
        <v>123</v>
      </c>
      <c r="N59" s="93">
        <f>N58+'[2]Stan i struktura V 08'!N59</f>
        <v>66</v>
      </c>
      <c r="O59" s="93">
        <f>O58+'[2]Stan i struktura V 08'!O59</f>
        <v>97</v>
      </c>
      <c r="P59" s="93">
        <f>P58+'[2]Stan i struktura V 08'!P59</f>
        <v>121</v>
      </c>
      <c r="Q59" s="93">
        <f>Q58+'[2]Stan i struktura V 08'!Q59</f>
        <v>102</v>
      </c>
      <c r="R59" s="94">
        <f>R58+'[2]Stan i struktura V 08'!R59</f>
        <v>266</v>
      </c>
      <c r="S59" s="91">
        <f>S58+'[2]Stan i struktura V 08'!S59</f>
        <v>1758</v>
      </c>
      <c r="V59" s="6">
        <f>SUM(E59:R59)</f>
        <v>1758</v>
      </c>
    </row>
    <row r="60" spans="2:19" s="6" customFormat="1" ht="32.25" customHeight="1" thickBot="1" thickTop="1">
      <c r="B60" s="233" t="s">
        <v>72</v>
      </c>
      <c r="C60" s="234" t="s">
        <v>73</v>
      </c>
      <c r="D60" s="235"/>
      <c r="E60" s="98">
        <v>23</v>
      </c>
      <c r="F60" s="98">
        <v>12</v>
      </c>
      <c r="G60" s="98">
        <v>45</v>
      </c>
      <c r="H60" s="98">
        <v>38</v>
      </c>
      <c r="I60" s="98">
        <v>55</v>
      </c>
      <c r="J60" s="98">
        <v>28</v>
      </c>
      <c r="K60" s="98">
        <v>82</v>
      </c>
      <c r="L60" s="98">
        <v>14</v>
      </c>
      <c r="M60" s="98">
        <v>31</v>
      </c>
      <c r="N60" s="98">
        <v>8</v>
      </c>
      <c r="O60" s="98">
        <v>65</v>
      </c>
      <c r="P60" s="98">
        <v>69</v>
      </c>
      <c r="Q60" s="98">
        <v>30</v>
      </c>
      <c r="R60" s="99">
        <v>54</v>
      </c>
      <c r="S60" s="92">
        <f>SUM(E60:R60)</f>
        <v>554</v>
      </c>
    </row>
    <row r="61" spans="2:22" s="6" customFormat="1" ht="32.25" customHeight="1" thickBot="1" thickTop="1">
      <c r="B61" s="233"/>
      <c r="C61" s="252" t="s">
        <v>74</v>
      </c>
      <c r="D61" s="253"/>
      <c r="E61" s="100">
        <f>E60+'[2]Stan i struktura V 08'!E61</f>
        <v>221</v>
      </c>
      <c r="F61" s="100">
        <f>F60+'[2]Stan i struktura V 08'!F61</f>
        <v>106</v>
      </c>
      <c r="G61" s="100">
        <f>G60+'[2]Stan i struktura V 08'!G61</f>
        <v>323</v>
      </c>
      <c r="H61" s="100">
        <f>H60+'[2]Stan i struktura V 08'!H61</f>
        <v>147</v>
      </c>
      <c r="I61" s="100">
        <f>I60+'[2]Stan i struktura V 08'!I61</f>
        <v>225</v>
      </c>
      <c r="J61" s="100">
        <f>J60+'[2]Stan i struktura V 08'!J61</f>
        <v>183</v>
      </c>
      <c r="K61" s="100">
        <f>K60+'[2]Stan i struktura V 08'!K61</f>
        <v>226</v>
      </c>
      <c r="L61" s="100">
        <f>L60+'[2]Stan i struktura V 08'!L61</f>
        <v>126</v>
      </c>
      <c r="M61" s="100">
        <f>M60+'[2]Stan i struktura V 08'!M61</f>
        <v>127</v>
      </c>
      <c r="N61" s="100">
        <f>N60+'[2]Stan i struktura V 08'!N61</f>
        <v>50</v>
      </c>
      <c r="O61" s="100">
        <f>O60+'[2]Stan i struktura V 08'!O61</f>
        <v>284</v>
      </c>
      <c r="P61" s="100">
        <f>P60+'[2]Stan i struktura V 08'!P61</f>
        <v>274</v>
      </c>
      <c r="Q61" s="100">
        <f>Q60+'[2]Stan i struktura V 08'!Q61</f>
        <v>169</v>
      </c>
      <c r="R61" s="101">
        <f>R60+'[2]Stan i struktura V 08'!R61</f>
        <v>286</v>
      </c>
      <c r="S61" s="91">
        <f>S60+'[2]Stan i struktura V 08'!S61</f>
        <v>2747</v>
      </c>
      <c r="V61" s="6">
        <f>SUM(E61:R61)</f>
        <v>2747</v>
      </c>
    </row>
    <row r="62" spans="2:19" s="6" customFormat="1" ht="32.25" customHeight="1" thickBot="1" thickTop="1">
      <c r="B62" s="233" t="s">
        <v>75</v>
      </c>
      <c r="C62" s="234" t="s">
        <v>76</v>
      </c>
      <c r="D62" s="235"/>
      <c r="E62" s="98">
        <v>5</v>
      </c>
      <c r="F62" s="98">
        <v>2</v>
      </c>
      <c r="G62" s="98">
        <v>35</v>
      </c>
      <c r="H62" s="98">
        <v>22</v>
      </c>
      <c r="I62" s="98">
        <v>25</v>
      </c>
      <c r="J62" s="98">
        <v>23</v>
      </c>
      <c r="K62" s="98">
        <v>59</v>
      </c>
      <c r="L62" s="98">
        <v>8</v>
      </c>
      <c r="M62" s="98">
        <v>4</v>
      </c>
      <c r="N62" s="98">
        <v>1</v>
      </c>
      <c r="O62" s="98">
        <v>15</v>
      </c>
      <c r="P62" s="98">
        <v>14</v>
      </c>
      <c r="Q62" s="98">
        <v>39</v>
      </c>
      <c r="R62" s="99">
        <v>19</v>
      </c>
      <c r="S62" s="92">
        <f>SUM(E62:R62)</f>
        <v>271</v>
      </c>
    </row>
    <row r="63" spans="2:22" s="6" customFormat="1" ht="32.25" customHeight="1" thickBot="1" thickTop="1">
      <c r="B63" s="233"/>
      <c r="C63" s="236" t="s">
        <v>77</v>
      </c>
      <c r="D63" s="237"/>
      <c r="E63" s="93">
        <f>E62+'[2]Stan i struktura V 08'!E63</f>
        <v>145</v>
      </c>
      <c r="F63" s="93">
        <f>F62+'[2]Stan i struktura V 08'!F63</f>
        <v>94</v>
      </c>
      <c r="G63" s="93">
        <f>G62+'[2]Stan i struktura V 08'!G63</f>
        <v>164</v>
      </c>
      <c r="H63" s="93">
        <f>H62+'[2]Stan i struktura V 08'!H63</f>
        <v>120</v>
      </c>
      <c r="I63" s="93">
        <f>I62+'[2]Stan i struktura V 08'!I63</f>
        <v>91</v>
      </c>
      <c r="J63" s="93">
        <f>J62+'[2]Stan i struktura V 08'!J63</f>
        <v>65</v>
      </c>
      <c r="K63" s="93">
        <f>K62+'[2]Stan i struktura V 08'!K63</f>
        <v>191</v>
      </c>
      <c r="L63" s="93">
        <f>L62+'[2]Stan i struktura V 08'!L63</f>
        <v>58</v>
      </c>
      <c r="M63" s="93">
        <f>M62+'[2]Stan i struktura V 08'!M63</f>
        <v>27</v>
      </c>
      <c r="N63" s="93">
        <f>N62+'[2]Stan i struktura V 08'!N63</f>
        <v>12</v>
      </c>
      <c r="O63" s="93">
        <f>O62+'[2]Stan i struktura V 08'!O63</f>
        <v>47</v>
      </c>
      <c r="P63" s="93">
        <f>P62+'[2]Stan i struktura V 08'!P63</f>
        <v>42</v>
      </c>
      <c r="Q63" s="93">
        <f>Q62+'[2]Stan i struktura V 08'!Q63</f>
        <v>98</v>
      </c>
      <c r="R63" s="94">
        <f>R62+'[2]Stan i struktura V 08'!R63</f>
        <v>119</v>
      </c>
      <c r="S63" s="91">
        <f>S62+'[2]Stan i struktura V 08'!S63</f>
        <v>1273</v>
      </c>
      <c r="V63" s="6">
        <f>SUM(E63:R63)</f>
        <v>1273</v>
      </c>
    </row>
    <row r="64" spans="2:19" s="6" customFormat="1" ht="32.25" customHeight="1" thickBot="1" thickTop="1">
      <c r="B64" s="233" t="s">
        <v>78</v>
      </c>
      <c r="C64" s="234" t="s">
        <v>79</v>
      </c>
      <c r="D64" s="235"/>
      <c r="E64" s="98">
        <v>1</v>
      </c>
      <c r="F64" s="98">
        <v>14</v>
      </c>
      <c r="G64" s="98">
        <v>2</v>
      </c>
      <c r="H64" s="98">
        <v>3</v>
      </c>
      <c r="I64" s="98">
        <v>18</v>
      </c>
      <c r="J64" s="98">
        <v>8</v>
      </c>
      <c r="K64" s="98">
        <v>4</v>
      </c>
      <c r="L64" s="98">
        <v>1</v>
      </c>
      <c r="M64" s="98">
        <v>2</v>
      </c>
      <c r="N64" s="98">
        <v>2</v>
      </c>
      <c r="O64" s="98">
        <v>61</v>
      </c>
      <c r="P64" s="98">
        <v>20</v>
      </c>
      <c r="Q64" s="98">
        <v>20</v>
      </c>
      <c r="R64" s="99">
        <v>697</v>
      </c>
      <c r="S64" s="92">
        <f>SUM(E64:R64)</f>
        <v>853</v>
      </c>
    </row>
    <row r="65" spans="2:22" ht="31.5" customHeight="1" thickBot="1" thickTop="1">
      <c r="B65" s="238"/>
      <c r="C65" s="239" t="s">
        <v>80</v>
      </c>
      <c r="D65" s="240"/>
      <c r="E65" s="93">
        <f>E64+'[2]Stan i struktura V 08'!E65</f>
        <v>31</v>
      </c>
      <c r="F65" s="93">
        <f>F64+'[2]Stan i struktura V 08'!F65</f>
        <v>212</v>
      </c>
      <c r="G65" s="93">
        <f>G64+'[2]Stan i struktura V 08'!G65</f>
        <v>53</v>
      </c>
      <c r="H65" s="93">
        <f>H64+'[2]Stan i struktura V 08'!H65</f>
        <v>90</v>
      </c>
      <c r="I65" s="93">
        <f>I64+'[2]Stan i struktura V 08'!I65</f>
        <v>207</v>
      </c>
      <c r="J65" s="93">
        <f>J64+'[2]Stan i struktura V 08'!J65</f>
        <v>69</v>
      </c>
      <c r="K65" s="93">
        <f>K64+'[2]Stan i struktura V 08'!K65</f>
        <v>62</v>
      </c>
      <c r="L65" s="93">
        <f>L64+'[2]Stan i struktura V 08'!L65</f>
        <v>26</v>
      </c>
      <c r="M65" s="93">
        <f>M64+'[2]Stan i struktura V 08'!M65</f>
        <v>53</v>
      </c>
      <c r="N65" s="93">
        <f>N64+'[2]Stan i struktura V 08'!N65</f>
        <v>80</v>
      </c>
      <c r="O65" s="93">
        <f>O64+'[2]Stan i struktura V 08'!O65</f>
        <v>278</v>
      </c>
      <c r="P65" s="93">
        <f>P64+'[2]Stan i struktura V 08'!P65</f>
        <v>57</v>
      </c>
      <c r="Q65" s="93">
        <f>Q64+'[2]Stan i struktura V 08'!Q65</f>
        <v>328</v>
      </c>
      <c r="R65" s="94">
        <f>R64+'[2]Stan i struktura V 08'!R65</f>
        <v>4411</v>
      </c>
      <c r="S65" s="91">
        <f>S64+'[2]Stan i struktura V 08'!S65</f>
        <v>5957</v>
      </c>
      <c r="V65" s="6">
        <f>SUM(E65:R65)</f>
        <v>5957</v>
      </c>
    </row>
    <row r="66" spans="2:22" ht="45" customHeight="1" thickBot="1" thickTop="1">
      <c r="B66" s="241" t="s">
        <v>81</v>
      </c>
      <c r="C66" s="243" t="s">
        <v>82</v>
      </c>
      <c r="D66" s="244"/>
      <c r="E66" s="102">
        <f aca="true" t="shared" si="14" ref="E66:R67">E48+E50+E52+E54+E56+E58+E60+E62+E64</f>
        <v>61</v>
      </c>
      <c r="F66" s="102">
        <f t="shared" si="14"/>
        <v>64</v>
      </c>
      <c r="G66" s="102">
        <f t="shared" si="14"/>
        <v>252</v>
      </c>
      <c r="H66" s="102">
        <f t="shared" si="14"/>
        <v>173</v>
      </c>
      <c r="I66" s="102">
        <f t="shared" si="14"/>
        <v>177</v>
      </c>
      <c r="J66" s="102">
        <f t="shared" si="14"/>
        <v>152</v>
      </c>
      <c r="K66" s="102">
        <f t="shared" si="14"/>
        <v>240</v>
      </c>
      <c r="L66" s="102">
        <f t="shared" si="14"/>
        <v>112</v>
      </c>
      <c r="M66" s="102">
        <f t="shared" si="14"/>
        <v>66</v>
      </c>
      <c r="N66" s="102">
        <f t="shared" si="14"/>
        <v>56</v>
      </c>
      <c r="O66" s="102">
        <f t="shared" si="14"/>
        <v>171</v>
      </c>
      <c r="P66" s="102">
        <f t="shared" si="14"/>
        <v>137</v>
      </c>
      <c r="Q66" s="102">
        <f t="shared" si="14"/>
        <v>322</v>
      </c>
      <c r="R66" s="103">
        <f t="shared" si="14"/>
        <v>990</v>
      </c>
      <c r="S66" s="85">
        <f>SUM(E66:R66)</f>
        <v>2973</v>
      </c>
      <c r="V66" s="6"/>
    </row>
    <row r="67" spans="2:22" ht="45" customHeight="1" thickBot="1" thickTop="1">
      <c r="B67" s="242"/>
      <c r="C67" s="243" t="s">
        <v>83</v>
      </c>
      <c r="D67" s="244"/>
      <c r="E67" s="104">
        <f t="shared" si="14"/>
        <v>806</v>
      </c>
      <c r="F67" s="104">
        <f t="shared" si="14"/>
        <v>654</v>
      </c>
      <c r="G67" s="104">
        <f t="shared" si="14"/>
        <v>989</v>
      </c>
      <c r="H67" s="104">
        <f t="shared" si="14"/>
        <v>696</v>
      </c>
      <c r="I67" s="104">
        <f t="shared" si="14"/>
        <v>854</v>
      </c>
      <c r="J67" s="104">
        <f t="shared" si="14"/>
        <v>557</v>
      </c>
      <c r="K67" s="104">
        <f t="shared" si="14"/>
        <v>882</v>
      </c>
      <c r="L67" s="104">
        <f t="shared" si="14"/>
        <v>566</v>
      </c>
      <c r="M67" s="104">
        <f t="shared" si="14"/>
        <v>443</v>
      </c>
      <c r="N67" s="104">
        <f t="shared" si="14"/>
        <v>347</v>
      </c>
      <c r="O67" s="104">
        <f t="shared" si="14"/>
        <v>988</v>
      </c>
      <c r="P67" s="104">
        <f t="shared" si="14"/>
        <v>690</v>
      </c>
      <c r="Q67" s="104">
        <f t="shared" si="14"/>
        <v>1578</v>
      </c>
      <c r="R67" s="105">
        <f t="shared" si="14"/>
        <v>5612</v>
      </c>
      <c r="S67" s="85">
        <f>SUM(E67:R67)</f>
        <v>15662</v>
      </c>
      <c r="V67" s="6"/>
    </row>
    <row r="68" spans="2:19" ht="14.25" customHeight="1">
      <c r="B68" s="230" t="s">
        <v>84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</row>
    <row r="69" spans="2:19" ht="14.25" customHeight="1">
      <c r="B69" s="231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</row>
    <row r="75" ht="13.5" thickBot="1"/>
    <row r="76" spans="5:19" ht="26.25" customHeight="1" thickBot="1" thickTop="1">
      <c r="E76" s="107">
        <v>98</v>
      </c>
      <c r="F76" s="107">
        <v>72</v>
      </c>
      <c r="G76" s="107">
        <v>72</v>
      </c>
      <c r="H76" s="107">
        <v>93</v>
      </c>
      <c r="I76" s="107">
        <v>87</v>
      </c>
      <c r="J76" s="107">
        <v>74</v>
      </c>
      <c r="K76" s="108">
        <v>111</v>
      </c>
      <c r="L76" s="107">
        <v>73</v>
      </c>
      <c r="M76" s="108">
        <v>84</v>
      </c>
      <c r="N76" s="107">
        <v>61</v>
      </c>
      <c r="O76" s="107">
        <v>67</v>
      </c>
      <c r="P76" s="108">
        <v>102</v>
      </c>
      <c r="Q76" s="107">
        <v>117</v>
      </c>
      <c r="R76" s="107">
        <v>141</v>
      </c>
      <c r="S76" s="85">
        <f>SUM(E76:R76)</f>
        <v>1252</v>
      </c>
    </row>
  </sheetData>
  <sheetProtection/>
  <mergeCells count="86">
    <mergeCell ref="C9:D9"/>
    <mergeCell ref="C10:D10"/>
    <mergeCell ref="C11:D11"/>
    <mergeCell ref="C7:D7"/>
    <mergeCell ref="C8:D8"/>
    <mergeCell ref="B2:S2"/>
    <mergeCell ref="B4:S4"/>
    <mergeCell ref="C5:D5"/>
    <mergeCell ref="C6:D6"/>
    <mergeCell ref="B17:B18"/>
    <mergeCell ref="C17:D17"/>
    <mergeCell ref="C18:D18"/>
    <mergeCell ref="C15:D15"/>
    <mergeCell ref="C12:D12"/>
    <mergeCell ref="C13:D13"/>
    <mergeCell ref="C14:D14"/>
    <mergeCell ref="B16:S16"/>
    <mergeCell ref="B19:B20"/>
    <mergeCell ref="C19:D19"/>
    <mergeCell ref="C20:D20"/>
    <mergeCell ref="B28:B29"/>
    <mergeCell ref="C28:D28"/>
    <mergeCell ref="C29:D29"/>
    <mergeCell ref="B21:B22"/>
    <mergeCell ref="C21:D21"/>
    <mergeCell ref="C22:D22"/>
    <mergeCell ref="B23:B24"/>
    <mergeCell ref="C38:D38"/>
    <mergeCell ref="B27:S27"/>
    <mergeCell ref="B30:B31"/>
    <mergeCell ref="C30:D30"/>
    <mergeCell ref="C23:D23"/>
    <mergeCell ref="C24:D24"/>
    <mergeCell ref="B25:B26"/>
    <mergeCell ref="C25:D25"/>
    <mergeCell ref="C26:D26"/>
    <mergeCell ref="C31:D31"/>
    <mergeCell ref="B32:B33"/>
    <mergeCell ref="C32:D32"/>
    <mergeCell ref="B36:B37"/>
    <mergeCell ref="C36:D36"/>
    <mergeCell ref="C37:D37"/>
    <mergeCell ref="C33:D33"/>
    <mergeCell ref="B34:B35"/>
    <mergeCell ref="C34:D34"/>
    <mergeCell ref="C35:D35"/>
    <mergeCell ref="B50:B51"/>
    <mergeCell ref="C50:D50"/>
    <mergeCell ref="C51:D51"/>
    <mergeCell ref="C39:D39"/>
    <mergeCell ref="B48:B49"/>
    <mergeCell ref="C48:D48"/>
    <mergeCell ref="C49:D49"/>
    <mergeCell ref="B43:S43"/>
    <mergeCell ref="C44:D44"/>
    <mergeCell ref="B38:B39"/>
    <mergeCell ref="B41:S41"/>
    <mergeCell ref="C45:D45"/>
    <mergeCell ref="C46:D46"/>
    <mergeCell ref="B47:S47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7:D67"/>
    <mergeCell ref="B58:B59"/>
    <mergeCell ref="C58:D58"/>
    <mergeCell ref="C59:D59"/>
    <mergeCell ref="B60:B61"/>
    <mergeCell ref="C60:D60"/>
    <mergeCell ref="C61:D61"/>
    <mergeCell ref="B68:S68"/>
    <mergeCell ref="B69:S69"/>
    <mergeCell ref="B62:B63"/>
    <mergeCell ref="C62:D62"/>
    <mergeCell ref="C63:D63"/>
    <mergeCell ref="B64:B65"/>
    <mergeCell ref="C64:D64"/>
    <mergeCell ref="C65:D65"/>
    <mergeCell ref="B66:B67"/>
    <mergeCell ref="C66:D66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328" t="s">
        <v>85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2:15" ht="18" customHeight="1">
      <c r="B3" s="330" t="s">
        <v>86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3:13" ht="18.75" thickBot="1">
      <c r="C4" s="109"/>
      <c r="D4" s="109"/>
      <c r="E4" s="109"/>
      <c r="F4" s="109"/>
      <c r="G4" s="109"/>
      <c r="H4" s="34"/>
      <c r="I4" s="34"/>
      <c r="J4" s="34"/>
      <c r="K4" s="34"/>
      <c r="L4" s="34"/>
      <c r="M4" s="34"/>
    </row>
    <row r="5" spans="2:15" ht="15" customHeight="1" thickBot="1">
      <c r="B5" s="331" t="s">
        <v>87</v>
      </c>
      <c r="C5" s="333" t="s">
        <v>88</v>
      </c>
      <c r="D5" s="335" t="s">
        <v>89</v>
      </c>
      <c r="E5" s="337" t="s">
        <v>90</v>
      </c>
      <c r="F5" s="109"/>
      <c r="G5" s="331" t="s">
        <v>87</v>
      </c>
      <c r="H5" s="339" t="s">
        <v>91</v>
      </c>
      <c r="I5" s="335" t="s">
        <v>89</v>
      </c>
      <c r="J5" s="337" t="s">
        <v>90</v>
      </c>
      <c r="K5" s="34"/>
      <c r="L5" s="331" t="s">
        <v>87</v>
      </c>
      <c r="M5" s="341" t="s">
        <v>88</v>
      </c>
      <c r="N5" s="335" t="s">
        <v>89</v>
      </c>
      <c r="O5" s="326" t="s">
        <v>90</v>
      </c>
    </row>
    <row r="6" spans="2:15" ht="15" customHeight="1" thickBot="1" thickTop="1">
      <c r="B6" s="332"/>
      <c r="C6" s="334"/>
      <c r="D6" s="336"/>
      <c r="E6" s="338"/>
      <c r="F6" s="109"/>
      <c r="G6" s="332"/>
      <c r="H6" s="340"/>
      <c r="I6" s="336"/>
      <c r="J6" s="338"/>
      <c r="K6" s="34"/>
      <c r="L6" s="332"/>
      <c r="M6" s="342"/>
      <c r="N6" s="336"/>
      <c r="O6" s="327"/>
    </row>
    <row r="7" spans="2:15" ht="15" customHeight="1" thickTop="1">
      <c r="B7" s="343" t="s">
        <v>92</v>
      </c>
      <c r="C7" s="344"/>
      <c r="D7" s="344"/>
      <c r="E7" s="347">
        <f>SUM(E9+E20+E28+E35+E42)</f>
        <v>13919</v>
      </c>
      <c r="F7" s="109"/>
      <c r="G7" s="110">
        <v>4</v>
      </c>
      <c r="H7" s="111" t="s">
        <v>93</v>
      </c>
      <c r="I7" s="112" t="s">
        <v>94</v>
      </c>
      <c r="J7" s="113">
        <v>608</v>
      </c>
      <c r="K7" s="34"/>
      <c r="L7" s="114" t="s">
        <v>95</v>
      </c>
      <c r="M7" s="115" t="s">
        <v>96</v>
      </c>
      <c r="N7" s="115" t="s">
        <v>97</v>
      </c>
      <c r="O7" s="116">
        <f>SUM(O8:O19)</f>
        <v>5814</v>
      </c>
    </row>
    <row r="8" spans="2:15" ht="15" customHeight="1" thickBot="1">
      <c r="B8" s="345"/>
      <c r="C8" s="346"/>
      <c r="D8" s="346"/>
      <c r="E8" s="348"/>
      <c r="G8" s="117">
        <v>5</v>
      </c>
      <c r="H8" s="118" t="s">
        <v>98</v>
      </c>
      <c r="I8" s="119" t="s">
        <v>94</v>
      </c>
      <c r="J8" s="120">
        <v>202</v>
      </c>
      <c r="L8" s="117">
        <v>1</v>
      </c>
      <c r="M8" s="118" t="s">
        <v>99</v>
      </c>
      <c r="N8" s="119" t="s">
        <v>94</v>
      </c>
      <c r="O8" s="120">
        <v>126</v>
      </c>
    </row>
    <row r="9" spans="2:15" ht="15" customHeight="1" thickBot="1" thickTop="1">
      <c r="B9" s="114" t="s">
        <v>100</v>
      </c>
      <c r="C9" s="115" t="s">
        <v>101</v>
      </c>
      <c r="D9" s="121" t="s">
        <v>97</v>
      </c>
      <c r="E9" s="116">
        <f>SUM(E10:E18)</f>
        <v>3833</v>
      </c>
      <c r="G9" s="122"/>
      <c r="H9" s="123"/>
      <c r="I9" s="124"/>
      <c r="J9" s="125"/>
      <c r="L9" s="117">
        <v>2</v>
      </c>
      <c r="M9" s="118" t="s">
        <v>102</v>
      </c>
      <c r="N9" s="119" t="s">
        <v>103</v>
      </c>
      <c r="O9" s="120">
        <v>122</v>
      </c>
    </row>
    <row r="10" spans="2:15" ht="15" customHeight="1" thickBot="1">
      <c r="B10" s="117">
        <v>1</v>
      </c>
      <c r="C10" s="118" t="s">
        <v>104</v>
      </c>
      <c r="D10" s="119" t="s">
        <v>103</v>
      </c>
      <c r="E10" s="120">
        <v>117</v>
      </c>
      <c r="G10" s="126"/>
      <c r="H10" s="127"/>
      <c r="I10" s="128"/>
      <c r="J10" s="128"/>
      <c r="L10" s="117">
        <v>3</v>
      </c>
      <c r="M10" s="118" t="s">
        <v>105</v>
      </c>
      <c r="N10" s="119" t="s">
        <v>94</v>
      </c>
      <c r="O10" s="120">
        <v>361</v>
      </c>
    </row>
    <row r="11" spans="2:15" ht="15" customHeight="1">
      <c r="B11" s="117">
        <v>2</v>
      </c>
      <c r="C11" s="118" t="s">
        <v>106</v>
      </c>
      <c r="D11" s="119" t="s">
        <v>103</v>
      </c>
      <c r="E11" s="120">
        <v>122</v>
      </c>
      <c r="G11" s="331" t="s">
        <v>87</v>
      </c>
      <c r="H11" s="339" t="s">
        <v>91</v>
      </c>
      <c r="I11" s="335" t="s">
        <v>89</v>
      </c>
      <c r="J11" s="337" t="s">
        <v>90</v>
      </c>
      <c r="L11" s="117">
        <v>4</v>
      </c>
      <c r="M11" s="118" t="s">
        <v>107</v>
      </c>
      <c r="N11" s="119" t="s">
        <v>94</v>
      </c>
      <c r="O11" s="120">
        <v>186</v>
      </c>
    </row>
    <row r="12" spans="2:15" ht="15" customHeight="1" thickBot="1">
      <c r="B12" s="117">
        <v>3</v>
      </c>
      <c r="C12" s="118" t="s">
        <v>108</v>
      </c>
      <c r="D12" s="119" t="s">
        <v>103</v>
      </c>
      <c r="E12" s="120">
        <v>127</v>
      </c>
      <c r="G12" s="332"/>
      <c r="H12" s="340"/>
      <c r="I12" s="336"/>
      <c r="J12" s="338"/>
      <c r="L12" s="117">
        <v>5</v>
      </c>
      <c r="M12" s="118" t="s">
        <v>109</v>
      </c>
      <c r="N12" s="119" t="s">
        <v>94</v>
      </c>
      <c r="O12" s="120">
        <v>416</v>
      </c>
    </row>
    <row r="13" spans="2:15" ht="15" customHeight="1" thickTop="1">
      <c r="B13" s="117">
        <v>4</v>
      </c>
      <c r="C13" s="118" t="s">
        <v>110</v>
      </c>
      <c r="D13" s="119" t="s">
        <v>111</v>
      </c>
      <c r="E13" s="120">
        <v>340</v>
      </c>
      <c r="G13" s="343" t="s">
        <v>112</v>
      </c>
      <c r="H13" s="344"/>
      <c r="I13" s="344"/>
      <c r="J13" s="347">
        <f>SUM(J15+J24+J34+J42+O7+O21+O32)</f>
        <v>28690</v>
      </c>
      <c r="L13" s="117" t="s">
        <v>50</v>
      </c>
      <c r="M13" s="118" t="s">
        <v>113</v>
      </c>
      <c r="N13" s="119" t="s">
        <v>94</v>
      </c>
      <c r="O13" s="120">
        <v>710</v>
      </c>
    </row>
    <row r="14" spans="2:15" ht="15" customHeight="1" thickBot="1">
      <c r="B14" s="117">
        <v>5</v>
      </c>
      <c r="C14" s="118" t="s">
        <v>114</v>
      </c>
      <c r="D14" s="119" t="s">
        <v>103</v>
      </c>
      <c r="E14" s="120">
        <v>131</v>
      </c>
      <c r="F14" s="129"/>
      <c r="G14" s="345"/>
      <c r="H14" s="346"/>
      <c r="I14" s="346"/>
      <c r="J14" s="357"/>
      <c r="K14" s="129"/>
      <c r="L14" s="117">
        <v>7</v>
      </c>
      <c r="M14" s="118" t="s">
        <v>115</v>
      </c>
      <c r="N14" s="119" t="s">
        <v>103</v>
      </c>
      <c r="O14" s="120">
        <v>183</v>
      </c>
    </row>
    <row r="15" spans="2:15" ht="15" customHeight="1" thickTop="1">
      <c r="B15" s="117">
        <v>6</v>
      </c>
      <c r="C15" s="118" t="s">
        <v>116</v>
      </c>
      <c r="D15" s="119" t="s">
        <v>103</v>
      </c>
      <c r="E15" s="120">
        <v>163</v>
      </c>
      <c r="F15" s="130"/>
      <c r="G15" s="114" t="s">
        <v>100</v>
      </c>
      <c r="H15" s="115" t="s">
        <v>117</v>
      </c>
      <c r="I15" s="131" t="s">
        <v>97</v>
      </c>
      <c r="J15" s="132">
        <f>SUM(J16:J22)</f>
        <v>4412</v>
      </c>
      <c r="L15" s="117">
        <v>8</v>
      </c>
      <c r="M15" s="118" t="s">
        <v>118</v>
      </c>
      <c r="N15" s="119" t="s">
        <v>103</v>
      </c>
      <c r="O15" s="120">
        <v>111</v>
      </c>
    </row>
    <row r="16" spans="2:15" ht="15" customHeight="1">
      <c r="B16" s="117">
        <v>7</v>
      </c>
      <c r="C16" s="118" t="s">
        <v>119</v>
      </c>
      <c r="D16" s="119" t="s">
        <v>94</v>
      </c>
      <c r="E16" s="120">
        <v>610</v>
      </c>
      <c r="F16" s="130"/>
      <c r="G16" s="117">
        <v>1</v>
      </c>
      <c r="H16" s="118" t="s">
        <v>120</v>
      </c>
      <c r="I16" s="119" t="s">
        <v>103</v>
      </c>
      <c r="J16" s="120">
        <v>231</v>
      </c>
      <c r="L16" s="117">
        <v>9</v>
      </c>
      <c r="M16" s="118" t="s">
        <v>121</v>
      </c>
      <c r="N16" s="119" t="s">
        <v>103</v>
      </c>
      <c r="O16" s="120">
        <v>116</v>
      </c>
    </row>
    <row r="17" spans="2:15" ht="15" customHeight="1" thickBot="1">
      <c r="B17" s="133"/>
      <c r="C17" s="134"/>
      <c r="D17" s="135"/>
      <c r="E17" s="136"/>
      <c r="F17" s="130"/>
      <c r="G17" s="117">
        <v>2</v>
      </c>
      <c r="H17" s="118" t="s">
        <v>122</v>
      </c>
      <c r="I17" s="119" t="s">
        <v>103</v>
      </c>
      <c r="J17" s="120">
        <v>148</v>
      </c>
      <c r="L17" s="117">
        <v>10</v>
      </c>
      <c r="M17" s="118" t="s">
        <v>123</v>
      </c>
      <c r="N17" s="119" t="s">
        <v>103</v>
      </c>
      <c r="O17" s="120">
        <v>493</v>
      </c>
    </row>
    <row r="18" spans="2:15" ht="15" customHeight="1" thickBot="1" thickTop="1">
      <c r="B18" s="137">
        <v>8</v>
      </c>
      <c r="C18" s="138" t="s">
        <v>124</v>
      </c>
      <c r="D18" s="139" t="s">
        <v>125</v>
      </c>
      <c r="E18" s="140">
        <v>2223</v>
      </c>
      <c r="F18" s="130"/>
      <c r="G18" s="117">
        <v>3</v>
      </c>
      <c r="H18" s="118" t="s">
        <v>126</v>
      </c>
      <c r="I18" s="119" t="s">
        <v>103</v>
      </c>
      <c r="J18" s="120">
        <v>426</v>
      </c>
      <c r="L18" s="133"/>
      <c r="M18" s="134"/>
      <c r="N18" s="135"/>
      <c r="O18" s="136"/>
    </row>
    <row r="19" spans="2:15" ht="15" customHeight="1" thickBot="1" thickTop="1">
      <c r="B19" s="110"/>
      <c r="C19" s="111"/>
      <c r="D19" s="112"/>
      <c r="E19" s="113"/>
      <c r="F19" s="141"/>
      <c r="G19" s="117">
        <v>4</v>
      </c>
      <c r="H19" s="118" t="s">
        <v>127</v>
      </c>
      <c r="I19" s="119" t="s">
        <v>103</v>
      </c>
      <c r="J19" s="120">
        <v>765</v>
      </c>
      <c r="L19" s="137">
        <v>11</v>
      </c>
      <c r="M19" s="138" t="s">
        <v>123</v>
      </c>
      <c r="N19" s="139" t="s">
        <v>125</v>
      </c>
      <c r="O19" s="140">
        <v>2990</v>
      </c>
    </row>
    <row r="20" spans="2:15" ht="15" customHeight="1" thickTop="1">
      <c r="B20" s="142" t="s">
        <v>128</v>
      </c>
      <c r="C20" s="143" t="s">
        <v>7</v>
      </c>
      <c r="D20" s="144" t="s">
        <v>97</v>
      </c>
      <c r="E20" s="145">
        <f>SUM(E21:E26)</f>
        <v>3126</v>
      </c>
      <c r="F20" s="130"/>
      <c r="G20" s="117">
        <v>5</v>
      </c>
      <c r="H20" s="118" t="s">
        <v>127</v>
      </c>
      <c r="I20" s="119" t="s">
        <v>111</v>
      </c>
      <c r="J20" s="120">
        <v>1713</v>
      </c>
      <c r="L20" s="110"/>
      <c r="M20" s="111"/>
      <c r="N20" s="112"/>
      <c r="O20" s="113"/>
    </row>
    <row r="21" spans="2:15" ht="15" customHeight="1">
      <c r="B21" s="117">
        <v>1</v>
      </c>
      <c r="C21" s="118" t="s">
        <v>129</v>
      </c>
      <c r="D21" s="119" t="s">
        <v>103</v>
      </c>
      <c r="E21" s="120">
        <v>277</v>
      </c>
      <c r="F21" s="130"/>
      <c r="G21" s="117">
        <v>6</v>
      </c>
      <c r="H21" s="118" t="s">
        <v>130</v>
      </c>
      <c r="I21" s="119" t="s">
        <v>94</v>
      </c>
      <c r="J21" s="120">
        <v>970</v>
      </c>
      <c r="L21" s="142" t="s">
        <v>131</v>
      </c>
      <c r="M21" s="143" t="s">
        <v>16</v>
      </c>
      <c r="N21" s="144" t="s">
        <v>97</v>
      </c>
      <c r="O21" s="145">
        <f>SUM(O22:O30)</f>
        <v>5435</v>
      </c>
    </row>
    <row r="22" spans="2:15" ht="15" customHeight="1">
      <c r="B22" s="117">
        <v>2</v>
      </c>
      <c r="C22" s="118" t="s">
        <v>132</v>
      </c>
      <c r="D22" s="119" t="s">
        <v>94</v>
      </c>
      <c r="E22" s="120">
        <v>1265</v>
      </c>
      <c r="F22" s="130"/>
      <c r="G22" s="117">
        <v>7</v>
      </c>
      <c r="H22" s="118" t="s">
        <v>133</v>
      </c>
      <c r="I22" s="119" t="s">
        <v>103</v>
      </c>
      <c r="J22" s="120">
        <v>159</v>
      </c>
      <c r="L22" s="117">
        <v>1</v>
      </c>
      <c r="M22" s="118" t="s">
        <v>134</v>
      </c>
      <c r="N22" s="119" t="s">
        <v>103</v>
      </c>
      <c r="O22" s="120">
        <v>284</v>
      </c>
    </row>
    <row r="23" spans="2:15" ht="15" customHeight="1">
      <c r="B23" s="117">
        <v>3</v>
      </c>
      <c r="C23" s="118" t="s">
        <v>135</v>
      </c>
      <c r="D23" s="119" t="s">
        <v>103</v>
      </c>
      <c r="E23" s="120">
        <v>315</v>
      </c>
      <c r="F23" s="130"/>
      <c r="G23" s="117"/>
      <c r="H23" s="118"/>
      <c r="I23" s="119"/>
      <c r="J23" s="120"/>
      <c r="L23" s="117">
        <v>2</v>
      </c>
      <c r="M23" s="118" t="s">
        <v>136</v>
      </c>
      <c r="N23" s="119" t="s">
        <v>111</v>
      </c>
      <c r="O23" s="120">
        <v>326</v>
      </c>
    </row>
    <row r="24" spans="2:15" ht="15" customHeight="1">
      <c r="B24" s="117">
        <v>4</v>
      </c>
      <c r="C24" s="118" t="s">
        <v>137</v>
      </c>
      <c r="D24" s="119" t="s">
        <v>103</v>
      </c>
      <c r="E24" s="120">
        <v>248</v>
      </c>
      <c r="F24" s="130"/>
      <c r="G24" s="142" t="s">
        <v>128</v>
      </c>
      <c r="H24" s="143" t="s">
        <v>138</v>
      </c>
      <c r="I24" s="144" t="s">
        <v>97</v>
      </c>
      <c r="J24" s="145">
        <f>SUM(J25:J32)</f>
        <v>5018</v>
      </c>
      <c r="L24" s="117">
        <v>3</v>
      </c>
      <c r="M24" s="118" t="s">
        <v>139</v>
      </c>
      <c r="N24" s="119" t="s">
        <v>94</v>
      </c>
      <c r="O24" s="120">
        <v>500</v>
      </c>
    </row>
    <row r="25" spans="2:15" ht="15" customHeight="1">
      <c r="B25" s="117">
        <v>5</v>
      </c>
      <c r="C25" s="118" t="s">
        <v>140</v>
      </c>
      <c r="D25" s="119" t="s">
        <v>94</v>
      </c>
      <c r="E25" s="120">
        <v>669</v>
      </c>
      <c r="F25" s="130"/>
      <c r="G25" s="117">
        <v>1</v>
      </c>
      <c r="H25" s="118" t="s">
        <v>141</v>
      </c>
      <c r="I25" s="119" t="s">
        <v>94</v>
      </c>
      <c r="J25" s="120">
        <v>303</v>
      </c>
      <c r="L25" s="117">
        <v>4</v>
      </c>
      <c r="M25" s="118" t="s">
        <v>142</v>
      </c>
      <c r="N25" s="119" t="s">
        <v>94</v>
      </c>
      <c r="O25" s="120">
        <v>407</v>
      </c>
    </row>
    <row r="26" spans="2:15" ht="15" customHeight="1">
      <c r="B26" s="117">
        <v>6</v>
      </c>
      <c r="C26" s="118" t="s">
        <v>143</v>
      </c>
      <c r="D26" s="119" t="s">
        <v>94</v>
      </c>
      <c r="E26" s="120">
        <v>352</v>
      </c>
      <c r="F26" s="130"/>
      <c r="G26" s="117">
        <v>2</v>
      </c>
      <c r="H26" s="118" t="s">
        <v>144</v>
      </c>
      <c r="I26" s="119" t="s">
        <v>103</v>
      </c>
      <c r="J26" s="120">
        <v>222</v>
      </c>
      <c r="L26" s="117">
        <v>5</v>
      </c>
      <c r="M26" s="118" t="s">
        <v>145</v>
      </c>
      <c r="N26" s="119" t="s">
        <v>103</v>
      </c>
      <c r="O26" s="120">
        <v>381</v>
      </c>
    </row>
    <row r="27" spans="2:15" ht="15" customHeight="1">
      <c r="B27" s="117"/>
      <c r="C27" s="118"/>
      <c r="D27" s="119"/>
      <c r="E27" s="120"/>
      <c r="F27" s="141"/>
      <c r="G27" s="117" t="s">
        <v>28</v>
      </c>
      <c r="H27" s="118" t="s">
        <v>146</v>
      </c>
      <c r="I27" s="119" t="s">
        <v>94</v>
      </c>
      <c r="J27" s="120">
        <v>1262</v>
      </c>
      <c r="L27" s="117">
        <v>6</v>
      </c>
      <c r="M27" s="118" t="s">
        <v>147</v>
      </c>
      <c r="N27" s="119" t="s">
        <v>94</v>
      </c>
      <c r="O27" s="120">
        <v>1322</v>
      </c>
    </row>
    <row r="28" spans="2:15" ht="15" customHeight="1">
      <c r="B28" s="142" t="s">
        <v>148</v>
      </c>
      <c r="C28" s="143" t="s">
        <v>9</v>
      </c>
      <c r="D28" s="144" t="s">
        <v>97</v>
      </c>
      <c r="E28" s="145">
        <f>SUM(E29:E33)</f>
        <v>2357</v>
      </c>
      <c r="F28" s="130"/>
      <c r="G28" s="117">
        <v>4</v>
      </c>
      <c r="H28" s="118" t="s">
        <v>149</v>
      </c>
      <c r="I28" s="119" t="s">
        <v>103</v>
      </c>
      <c r="J28" s="120">
        <v>410</v>
      </c>
      <c r="L28" s="117">
        <v>7</v>
      </c>
      <c r="M28" s="118" t="s">
        <v>150</v>
      </c>
      <c r="N28" s="119" t="s">
        <v>103</v>
      </c>
      <c r="O28" s="120">
        <v>182</v>
      </c>
    </row>
    <row r="29" spans="2:15" ht="15" customHeight="1">
      <c r="B29" s="117">
        <v>1</v>
      </c>
      <c r="C29" s="118" t="s">
        <v>151</v>
      </c>
      <c r="D29" s="119" t="s">
        <v>94</v>
      </c>
      <c r="E29" s="120">
        <v>357</v>
      </c>
      <c r="F29" s="130"/>
      <c r="G29" s="117">
        <v>5</v>
      </c>
      <c r="H29" s="118" t="s">
        <v>149</v>
      </c>
      <c r="I29" s="119" t="s">
        <v>111</v>
      </c>
      <c r="J29" s="120">
        <v>1905</v>
      </c>
      <c r="L29" s="117">
        <v>8</v>
      </c>
      <c r="M29" s="118" t="s">
        <v>152</v>
      </c>
      <c r="N29" s="119" t="s">
        <v>103</v>
      </c>
      <c r="O29" s="120">
        <v>508</v>
      </c>
    </row>
    <row r="30" spans="2:15" ht="15" customHeight="1">
      <c r="B30" s="117">
        <v>2</v>
      </c>
      <c r="C30" s="118" t="s">
        <v>153</v>
      </c>
      <c r="D30" s="119" t="s">
        <v>103</v>
      </c>
      <c r="E30" s="120">
        <v>220</v>
      </c>
      <c r="F30" s="130"/>
      <c r="G30" s="117">
        <v>6</v>
      </c>
      <c r="H30" s="118" t="s">
        <v>154</v>
      </c>
      <c r="I30" s="119" t="s">
        <v>94</v>
      </c>
      <c r="J30" s="120">
        <v>329</v>
      </c>
      <c r="L30" s="117">
        <v>9</v>
      </c>
      <c r="M30" s="118" t="s">
        <v>152</v>
      </c>
      <c r="N30" s="119" t="s">
        <v>111</v>
      </c>
      <c r="O30" s="120">
        <v>1525</v>
      </c>
    </row>
    <row r="31" spans="2:15" ht="15" customHeight="1">
      <c r="B31" s="117">
        <v>3</v>
      </c>
      <c r="C31" s="118" t="s">
        <v>155</v>
      </c>
      <c r="D31" s="119" t="s">
        <v>94</v>
      </c>
      <c r="E31" s="120">
        <v>218</v>
      </c>
      <c r="F31" s="130"/>
      <c r="G31" s="117">
        <v>7</v>
      </c>
      <c r="H31" s="118" t="s">
        <v>156</v>
      </c>
      <c r="I31" s="119" t="s">
        <v>103</v>
      </c>
      <c r="J31" s="120">
        <v>339</v>
      </c>
      <c r="L31" s="117"/>
      <c r="M31" s="118"/>
      <c r="N31" s="119"/>
      <c r="O31" s="120"/>
    </row>
    <row r="32" spans="2:15" ht="15" customHeight="1">
      <c r="B32" s="117">
        <v>4</v>
      </c>
      <c r="C32" s="118" t="s">
        <v>157</v>
      </c>
      <c r="D32" s="119" t="s">
        <v>94</v>
      </c>
      <c r="E32" s="120">
        <v>434</v>
      </c>
      <c r="F32" s="130"/>
      <c r="G32" s="117">
        <v>8</v>
      </c>
      <c r="H32" s="118" t="s">
        <v>158</v>
      </c>
      <c r="I32" s="119" t="s">
        <v>103</v>
      </c>
      <c r="J32" s="120">
        <v>248</v>
      </c>
      <c r="L32" s="142" t="s">
        <v>159</v>
      </c>
      <c r="M32" s="143" t="s">
        <v>17</v>
      </c>
      <c r="N32" s="144" t="s">
        <v>97</v>
      </c>
      <c r="O32" s="145">
        <f>SUM(O33:O42)</f>
        <v>4890</v>
      </c>
    </row>
    <row r="33" spans="2:15" ht="15" customHeight="1">
      <c r="B33" s="117">
        <v>5</v>
      </c>
      <c r="C33" s="118" t="s">
        <v>160</v>
      </c>
      <c r="D33" s="119" t="s">
        <v>94</v>
      </c>
      <c r="E33" s="120">
        <v>1128</v>
      </c>
      <c r="F33" s="141"/>
      <c r="G33" s="117"/>
      <c r="H33" s="118"/>
      <c r="I33" s="119"/>
      <c r="J33" s="120"/>
      <c r="L33" s="117">
        <v>1</v>
      </c>
      <c r="M33" s="118" t="s">
        <v>161</v>
      </c>
      <c r="N33" s="119" t="s">
        <v>103</v>
      </c>
      <c r="O33" s="120">
        <v>366</v>
      </c>
    </row>
    <row r="34" spans="2:15" ht="15" customHeight="1">
      <c r="B34" s="117"/>
      <c r="C34" s="118"/>
      <c r="D34" s="119"/>
      <c r="E34" s="120"/>
      <c r="F34" s="130"/>
      <c r="G34" s="142" t="s">
        <v>148</v>
      </c>
      <c r="H34" s="143" t="s">
        <v>12</v>
      </c>
      <c r="I34" s="144" t="s">
        <v>97</v>
      </c>
      <c r="J34" s="145">
        <f>SUM(J35:J40)</f>
        <v>1420</v>
      </c>
      <c r="L34" s="117">
        <v>2</v>
      </c>
      <c r="M34" s="118" t="s">
        <v>162</v>
      </c>
      <c r="N34" s="119" t="s">
        <v>94</v>
      </c>
      <c r="O34" s="120">
        <v>684</v>
      </c>
    </row>
    <row r="35" spans="2:15" ht="15" customHeight="1">
      <c r="B35" s="142" t="s">
        <v>163</v>
      </c>
      <c r="C35" s="143" t="s">
        <v>164</v>
      </c>
      <c r="D35" s="144" t="s">
        <v>97</v>
      </c>
      <c r="E35" s="145">
        <f>SUM(E36:E40)</f>
        <v>3329</v>
      </c>
      <c r="F35" s="130"/>
      <c r="G35" s="117">
        <v>1</v>
      </c>
      <c r="H35" s="118" t="s">
        <v>165</v>
      </c>
      <c r="I35" s="119" t="s">
        <v>103</v>
      </c>
      <c r="J35" s="120">
        <v>88</v>
      </c>
      <c r="L35" s="117">
        <v>3</v>
      </c>
      <c r="M35" s="118" t="s">
        <v>166</v>
      </c>
      <c r="N35" s="119" t="s">
        <v>103</v>
      </c>
      <c r="O35" s="120">
        <v>121</v>
      </c>
    </row>
    <row r="36" spans="2:15" ht="15" customHeight="1">
      <c r="B36" s="117">
        <v>1</v>
      </c>
      <c r="C36" s="118" t="s">
        <v>167</v>
      </c>
      <c r="D36" s="119" t="s">
        <v>94</v>
      </c>
      <c r="E36" s="120">
        <v>643</v>
      </c>
      <c r="F36" s="130"/>
      <c r="G36" s="117">
        <v>2</v>
      </c>
      <c r="H36" s="118" t="s">
        <v>168</v>
      </c>
      <c r="I36" s="119" t="s">
        <v>103</v>
      </c>
      <c r="J36" s="120">
        <v>174</v>
      </c>
      <c r="L36" s="117">
        <v>4</v>
      </c>
      <c r="M36" s="118" t="s">
        <v>169</v>
      </c>
      <c r="N36" s="119" t="s">
        <v>94</v>
      </c>
      <c r="O36" s="120">
        <v>1450</v>
      </c>
    </row>
    <row r="37" spans="2:15" ht="15" customHeight="1">
      <c r="B37" s="117">
        <v>2</v>
      </c>
      <c r="C37" s="118" t="s">
        <v>170</v>
      </c>
      <c r="D37" s="119" t="s">
        <v>94</v>
      </c>
      <c r="E37" s="120">
        <v>1081</v>
      </c>
      <c r="F37" s="130"/>
      <c r="G37" s="117">
        <v>3</v>
      </c>
      <c r="H37" s="118" t="s">
        <v>171</v>
      </c>
      <c r="I37" s="119" t="s">
        <v>103</v>
      </c>
      <c r="J37" s="120">
        <v>178</v>
      </c>
      <c r="L37" s="117">
        <v>5</v>
      </c>
      <c r="M37" s="118" t="s">
        <v>172</v>
      </c>
      <c r="N37" s="119" t="s">
        <v>111</v>
      </c>
      <c r="O37" s="120">
        <v>122</v>
      </c>
    </row>
    <row r="38" spans="2:15" ht="15" customHeight="1">
      <c r="B38" s="117">
        <v>3</v>
      </c>
      <c r="C38" s="118" t="s">
        <v>173</v>
      </c>
      <c r="D38" s="119" t="s">
        <v>103</v>
      </c>
      <c r="E38" s="120">
        <v>248</v>
      </c>
      <c r="F38" s="130"/>
      <c r="G38" s="117">
        <v>4</v>
      </c>
      <c r="H38" s="118" t="s">
        <v>174</v>
      </c>
      <c r="I38" s="119" t="s">
        <v>103</v>
      </c>
      <c r="J38" s="120">
        <v>101</v>
      </c>
      <c r="L38" s="117">
        <v>6</v>
      </c>
      <c r="M38" s="118" t="s">
        <v>175</v>
      </c>
      <c r="N38" s="119" t="s">
        <v>103</v>
      </c>
      <c r="O38" s="120">
        <v>169</v>
      </c>
    </row>
    <row r="39" spans="2:15" ht="15" customHeight="1">
      <c r="B39" s="117">
        <v>4</v>
      </c>
      <c r="C39" s="118" t="s">
        <v>176</v>
      </c>
      <c r="D39" s="119" t="s">
        <v>94</v>
      </c>
      <c r="E39" s="120">
        <v>1048</v>
      </c>
      <c r="F39" s="130"/>
      <c r="G39" s="117">
        <v>5</v>
      </c>
      <c r="H39" s="118" t="s">
        <v>177</v>
      </c>
      <c r="I39" s="119" t="s">
        <v>94</v>
      </c>
      <c r="J39" s="120">
        <v>779</v>
      </c>
      <c r="L39" s="117">
        <v>7</v>
      </c>
      <c r="M39" s="118" t="s">
        <v>178</v>
      </c>
      <c r="N39" s="119" t="s">
        <v>103</v>
      </c>
      <c r="O39" s="120">
        <v>310</v>
      </c>
    </row>
    <row r="40" spans="2:15" ht="15" customHeight="1">
      <c r="B40" s="117">
        <v>5</v>
      </c>
      <c r="C40" s="118" t="s">
        <v>179</v>
      </c>
      <c r="D40" s="119" t="s">
        <v>103</v>
      </c>
      <c r="E40" s="120">
        <v>309</v>
      </c>
      <c r="F40" s="130"/>
      <c r="G40" s="117">
        <v>6</v>
      </c>
      <c r="H40" s="118" t="s">
        <v>180</v>
      </c>
      <c r="I40" s="119" t="s">
        <v>94</v>
      </c>
      <c r="J40" s="120">
        <v>100</v>
      </c>
      <c r="L40" s="117">
        <v>8</v>
      </c>
      <c r="M40" s="118" t="s">
        <v>181</v>
      </c>
      <c r="N40" s="119" t="s">
        <v>103</v>
      </c>
      <c r="O40" s="120">
        <v>320</v>
      </c>
    </row>
    <row r="41" spans="2:15" ht="15" customHeight="1">
      <c r="B41" s="117"/>
      <c r="C41" s="118"/>
      <c r="D41" s="119"/>
      <c r="E41" s="120"/>
      <c r="F41" s="130"/>
      <c r="G41" s="117"/>
      <c r="H41" s="118"/>
      <c r="I41" s="119"/>
      <c r="J41" s="120"/>
      <c r="L41" s="117">
        <v>9</v>
      </c>
      <c r="M41" s="118" t="s">
        <v>182</v>
      </c>
      <c r="N41" s="119" t="s">
        <v>103</v>
      </c>
      <c r="O41" s="120">
        <v>339</v>
      </c>
    </row>
    <row r="42" spans="2:15" ht="15" customHeight="1">
      <c r="B42" s="142" t="s">
        <v>95</v>
      </c>
      <c r="C42" s="143" t="s">
        <v>11</v>
      </c>
      <c r="D42" s="144" t="s">
        <v>97</v>
      </c>
      <c r="E42" s="145">
        <f>SUM(E43+E44+E45+J7+J8)</f>
        <v>1274</v>
      </c>
      <c r="F42" s="130"/>
      <c r="G42" s="114" t="s">
        <v>163</v>
      </c>
      <c r="H42" s="115" t="s">
        <v>13</v>
      </c>
      <c r="I42" s="131" t="s">
        <v>97</v>
      </c>
      <c r="J42" s="145">
        <f>SUM(J43:J45)</f>
        <v>1701</v>
      </c>
      <c r="L42" s="146">
        <v>10</v>
      </c>
      <c r="M42" s="135" t="s">
        <v>182</v>
      </c>
      <c r="N42" s="147" t="s">
        <v>111</v>
      </c>
      <c r="O42" s="136">
        <v>1009</v>
      </c>
    </row>
    <row r="43" spans="2:15" ht="15" customHeight="1" thickBot="1">
      <c r="B43" s="117">
        <v>1</v>
      </c>
      <c r="C43" s="118" t="s">
        <v>183</v>
      </c>
      <c r="D43" s="119" t="s">
        <v>103</v>
      </c>
      <c r="E43" s="120">
        <v>153</v>
      </c>
      <c r="F43" s="130"/>
      <c r="G43" s="117">
        <v>1</v>
      </c>
      <c r="H43" s="118" t="s">
        <v>184</v>
      </c>
      <c r="I43" s="119" t="s">
        <v>94</v>
      </c>
      <c r="J43" s="120">
        <v>456</v>
      </c>
      <c r="L43" s="148"/>
      <c r="M43" s="149"/>
      <c r="N43" s="150"/>
      <c r="O43" s="151"/>
    </row>
    <row r="44" spans="2:15" ht="15" customHeight="1" thickBot="1" thickTop="1">
      <c r="B44" s="117">
        <v>2</v>
      </c>
      <c r="C44" s="118" t="s">
        <v>185</v>
      </c>
      <c r="D44" s="119" t="s">
        <v>94</v>
      </c>
      <c r="E44" s="120">
        <v>105</v>
      </c>
      <c r="F44" s="130"/>
      <c r="G44" s="117">
        <v>2</v>
      </c>
      <c r="H44" s="118" t="s">
        <v>186</v>
      </c>
      <c r="I44" s="119" t="s">
        <v>94</v>
      </c>
      <c r="J44" s="120">
        <v>258</v>
      </c>
      <c r="L44" s="349" t="s">
        <v>187</v>
      </c>
      <c r="M44" s="350"/>
      <c r="N44" s="353" t="s">
        <v>188</v>
      </c>
      <c r="O44" s="355">
        <f>SUM(E9+E20+E28+E35+E42+J15+J24+J34+J42+O7+O21+O32)</f>
        <v>42609</v>
      </c>
    </row>
    <row r="45" spans="2:15" ht="15" customHeight="1" thickBot="1" thickTop="1">
      <c r="B45" s="122">
        <v>3</v>
      </c>
      <c r="C45" s="123" t="s">
        <v>189</v>
      </c>
      <c r="D45" s="124" t="s">
        <v>103</v>
      </c>
      <c r="E45" s="125">
        <v>206</v>
      </c>
      <c r="F45" s="130"/>
      <c r="G45" s="152">
        <v>3</v>
      </c>
      <c r="H45" s="153" t="s">
        <v>190</v>
      </c>
      <c r="I45" s="154" t="s">
        <v>94</v>
      </c>
      <c r="J45" s="155">
        <v>987</v>
      </c>
      <c r="L45" s="351"/>
      <c r="M45" s="352"/>
      <c r="N45" s="354"/>
      <c r="O45" s="356"/>
    </row>
    <row r="46" spans="2:15" ht="15" customHeight="1">
      <c r="B46" s="130"/>
      <c r="C46" s="156"/>
      <c r="D46" s="157"/>
      <c r="E46" s="158"/>
      <c r="F46" s="159"/>
      <c r="G46" s="156"/>
      <c r="H46" s="159"/>
      <c r="I46" s="160"/>
      <c r="L46" s="161"/>
      <c r="M46" s="161"/>
      <c r="N46" s="161"/>
      <c r="O46" s="161"/>
    </row>
    <row r="47" spans="2:9" ht="15" customHeight="1">
      <c r="B47" s="130"/>
      <c r="C47" s="156" t="s">
        <v>191</v>
      </c>
      <c r="D47" s="157"/>
      <c r="E47" s="158"/>
      <c r="F47" s="159"/>
      <c r="G47" s="156"/>
      <c r="H47" s="159"/>
      <c r="I47" s="160"/>
    </row>
    <row r="48" ht="15" customHeight="1"/>
    <row r="49" ht="15" customHeight="1"/>
    <row r="50" ht="15" customHeight="1"/>
    <row r="51" spans="2:15" ht="15" customHeight="1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59"/>
      <c r="M51" s="162"/>
      <c r="N51" s="157"/>
      <c r="O51" s="157"/>
    </row>
    <row r="52" spans="2:15" ht="15" customHeight="1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59"/>
      <c r="M52" s="162"/>
      <c r="N52" s="157"/>
      <c r="O52" s="157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O44:O45"/>
    <mergeCell ref="G11:G12"/>
    <mergeCell ref="H11:H12"/>
    <mergeCell ref="I11:I12"/>
    <mergeCell ref="J11:J12"/>
    <mergeCell ref="G13:I14"/>
    <mergeCell ref="J13:J14"/>
    <mergeCell ref="B7:D8"/>
    <mergeCell ref="E7:E8"/>
    <mergeCell ref="L44:M45"/>
    <mergeCell ref="N44:N45"/>
    <mergeCell ref="L5:L6"/>
    <mergeCell ref="M5:M6"/>
    <mergeCell ref="N5:N6"/>
    <mergeCell ref="J5:J6"/>
    <mergeCell ref="O5:O6"/>
    <mergeCell ref="B2:O2"/>
    <mergeCell ref="B3:O3"/>
    <mergeCell ref="B5:B6"/>
    <mergeCell ref="C5:C6"/>
    <mergeCell ref="D5:D6"/>
    <mergeCell ref="E5:E6"/>
    <mergeCell ref="G5:G6"/>
    <mergeCell ref="H5:H6"/>
    <mergeCell ref="I5:I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58"/>
  <sheetViews>
    <sheetView zoomScalePageLayoutView="0" workbookViewId="0" topLeftCell="L2">
      <selection activeCell="N5" sqref="N5"/>
    </sheetView>
  </sheetViews>
  <sheetFormatPr defaultColWidth="9.00390625" defaultRowHeight="12.75"/>
  <cols>
    <col min="1" max="1" width="4.625" style="0" customWidth="1"/>
    <col min="21" max="21" width="3.625" style="0" customWidth="1"/>
    <col min="29" max="29" width="8.125" style="0" customWidth="1"/>
  </cols>
  <sheetData>
    <row r="2" spans="2:30" ht="15">
      <c r="B2" t="s">
        <v>229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</row>
    <row r="3" spans="2:30" ht="15">
      <c r="B3">
        <v>1</v>
      </c>
      <c r="C3">
        <v>94018</v>
      </c>
      <c r="D3">
        <v>108819</v>
      </c>
      <c r="E3">
        <v>113842</v>
      </c>
      <c r="F3">
        <v>111803</v>
      </c>
      <c r="G3">
        <v>103253</v>
      </c>
      <c r="H3">
        <v>93529</v>
      </c>
      <c r="I3">
        <v>74980</v>
      </c>
      <c r="J3">
        <v>54779</v>
      </c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</row>
    <row r="4" spans="2:30" ht="15">
      <c r="B4">
        <v>2</v>
      </c>
      <c r="C4">
        <v>95204</v>
      </c>
      <c r="D4">
        <v>108620</v>
      </c>
      <c r="E4">
        <v>114704</v>
      </c>
      <c r="F4">
        <v>111121</v>
      </c>
      <c r="G4">
        <v>103006</v>
      </c>
      <c r="H4">
        <v>93418</v>
      </c>
      <c r="I4">
        <v>72664</v>
      </c>
      <c r="J4">
        <v>52902</v>
      </c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</row>
    <row r="5" spans="2:30" ht="15">
      <c r="B5">
        <v>3</v>
      </c>
      <c r="C5">
        <v>94958</v>
      </c>
      <c r="D5">
        <v>108027</v>
      </c>
      <c r="E5">
        <v>113113</v>
      </c>
      <c r="F5">
        <v>108456</v>
      </c>
      <c r="G5">
        <v>101475</v>
      </c>
      <c r="H5">
        <v>91993</v>
      </c>
      <c r="I5">
        <v>69938</v>
      </c>
      <c r="J5">
        <v>50486</v>
      </c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</row>
    <row r="6" spans="2:30" ht="15">
      <c r="B6">
        <v>4</v>
      </c>
      <c r="C6">
        <v>94391</v>
      </c>
      <c r="D6">
        <v>107421</v>
      </c>
      <c r="E6">
        <v>110612</v>
      </c>
      <c r="F6">
        <v>105527</v>
      </c>
      <c r="G6">
        <v>97409</v>
      </c>
      <c r="H6">
        <v>87590</v>
      </c>
      <c r="I6">
        <v>65270</v>
      </c>
      <c r="J6">
        <v>47310</v>
      </c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</row>
    <row r="7" spans="2:30" ht="15">
      <c r="B7">
        <v>5</v>
      </c>
      <c r="C7">
        <v>93519</v>
      </c>
      <c r="D7">
        <v>103296</v>
      </c>
      <c r="E7">
        <v>108031</v>
      </c>
      <c r="F7">
        <v>102855</v>
      </c>
      <c r="G7">
        <v>93574</v>
      </c>
      <c r="H7">
        <v>82954</v>
      </c>
      <c r="I7">
        <v>61004</v>
      </c>
      <c r="J7">
        <v>44984</v>
      </c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</row>
    <row r="8" spans="2:30" ht="15">
      <c r="B8">
        <v>6</v>
      </c>
      <c r="C8">
        <v>94647</v>
      </c>
      <c r="D8">
        <v>105313</v>
      </c>
      <c r="E8">
        <v>107774</v>
      </c>
      <c r="F8">
        <v>102825</v>
      </c>
      <c r="G8">
        <v>92857</v>
      </c>
      <c r="H8">
        <v>79162</v>
      </c>
      <c r="I8">
        <v>58114</v>
      </c>
      <c r="J8">
        <v>42609</v>
      </c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</row>
    <row r="9" spans="2:30" ht="15">
      <c r="B9">
        <v>7</v>
      </c>
      <c r="C9">
        <v>95742</v>
      </c>
      <c r="D9">
        <v>106030</v>
      </c>
      <c r="E9">
        <v>107306</v>
      </c>
      <c r="F9">
        <v>101625</v>
      </c>
      <c r="G9">
        <v>93301</v>
      </c>
      <c r="H9">
        <v>78229</v>
      </c>
      <c r="I9">
        <v>56671</v>
      </c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</row>
    <row r="10" spans="2:30" ht="15">
      <c r="B10">
        <v>8</v>
      </c>
      <c r="C10">
        <v>96545</v>
      </c>
      <c r="D10">
        <v>105993</v>
      </c>
      <c r="E10">
        <v>106528</v>
      </c>
      <c r="F10">
        <v>100965</v>
      </c>
      <c r="G10">
        <v>92571</v>
      </c>
      <c r="H10">
        <v>77624</v>
      </c>
      <c r="I10">
        <v>54866</v>
      </c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</row>
    <row r="11" spans="2:30" ht="15">
      <c r="B11">
        <v>9</v>
      </c>
      <c r="C11">
        <v>97931</v>
      </c>
      <c r="D11">
        <v>106830</v>
      </c>
      <c r="E11">
        <v>105998</v>
      </c>
      <c r="F11">
        <v>100429</v>
      </c>
      <c r="G11">
        <v>91137</v>
      </c>
      <c r="H11">
        <v>76057</v>
      </c>
      <c r="I11">
        <v>53772</v>
      </c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</row>
    <row r="12" spans="2:30" ht="15">
      <c r="B12">
        <v>10</v>
      </c>
      <c r="C12">
        <v>98306</v>
      </c>
      <c r="D12">
        <v>106564</v>
      </c>
      <c r="E12">
        <v>104763</v>
      </c>
      <c r="F12">
        <v>99295</v>
      </c>
      <c r="G12">
        <v>88827</v>
      </c>
      <c r="H12">
        <v>73433</v>
      </c>
      <c r="I12">
        <v>51479</v>
      </c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</row>
    <row r="13" spans="2:30" ht="15">
      <c r="B13">
        <v>11</v>
      </c>
      <c r="C13">
        <v>99712</v>
      </c>
      <c r="D13">
        <v>107838</v>
      </c>
      <c r="E13">
        <v>105162</v>
      </c>
      <c r="F13">
        <v>98384</v>
      </c>
      <c r="G13">
        <v>87984</v>
      </c>
      <c r="H13">
        <v>71622</v>
      </c>
      <c r="I13">
        <v>51007</v>
      </c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</row>
    <row r="14" spans="2:30" ht="15">
      <c r="B14">
        <v>12</v>
      </c>
      <c r="C14">
        <v>102187</v>
      </c>
      <c r="D14">
        <v>109551</v>
      </c>
      <c r="E14">
        <v>108026</v>
      </c>
      <c r="F14">
        <v>99389</v>
      </c>
      <c r="G14">
        <v>89151</v>
      </c>
      <c r="H14">
        <v>72816</v>
      </c>
      <c r="I14">
        <v>52293</v>
      </c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</row>
    <row r="15" spans="14:30" ht="15"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</row>
    <row r="16" spans="2:30" ht="15">
      <c r="B16" t="s">
        <v>230</v>
      </c>
      <c r="D16" t="s">
        <v>231</v>
      </c>
      <c r="E16" t="s">
        <v>232</v>
      </c>
      <c r="F16" t="s">
        <v>233</v>
      </c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</row>
    <row r="17" spans="3:30" ht="15">
      <c r="C17" t="s">
        <v>234</v>
      </c>
      <c r="D17">
        <v>3588</v>
      </c>
      <c r="E17">
        <v>1707</v>
      </c>
      <c r="F17">
        <v>2241</v>
      </c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</row>
    <row r="18" spans="3:30" ht="15">
      <c r="C18" t="s">
        <v>235</v>
      </c>
      <c r="D18">
        <v>3677</v>
      </c>
      <c r="E18">
        <v>2070</v>
      </c>
      <c r="F18">
        <v>2020</v>
      </c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</row>
    <row r="19" spans="3:30" ht="15">
      <c r="C19" t="s">
        <v>236</v>
      </c>
      <c r="D19">
        <v>5356</v>
      </c>
      <c r="E19">
        <v>3252</v>
      </c>
      <c r="F19">
        <v>2950</v>
      </c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</row>
    <row r="20" spans="3:30" ht="15">
      <c r="C20" t="s">
        <v>237</v>
      </c>
      <c r="D20">
        <v>5454</v>
      </c>
      <c r="E20">
        <v>3229</v>
      </c>
      <c r="F20">
        <v>2894</v>
      </c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</row>
    <row r="21" spans="3:30" ht="15">
      <c r="C21" t="s">
        <v>238</v>
      </c>
      <c r="D21">
        <v>5546</v>
      </c>
      <c r="E21">
        <v>2783</v>
      </c>
      <c r="F21">
        <v>3433</v>
      </c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</row>
    <row r="22" spans="3:30" ht="15">
      <c r="C22" t="s">
        <v>239</v>
      </c>
      <c r="D22">
        <v>5130</v>
      </c>
      <c r="E22">
        <v>2913</v>
      </c>
      <c r="F22">
        <v>2916</v>
      </c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</row>
    <row r="23" spans="3:30" ht="15">
      <c r="C23" t="s">
        <v>240</v>
      </c>
      <c r="D23">
        <v>4792</v>
      </c>
      <c r="E23">
        <v>2776</v>
      </c>
      <c r="F23">
        <v>2694</v>
      </c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</row>
    <row r="24" spans="3:30" ht="15">
      <c r="C24" t="s">
        <v>241</v>
      </c>
      <c r="D24">
        <v>5004</v>
      </c>
      <c r="E24">
        <v>2680</v>
      </c>
      <c r="F24">
        <v>2997</v>
      </c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</row>
    <row r="25" spans="3:30" ht="15">
      <c r="C25" t="s">
        <v>242</v>
      </c>
      <c r="D25">
        <v>4853</v>
      </c>
      <c r="E25">
        <v>3039</v>
      </c>
      <c r="F25">
        <v>2485</v>
      </c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</row>
    <row r="26" spans="3:30" ht="15">
      <c r="C26" t="s">
        <v>243</v>
      </c>
      <c r="D26">
        <v>5114</v>
      </c>
      <c r="E26">
        <v>2888</v>
      </c>
      <c r="F26">
        <v>2226</v>
      </c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</row>
    <row r="27" spans="3:30" ht="15">
      <c r="C27" t="s">
        <v>244</v>
      </c>
      <c r="D27">
        <v>4072</v>
      </c>
      <c r="E27">
        <v>2339</v>
      </c>
      <c r="F27">
        <v>2406</v>
      </c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</row>
    <row r="28" spans="3:30" ht="15">
      <c r="C28" t="s">
        <v>245</v>
      </c>
      <c r="D28">
        <v>2167</v>
      </c>
      <c r="E28">
        <v>1167</v>
      </c>
      <c r="F28">
        <v>1613</v>
      </c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</row>
    <row r="29" spans="13:30" ht="15"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</row>
    <row r="30" spans="13:30" ht="15"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</row>
    <row r="31" spans="13:30" ht="15"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</row>
    <row r="32" spans="13:30" ht="15"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</row>
    <row r="33" spans="13:30" ht="15"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</row>
    <row r="34" spans="13:30" ht="15"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</row>
    <row r="35" spans="13:30" ht="15"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</row>
    <row r="36" spans="13:30" ht="15"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</row>
    <row r="37" spans="13:30" ht="15"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</row>
    <row r="38" spans="13:30" ht="15"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</row>
    <row r="39" spans="13:30" ht="15"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</row>
    <row r="40" spans="13:30" ht="15"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</row>
    <row r="41" spans="13:30" ht="15"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</row>
    <row r="42" spans="13:30" ht="15"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</row>
    <row r="43" spans="13:30" ht="15"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</row>
    <row r="44" spans="13:30" ht="15"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</row>
    <row r="45" spans="13:30" ht="15"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</row>
    <row r="46" spans="4:30" ht="15">
      <c r="D46" s="226"/>
      <c r="E46" s="227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</row>
    <row r="47" spans="4:29" ht="15">
      <c r="D47" s="226"/>
      <c r="E47" s="227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</row>
    <row r="48" spans="4:29" ht="15">
      <c r="D48" s="226"/>
      <c r="E48" s="227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</row>
    <row r="49" spans="4:29" ht="15">
      <c r="D49" s="226"/>
      <c r="E49" s="227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</row>
    <row r="50" spans="4:29" ht="15">
      <c r="D50" s="228"/>
      <c r="E50" s="229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</row>
    <row r="51" spans="4:29" ht="15">
      <c r="D51" s="228"/>
      <c r="E51" s="227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</row>
    <row r="52" spans="4:29" ht="15">
      <c r="D52" s="228"/>
      <c r="E52" s="227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</row>
    <row r="53" spans="4:29" ht="15">
      <c r="D53" s="228"/>
      <c r="E53" s="227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</row>
    <row r="54" spans="4:29" ht="15">
      <c r="D54" s="228"/>
      <c r="E54" s="227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</row>
    <row r="55" spans="4:29" ht="15">
      <c r="D55" s="228"/>
      <c r="E55" s="227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</row>
    <row r="56" spans="13:29" ht="15"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</row>
    <row r="57" spans="13:29" ht="15"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</row>
    <row r="58" spans="13:29" ht="15"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7.75390625" style="0" customWidth="1"/>
    <col min="4" max="4" width="22.625" style="0" customWidth="1"/>
    <col min="5" max="5" width="13.25390625" style="6" customWidth="1"/>
    <col min="6" max="8" width="12.25390625" style="6" customWidth="1"/>
    <col min="9" max="9" width="13.00390625" style="6" customWidth="1"/>
    <col min="10" max="10" width="12.375" style="6" customWidth="1"/>
    <col min="11" max="11" width="12.625" style="106" customWidth="1"/>
    <col min="12" max="12" width="12.25390625" style="6" customWidth="1"/>
    <col min="13" max="13" width="12.125" style="106" customWidth="1"/>
    <col min="14" max="15" width="12.25390625" style="6" customWidth="1"/>
    <col min="16" max="16" width="12.25390625" style="106" customWidth="1"/>
    <col min="17" max="17" width="12.875" style="6" customWidth="1"/>
    <col min="18" max="18" width="13.375" style="6" customWidth="1"/>
    <col min="19" max="19" width="15.875" style="6" customWidth="1"/>
    <col min="20" max="20" width="10.75390625" style="0" bestFit="1" customWidth="1"/>
  </cols>
  <sheetData>
    <row r="2" spans="2:19" ht="42" customHeight="1">
      <c r="B2" s="163"/>
      <c r="C2" s="164" t="s">
        <v>192</v>
      </c>
      <c r="D2" s="165"/>
      <c r="E2" s="166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7"/>
      <c r="S2" s="168"/>
    </row>
    <row r="3" spans="2:19" ht="42" customHeight="1">
      <c r="B3" s="358" t="s">
        <v>193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2:19" ht="42" customHeight="1" thickBot="1">
      <c r="B4" s="359" t="s">
        <v>194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</row>
    <row r="5" spans="2:19" ht="40.5" customHeight="1" thickBot="1">
      <c r="B5" s="7" t="s">
        <v>1</v>
      </c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195</v>
      </c>
      <c r="P5" s="12" t="s">
        <v>196</v>
      </c>
      <c r="Q5" s="12" t="s">
        <v>16</v>
      </c>
      <c r="R5" s="12" t="s">
        <v>17</v>
      </c>
      <c r="S5" s="169" t="s">
        <v>18</v>
      </c>
    </row>
    <row r="6" spans="2:19" ht="24" customHeight="1" thickBot="1">
      <c r="B6" s="66"/>
      <c r="C6" s="361" t="s">
        <v>197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</row>
    <row r="7" spans="2:19" ht="24" customHeight="1" thickBot="1">
      <c r="B7" s="170" t="s">
        <v>20</v>
      </c>
      <c r="C7" s="362" t="s">
        <v>198</v>
      </c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4"/>
    </row>
    <row r="8" spans="2:19" ht="24" customHeight="1" thickBot="1">
      <c r="B8" s="171"/>
      <c r="C8" s="365" t="s">
        <v>199</v>
      </c>
      <c r="D8" s="366"/>
      <c r="E8" s="98">
        <v>320</v>
      </c>
      <c r="F8" s="98">
        <v>329</v>
      </c>
      <c r="G8" s="172">
        <v>882</v>
      </c>
      <c r="H8" s="172">
        <v>676</v>
      </c>
      <c r="I8" s="172">
        <v>874</v>
      </c>
      <c r="J8" s="172">
        <v>449</v>
      </c>
      <c r="K8" s="172">
        <v>620</v>
      </c>
      <c r="L8" s="172">
        <v>371</v>
      </c>
      <c r="M8" s="172">
        <v>323</v>
      </c>
      <c r="N8" s="172">
        <v>399</v>
      </c>
      <c r="O8" s="172">
        <v>308</v>
      </c>
      <c r="P8" s="172">
        <v>521</v>
      </c>
      <c r="Q8" s="172">
        <v>1010</v>
      </c>
      <c r="R8" s="173">
        <v>1010</v>
      </c>
      <c r="S8" s="174">
        <f>SUM(E8:R8)</f>
        <v>8092</v>
      </c>
    </row>
    <row r="9" spans="2:20" ht="24" customHeight="1" thickBot="1">
      <c r="B9" s="171"/>
      <c r="C9" s="367" t="s">
        <v>200</v>
      </c>
      <c r="D9" s="368"/>
      <c r="E9" s="175">
        <v>612</v>
      </c>
      <c r="F9" s="175">
        <v>404</v>
      </c>
      <c r="G9" s="175">
        <v>1205</v>
      </c>
      <c r="H9" s="175">
        <v>851</v>
      </c>
      <c r="I9" s="175">
        <v>1393</v>
      </c>
      <c r="J9" s="175">
        <v>642</v>
      </c>
      <c r="K9" s="175">
        <v>882</v>
      </c>
      <c r="L9" s="175">
        <v>315</v>
      </c>
      <c r="M9" s="175">
        <v>374</v>
      </c>
      <c r="N9" s="175">
        <v>475</v>
      </c>
      <c r="O9" s="175">
        <v>904</v>
      </c>
      <c r="P9" s="175">
        <v>830</v>
      </c>
      <c r="Q9" s="175">
        <v>1549</v>
      </c>
      <c r="R9" s="176">
        <v>1337</v>
      </c>
      <c r="S9" s="174">
        <f>SUM(E9:R9)</f>
        <v>11773</v>
      </c>
      <c r="T9" s="34"/>
    </row>
    <row r="10" spans="2:20" ht="24" customHeight="1" thickBot="1">
      <c r="B10" s="171"/>
      <c r="C10" s="369" t="s">
        <v>201</v>
      </c>
      <c r="D10" s="365"/>
      <c r="E10" s="50">
        <v>298</v>
      </c>
      <c r="F10" s="50">
        <v>282</v>
      </c>
      <c r="G10" s="50">
        <v>812</v>
      </c>
      <c r="H10" s="50">
        <v>512</v>
      </c>
      <c r="I10" s="50">
        <v>913</v>
      </c>
      <c r="J10" s="50">
        <v>396</v>
      </c>
      <c r="K10" s="50">
        <v>635</v>
      </c>
      <c r="L10" s="50">
        <v>187</v>
      </c>
      <c r="M10" s="50">
        <v>249</v>
      </c>
      <c r="N10" s="50">
        <v>282</v>
      </c>
      <c r="O10" s="50">
        <v>524</v>
      </c>
      <c r="P10" s="50">
        <v>492</v>
      </c>
      <c r="Q10" s="50">
        <v>1042</v>
      </c>
      <c r="R10" s="65">
        <v>881</v>
      </c>
      <c r="S10" s="174">
        <f>SUM(E10:R10)</f>
        <v>7505</v>
      </c>
      <c r="T10" s="34"/>
    </row>
    <row r="11" spans="2:20" ht="24" customHeight="1" thickBot="1">
      <c r="B11" s="171"/>
      <c r="C11" s="369" t="s">
        <v>202</v>
      </c>
      <c r="D11" s="365"/>
      <c r="E11" s="177">
        <v>667</v>
      </c>
      <c r="F11" s="177">
        <v>415</v>
      </c>
      <c r="G11" s="177">
        <v>1133</v>
      </c>
      <c r="H11" s="177">
        <v>775</v>
      </c>
      <c r="I11" s="177">
        <v>1403</v>
      </c>
      <c r="J11" s="177">
        <v>628</v>
      </c>
      <c r="K11" s="177">
        <v>858</v>
      </c>
      <c r="L11" s="177">
        <v>282</v>
      </c>
      <c r="M11" s="177">
        <v>345</v>
      </c>
      <c r="N11" s="177">
        <v>387</v>
      </c>
      <c r="O11" s="177">
        <v>935</v>
      </c>
      <c r="P11" s="177">
        <v>740</v>
      </c>
      <c r="Q11" s="177">
        <v>1418</v>
      </c>
      <c r="R11" s="178">
        <v>1293</v>
      </c>
      <c r="S11" s="174">
        <f>SUM(E11:R11)</f>
        <v>11279</v>
      </c>
      <c r="T11" s="34"/>
    </row>
    <row r="12" spans="2:20" ht="24" customHeight="1" thickBot="1">
      <c r="B12" s="179"/>
      <c r="C12" s="370" t="s">
        <v>203</v>
      </c>
      <c r="D12" s="371"/>
      <c r="E12" s="180">
        <v>326</v>
      </c>
      <c r="F12" s="180">
        <v>180</v>
      </c>
      <c r="G12" s="181">
        <v>380</v>
      </c>
      <c r="H12" s="181">
        <v>312</v>
      </c>
      <c r="I12" s="181">
        <v>435</v>
      </c>
      <c r="J12" s="181">
        <v>242</v>
      </c>
      <c r="K12" s="181">
        <v>334</v>
      </c>
      <c r="L12" s="181">
        <v>119</v>
      </c>
      <c r="M12" s="182">
        <v>129</v>
      </c>
      <c r="N12" s="182">
        <v>158</v>
      </c>
      <c r="O12" s="182">
        <v>319</v>
      </c>
      <c r="P12" s="182">
        <v>241</v>
      </c>
      <c r="Q12" s="182">
        <v>416</v>
      </c>
      <c r="R12" s="182">
        <v>369</v>
      </c>
      <c r="S12" s="174">
        <f>SUM(E12:R12)</f>
        <v>3960</v>
      </c>
      <c r="T12" s="34"/>
    </row>
    <row r="13" spans="2:20" ht="24" customHeight="1" thickBot="1">
      <c r="B13" s="372" t="s">
        <v>204</v>
      </c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3"/>
      <c r="T13" s="34"/>
    </row>
    <row r="14" spans="2:20" ht="24" customHeight="1" thickBot="1">
      <c r="B14" s="170">
        <v>2</v>
      </c>
      <c r="C14" s="362" t="s">
        <v>205</v>
      </c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4"/>
      <c r="T14" s="34"/>
    </row>
    <row r="15" spans="2:20" ht="24" customHeight="1" thickBot="1">
      <c r="B15" s="179"/>
      <c r="C15" s="369" t="s">
        <v>206</v>
      </c>
      <c r="D15" s="365"/>
      <c r="E15" s="50">
        <v>353</v>
      </c>
      <c r="F15" s="50">
        <v>103</v>
      </c>
      <c r="G15" s="51">
        <v>103</v>
      </c>
      <c r="H15" s="51">
        <v>153</v>
      </c>
      <c r="I15" s="51">
        <v>192</v>
      </c>
      <c r="J15" s="51">
        <v>114</v>
      </c>
      <c r="K15" s="51">
        <v>127</v>
      </c>
      <c r="L15" s="51">
        <v>69</v>
      </c>
      <c r="M15" s="52">
        <v>83</v>
      </c>
      <c r="N15" s="52">
        <v>77</v>
      </c>
      <c r="O15" s="52">
        <v>379</v>
      </c>
      <c r="P15" s="52">
        <v>168</v>
      </c>
      <c r="Q15" s="52">
        <v>184</v>
      </c>
      <c r="R15" s="52">
        <v>205</v>
      </c>
      <c r="S15" s="174">
        <f>SUM(E15:R15)</f>
        <v>2310</v>
      </c>
      <c r="T15" s="34"/>
    </row>
    <row r="16" spans="2:20" ht="24" customHeight="1" thickBot="1">
      <c r="B16" s="179" t="s">
        <v>22</v>
      </c>
      <c r="C16" s="369" t="s">
        <v>207</v>
      </c>
      <c r="D16" s="365"/>
      <c r="E16" s="50">
        <v>540</v>
      </c>
      <c r="F16" s="50">
        <v>295</v>
      </c>
      <c r="G16" s="51">
        <v>858</v>
      </c>
      <c r="H16" s="51">
        <v>763</v>
      </c>
      <c r="I16" s="51">
        <v>1095</v>
      </c>
      <c r="J16" s="51">
        <v>568</v>
      </c>
      <c r="K16" s="51">
        <v>570</v>
      </c>
      <c r="L16" s="51">
        <v>244</v>
      </c>
      <c r="M16" s="52">
        <v>301</v>
      </c>
      <c r="N16" s="52">
        <v>365</v>
      </c>
      <c r="O16" s="52">
        <v>757</v>
      </c>
      <c r="P16" s="52">
        <v>604</v>
      </c>
      <c r="Q16" s="52">
        <v>1260</v>
      </c>
      <c r="R16" s="52">
        <v>1030</v>
      </c>
      <c r="S16" s="174">
        <f>SUM(E16:R16)</f>
        <v>9250</v>
      </c>
      <c r="T16" s="34"/>
    </row>
    <row r="17" spans="2:20" s="6" customFormat="1" ht="24" customHeight="1" thickBot="1">
      <c r="B17" s="183" t="s">
        <v>22</v>
      </c>
      <c r="C17" s="374" t="s">
        <v>208</v>
      </c>
      <c r="D17" s="375"/>
      <c r="E17" s="50">
        <v>267</v>
      </c>
      <c r="F17" s="50">
        <v>168</v>
      </c>
      <c r="G17" s="51">
        <v>411</v>
      </c>
      <c r="H17" s="51">
        <v>242</v>
      </c>
      <c r="I17" s="51">
        <v>451</v>
      </c>
      <c r="J17" s="51">
        <v>255</v>
      </c>
      <c r="K17" s="51">
        <v>287</v>
      </c>
      <c r="L17" s="51">
        <v>158</v>
      </c>
      <c r="M17" s="52">
        <v>118</v>
      </c>
      <c r="N17" s="52">
        <v>152</v>
      </c>
      <c r="O17" s="52">
        <v>275</v>
      </c>
      <c r="P17" s="52">
        <v>193</v>
      </c>
      <c r="Q17" s="52">
        <v>327</v>
      </c>
      <c r="R17" s="52">
        <v>425</v>
      </c>
      <c r="S17" s="174">
        <f>SUM(E17:R17)</f>
        <v>3729</v>
      </c>
      <c r="T17" s="29"/>
    </row>
    <row r="18" spans="2:20" s="6" customFormat="1" ht="24" customHeight="1" thickBot="1">
      <c r="B18" s="183"/>
      <c r="C18" s="376" t="s">
        <v>209</v>
      </c>
      <c r="D18" s="377"/>
      <c r="E18" s="180">
        <v>430</v>
      </c>
      <c r="F18" s="180">
        <v>429</v>
      </c>
      <c r="G18" s="181">
        <v>1569</v>
      </c>
      <c r="H18" s="181">
        <v>1009</v>
      </c>
      <c r="I18" s="181">
        <v>1532</v>
      </c>
      <c r="J18" s="181">
        <v>610</v>
      </c>
      <c r="K18" s="181">
        <v>1120</v>
      </c>
      <c r="L18" s="181">
        <v>420</v>
      </c>
      <c r="M18" s="182">
        <v>398</v>
      </c>
      <c r="N18" s="182">
        <v>599</v>
      </c>
      <c r="O18" s="182">
        <v>722</v>
      </c>
      <c r="P18" s="182">
        <v>881</v>
      </c>
      <c r="Q18" s="182">
        <v>1879</v>
      </c>
      <c r="R18" s="182">
        <v>1228</v>
      </c>
      <c r="S18" s="174">
        <f>SUM(E18:R18)</f>
        <v>12826</v>
      </c>
      <c r="T18" s="29"/>
    </row>
    <row r="19" spans="2:20" s="6" customFormat="1" ht="24" customHeight="1" thickBot="1">
      <c r="B19" s="184"/>
      <c r="C19" s="378" t="s">
        <v>210</v>
      </c>
      <c r="D19" s="379"/>
      <c r="E19" s="55">
        <v>633</v>
      </c>
      <c r="F19" s="55">
        <v>615</v>
      </c>
      <c r="G19" s="56">
        <v>1471</v>
      </c>
      <c r="H19" s="56">
        <v>959</v>
      </c>
      <c r="I19" s="56">
        <v>1748</v>
      </c>
      <c r="J19" s="56">
        <v>810</v>
      </c>
      <c r="K19" s="56">
        <v>1225</v>
      </c>
      <c r="L19" s="56">
        <v>383</v>
      </c>
      <c r="M19" s="57">
        <v>520</v>
      </c>
      <c r="N19" s="57">
        <v>508</v>
      </c>
      <c r="O19" s="57">
        <v>857</v>
      </c>
      <c r="P19" s="57">
        <v>978</v>
      </c>
      <c r="Q19" s="57">
        <v>1785</v>
      </c>
      <c r="R19" s="57">
        <v>2002</v>
      </c>
      <c r="S19" s="174">
        <f>SUM(E19:R19)</f>
        <v>14494</v>
      </c>
      <c r="T19" s="29"/>
    </row>
    <row r="20" spans="2:19" ht="24" customHeight="1" thickBot="1">
      <c r="B20" s="380" t="s">
        <v>211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</row>
    <row r="21" spans="2:19" ht="24" customHeight="1" thickBot="1">
      <c r="B21" s="170">
        <v>3</v>
      </c>
      <c r="C21" s="382" t="s">
        <v>212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4"/>
    </row>
    <row r="22" spans="2:19" ht="24" customHeight="1" thickBot="1">
      <c r="B22" s="185"/>
      <c r="C22" s="369" t="s">
        <v>213</v>
      </c>
      <c r="D22" s="365"/>
      <c r="E22" s="177">
        <v>282</v>
      </c>
      <c r="F22" s="177">
        <v>201</v>
      </c>
      <c r="G22" s="177">
        <v>488</v>
      </c>
      <c r="H22" s="177">
        <v>375</v>
      </c>
      <c r="I22" s="177">
        <v>912</v>
      </c>
      <c r="J22" s="177">
        <v>318</v>
      </c>
      <c r="K22" s="177">
        <v>700</v>
      </c>
      <c r="L22" s="177">
        <v>180</v>
      </c>
      <c r="M22" s="177">
        <v>208</v>
      </c>
      <c r="N22" s="177">
        <v>256</v>
      </c>
      <c r="O22" s="177">
        <v>189</v>
      </c>
      <c r="P22" s="177">
        <v>277</v>
      </c>
      <c r="Q22" s="177">
        <v>676</v>
      </c>
      <c r="R22" s="178">
        <v>591</v>
      </c>
      <c r="S22" s="186">
        <f aca="true" t="shared" si="0" ref="S22:S28">SUM(E22:R22)</f>
        <v>5653</v>
      </c>
    </row>
    <row r="23" spans="2:19" ht="24" customHeight="1" thickBot="1">
      <c r="B23" s="187"/>
      <c r="C23" s="369" t="s">
        <v>214</v>
      </c>
      <c r="D23" s="365"/>
      <c r="E23" s="50">
        <v>370</v>
      </c>
      <c r="F23" s="50">
        <v>302</v>
      </c>
      <c r="G23" s="51">
        <v>803</v>
      </c>
      <c r="H23" s="51">
        <v>695</v>
      </c>
      <c r="I23" s="51">
        <v>941</v>
      </c>
      <c r="J23" s="51">
        <v>444</v>
      </c>
      <c r="K23" s="51">
        <v>586</v>
      </c>
      <c r="L23" s="51">
        <v>309</v>
      </c>
      <c r="M23" s="52">
        <v>226</v>
      </c>
      <c r="N23" s="52">
        <v>392</v>
      </c>
      <c r="O23" s="52">
        <v>462</v>
      </c>
      <c r="P23" s="52">
        <v>517</v>
      </c>
      <c r="Q23" s="52">
        <v>1137</v>
      </c>
      <c r="R23" s="52">
        <v>883</v>
      </c>
      <c r="S23" s="186">
        <f t="shared" si="0"/>
        <v>8067</v>
      </c>
    </row>
    <row r="24" spans="2:19" ht="24" customHeight="1" thickBot="1">
      <c r="B24" s="187"/>
      <c r="C24" s="369" t="s">
        <v>215</v>
      </c>
      <c r="D24" s="365"/>
      <c r="E24" s="177">
        <v>296</v>
      </c>
      <c r="F24" s="177">
        <v>210</v>
      </c>
      <c r="G24" s="177">
        <v>634</v>
      </c>
      <c r="H24" s="177">
        <v>469</v>
      </c>
      <c r="I24" s="177">
        <v>679</v>
      </c>
      <c r="J24" s="177">
        <v>285</v>
      </c>
      <c r="K24" s="177">
        <v>423</v>
      </c>
      <c r="L24" s="177">
        <v>162</v>
      </c>
      <c r="M24" s="177">
        <v>129</v>
      </c>
      <c r="N24" s="177">
        <v>231</v>
      </c>
      <c r="O24" s="177">
        <v>319</v>
      </c>
      <c r="P24" s="177">
        <v>365</v>
      </c>
      <c r="Q24" s="177">
        <v>772</v>
      </c>
      <c r="R24" s="178">
        <v>670</v>
      </c>
      <c r="S24" s="186">
        <f t="shared" si="0"/>
        <v>5644</v>
      </c>
    </row>
    <row r="25" spans="2:19" s="6" customFormat="1" ht="24" customHeight="1" thickBot="1">
      <c r="B25" s="188"/>
      <c r="C25" s="385" t="s">
        <v>216</v>
      </c>
      <c r="D25" s="386"/>
      <c r="E25" s="50">
        <v>369</v>
      </c>
      <c r="F25" s="50">
        <v>280</v>
      </c>
      <c r="G25" s="51">
        <v>815</v>
      </c>
      <c r="H25" s="51">
        <v>593</v>
      </c>
      <c r="I25" s="51">
        <v>814</v>
      </c>
      <c r="J25" s="51">
        <v>434</v>
      </c>
      <c r="K25" s="51">
        <v>636</v>
      </c>
      <c r="L25" s="51">
        <v>181</v>
      </c>
      <c r="M25" s="52">
        <v>136</v>
      </c>
      <c r="N25" s="52">
        <v>306</v>
      </c>
      <c r="O25" s="52">
        <v>511</v>
      </c>
      <c r="P25" s="52">
        <v>444</v>
      </c>
      <c r="Q25" s="52">
        <v>1023</v>
      </c>
      <c r="R25" s="52">
        <v>1003</v>
      </c>
      <c r="S25" s="186">
        <f t="shared" si="0"/>
        <v>7545</v>
      </c>
    </row>
    <row r="26" spans="2:19" ht="24" customHeight="1" thickBot="1">
      <c r="B26" s="187"/>
      <c r="C26" s="369" t="s">
        <v>217</v>
      </c>
      <c r="D26" s="365"/>
      <c r="E26" s="177">
        <v>441</v>
      </c>
      <c r="F26" s="177">
        <v>199</v>
      </c>
      <c r="G26" s="177">
        <v>617</v>
      </c>
      <c r="H26" s="177">
        <v>398</v>
      </c>
      <c r="I26" s="177">
        <v>565</v>
      </c>
      <c r="J26" s="177">
        <v>346</v>
      </c>
      <c r="K26" s="177">
        <v>372</v>
      </c>
      <c r="L26" s="177">
        <v>149</v>
      </c>
      <c r="M26" s="177">
        <v>136</v>
      </c>
      <c r="N26" s="177">
        <v>168</v>
      </c>
      <c r="O26" s="177">
        <v>521</v>
      </c>
      <c r="P26" s="177">
        <v>398</v>
      </c>
      <c r="Q26" s="177">
        <v>724</v>
      </c>
      <c r="R26" s="178">
        <v>594</v>
      </c>
      <c r="S26" s="186">
        <f t="shared" si="0"/>
        <v>5628</v>
      </c>
    </row>
    <row r="27" spans="2:19" s="6" customFormat="1" ht="24" customHeight="1" thickBot="1">
      <c r="B27" s="188"/>
      <c r="C27" s="385" t="s">
        <v>218</v>
      </c>
      <c r="D27" s="386"/>
      <c r="E27" s="50">
        <v>129</v>
      </c>
      <c r="F27" s="50">
        <v>69</v>
      </c>
      <c r="G27" s="51">
        <v>96</v>
      </c>
      <c r="H27" s="51">
        <v>85</v>
      </c>
      <c r="I27" s="51">
        <v>114</v>
      </c>
      <c r="J27" s="51">
        <v>76</v>
      </c>
      <c r="K27" s="51">
        <v>59</v>
      </c>
      <c r="L27" s="51">
        <v>24</v>
      </c>
      <c r="M27" s="52">
        <v>51</v>
      </c>
      <c r="N27" s="52">
        <v>56</v>
      </c>
      <c r="O27" s="52">
        <v>123</v>
      </c>
      <c r="P27" s="52">
        <v>95</v>
      </c>
      <c r="Q27" s="52">
        <v>114</v>
      </c>
      <c r="R27" s="52">
        <v>110</v>
      </c>
      <c r="S27" s="186">
        <f t="shared" si="0"/>
        <v>1201</v>
      </c>
    </row>
    <row r="28" spans="2:19" ht="24" customHeight="1" thickBot="1">
      <c r="B28" s="189"/>
      <c r="C28" s="389" t="s">
        <v>219</v>
      </c>
      <c r="D28" s="390"/>
      <c r="E28" s="190">
        <v>336</v>
      </c>
      <c r="F28" s="190">
        <v>349</v>
      </c>
      <c r="G28" s="190">
        <v>959</v>
      </c>
      <c r="H28" s="190">
        <v>511</v>
      </c>
      <c r="I28" s="190">
        <v>993</v>
      </c>
      <c r="J28" s="190">
        <v>454</v>
      </c>
      <c r="K28" s="190">
        <v>553</v>
      </c>
      <c r="L28" s="190">
        <v>269</v>
      </c>
      <c r="M28" s="190">
        <v>534</v>
      </c>
      <c r="N28" s="190">
        <v>292</v>
      </c>
      <c r="O28" s="190">
        <v>865</v>
      </c>
      <c r="P28" s="190">
        <v>728</v>
      </c>
      <c r="Q28" s="190">
        <v>989</v>
      </c>
      <c r="R28" s="191">
        <v>1039</v>
      </c>
      <c r="S28" s="186">
        <f t="shared" si="0"/>
        <v>8871</v>
      </c>
    </row>
    <row r="29" spans="2:19" s="6" customFormat="1" ht="24" customHeight="1" thickBot="1">
      <c r="B29" s="372" t="s">
        <v>220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3"/>
    </row>
    <row r="30" spans="2:19" s="6" customFormat="1" ht="24" customHeight="1" thickBot="1">
      <c r="B30" s="192" t="s">
        <v>31</v>
      </c>
      <c r="C30" s="391" t="s">
        <v>221</v>
      </c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3"/>
    </row>
    <row r="31" spans="2:19" ht="24" customHeight="1" thickBot="1">
      <c r="B31" s="187"/>
      <c r="C31" s="369" t="s">
        <v>222</v>
      </c>
      <c r="D31" s="365"/>
      <c r="E31" s="193">
        <v>450</v>
      </c>
      <c r="F31" s="193">
        <v>235</v>
      </c>
      <c r="G31" s="193">
        <v>503</v>
      </c>
      <c r="H31" s="193">
        <v>400</v>
      </c>
      <c r="I31" s="193">
        <v>625</v>
      </c>
      <c r="J31" s="193">
        <v>288</v>
      </c>
      <c r="K31" s="193">
        <v>466</v>
      </c>
      <c r="L31" s="193">
        <v>220</v>
      </c>
      <c r="M31" s="193">
        <v>223</v>
      </c>
      <c r="N31" s="193">
        <v>240</v>
      </c>
      <c r="O31" s="193">
        <v>463</v>
      </c>
      <c r="P31" s="193">
        <v>401</v>
      </c>
      <c r="Q31" s="193">
        <v>550</v>
      </c>
      <c r="R31" s="194">
        <v>856</v>
      </c>
      <c r="S31" s="186">
        <f aca="true" t="shared" si="1" ref="S31:S36">SUM(E31:R31)</f>
        <v>5920</v>
      </c>
    </row>
    <row r="32" spans="2:19" s="6" customFormat="1" ht="24" customHeight="1" thickBot="1">
      <c r="B32" s="188"/>
      <c r="C32" s="385" t="s">
        <v>223</v>
      </c>
      <c r="D32" s="386"/>
      <c r="E32" s="98">
        <v>513</v>
      </c>
      <c r="F32" s="65">
        <v>295</v>
      </c>
      <c r="G32" s="52">
        <v>551</v>
      </c>
      <c r="H32" s="52">
        <v>435</v>
      </c>
      <c r="I32" s="52">
        <v>674</v>
      </c>
      <c r="J32" s="52">
        <v>363</v>
      </c>
      <c r="K32" s="52">
        <v>459</v>
      </c>
      <c r="L32" s="52">
        <v>258</v>
      </c>
      <c r="M32" s="52">
        <v>254</v>
      </c>
      <c r="N32" s="52">
        <v>266</v>
      </c>
      <c r="O32" s="52">
        <v>568</v>
      </c>
      <c r="P32" s="52">
        <v>577</v>
      </c>
      <c r="Q32" s="52">
        <v>769</v>
      </c>
      <c r="R32" s="52">
        <v>846</v>
      </c>
      <c r="S32" s="186">
        <f t="shared" si="1"/>
        <v>6828</v>
      </c>
    </row>
    <row r="33" spans="2:19" ht="24" customHeight="1" thickBot="1">
      <c r="B33" s="187"/>
      <c r="C33" s="370" t="s">
        <v>224</v>
      </c>
      <c r="D33" s="371"/>
      <c r="E33" s="180">
        <v>429</v>
      </c>
      <c r="F33" s="180">
        <v>317</v>
      </c>
      <c r="G33" s="195">
        <v>565</v>
      </c>
      <c r="H33" s="195">
        <v>433</v>
      </c>
      <c r="I33" s="195">
        <v>694</v>
      </c>
      <c r="J33" s="195">
        <v>413</v>
      </c>
      <c r="K33" s="195">
        <v>527</v>
      </c>
      <c r="L33" s="195">
        <v>240</v>
      </c>
      <c r="M33" s="195">
        <v>260</v>
      </c>
      <c r="N33" s="195">
        <v>278</v>
      </c>
      <c r="O33" s="180">
        <v>505</v>
      </c>
      <c r="P33" s="195">
        <v>490</v>
      </c>
      <c r="Q33" s="195">
        <v>792</v>
      </c>
      <c r="R33" s="196">
        <v>843</v>
      </c>
      <c r="S33" s="186">
        <f t="shared" si="1"/>
        <v>6786</v>
      </c>
    </row>
    <row r="34" spans="2:19" ht="24" customHeight="1" thickBot="1">
      <c r="B34" s="187"/>
      <c r="C34" s="385" t="s">
        <v>225</v>
      </c>
      <c r="D34" s="386"/>
      <c r="E34" s="98">
        <v>392</v>
      </c>
      <c r="F34" s="98">
        <v>331</v>
      </c>
      <c r="G34" s="197">
        <v>821</v>
      </c>
      <c r="H34" s="197">
        <v>674</v>
      </c>
      <c r="I34" s="197">
        <v>1021</v>
      </c>
      <c r="J34" s="197">
        <v>516</v>
      </c>
      <c r="K34" s="197">
        <v>688</v>
      </c>
      <c r="L34" s="197">
        <v>188</v>
      </c>
      <c r="M34" s="197">
        <v>282</v>
      </c>
      <c r="N34" s="197">
        <v>349</v>
      </c>
      <c r="O34" s="98">
        <v>502</v>
      </c>
      <c r="P34" s="197">
        <v>481</v>
      </c>
      <c r="Q34" s="197">
        <v>1145</v>
      </c>
      <c r="R34" s="198">
        <v>873</v>
      </c>
      <c r="S34" s="186">
        <f t="shared" si="1"/>
        <v>8263</v>
      </c>
    </row>
    <row r="35" spans="2:19" ht="24" customHeight="1" thickBot="1">
      <c r="B35" s="187"/>
      <c r="C35" s="394" t="s">
        <v>226</v>
      </c>
      <c r="D35" s="395"/>
      <c r="E35" s="199">
        <v>232</v>
      </c>
      <c r="F35" s="199">
        <v>214</v>
      </c>
      <c r="G35" s="200">
        <v>616</v>
      </c>
      <c r="H35" s="200">
        <v>478</v>
      </c>
      <c r="I35" s="200">
        <v>669</v>
      </c>
      <c r="J35" s="200">
        <v>362</v>
      </c>
      <c r="K35" s="200">
        <v>448</v>
      </c>
      <c r="L35" s="200">
        <v>136</v>
      </c>
      <c r="M35" s="200">
        <v>177</v>
      </c>
      <c r="N35" s="200">
        <v>207</v>
      </c>
      <c r="O35" s="199">
        <v>324</v>
      </c>
      <c r="P35" s="200">
        <v>263</v>
      </c>
      <c r="Q35" s="200">
        <v>803</v>
      </c>
      <c r="R35" s="201">
        <v>569</v>
      </c>
      <c r="S35" s="186">
        <f t="shared" si="1"/>
        <v>5498</v>
      </c>
    </row>
    <row r="36" spans="2:19" ht="24" customHeight="1" thickBot="1">
      <c r="B36" s="202"/>
      <c r="C36" s="396" t="s">
        <v>227</v>
      </c>
      <c r="D36" s="397"/>
      <c r="E36" s="203">
        <v>207</v>
      </c>
      <c r="F36" s="203">
        <v>218</v>
      </c>
      <c r="G36" s="204">
        <v>1356</v>
      </c>
      <c r="H36" s="204">
        <v>706</v>
      </c>
      <c r="I36" s="204">
        <v>1335</v>
      </c>
      <c r="J36" s="204">
        <v>415</v>
      </c>
      <c r="K36" s="204">
        <v>741</v>
      </c>
      <c r="L36" s="204">
        <v>232</v>
      </c>
      <c r="M36" s="204">
        <v>224</v>
      </c>
      <c r="N36" s="204">
        <v>361</v>
      </c>
      <c r="O36" s="203">
        <v>628</v>
      </c>
      <c r="P36" s="204">
        <v>612</v>
      </c>
      <c r="Q36" s="204">
        <v>1376</v>
      </c>
      <c r="R36" s="205">
        <v>903</v>
      </c>
      <c r="S36" s="186">
        <f t="shared" si="1"/>
        <v>9314</v>
      </c>
    </row>
    <row r="37" spans="2:19" ht="24" customHeight="1" thickBot="1"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</row>
    <row r="38" spans="2:19" ht="39" customHeight="1" thickBot="1">
      <c r="B38" s="206" t="s">
        <v>42</v>
      </c>
      <c r="C38" s="387" t="s">
        <v>228</v>
      </c>
      <c r="D38" s="388"/>
      <c r="E38" s="207">
        <v>2223</v>
      </c>
      <c r="F38" s="207">
        <v>1610</v>
      </c>
      <c r="G38" s="207">
        <v>4412</v>
      </c>
      <c r="H38" s="207">
        <v>3126</v>
      </c>
      <c r="I38" s="207">
        <v>5018</v>
      </c>
      <c r="J38" s="207">
        <v>2357</v>
      </c>
      <c r="K38" s="207">
        <v>3329</v>
      </c>
      <c r="L38" s="207">
        <v>1274</v>
      </c>
      <c r="M38" s="207">
        <v>1420</v>
      </c>
      <c r="N38" s="207">
        <v>1701</v>
      </c>
      <c r="O38" s="207">
        <v>2990</v>
      </c>
      <c r="P38" s="207">
        <v>2824</v>
      </c>
      <c r="Q38" s="207">
        <v>5435</v>
      </c>
      <c r="R38" s="208">
        <v>4890</v>
      </c>
      <c r="S38" s="209">
        <f>SUM(E38:R38)</f>
        <v>42609</v>
      </c>
    </row>
    <row r="39" spans="2:19" ht="15" customHeight="1">
      <c r="B39" s="210"/>
      <c r="C39" s="211"/>
      <c r="D39" s="211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</row>
    <row r="40" spans="2:19" ht="14.25" customHeight="1">
      <c r="B40" s="212"/>
      <c r="E40" s="213">
        <f aca="true" t="shared" si="2" ref="E40:R40">E8+E9+E10+E11+E12</f>
        <v>2223</v>
      </c>
      <c r="F40" s="213">
        <f t="shared" si="2"/>
        <v>1610</v>
      </c>
      <c r="G40" s="213">
        <f t="shared" si="2"/>
        <v>4412</v>
      </c>
      <c r="H40" s="213">
        <f t="shared" si="2"/>
        <v>3126</v>
      </c>
      <c r="I40" s="213">
        <f t="shared" si="2"/>
        <v>5018</v>
      </c>
      <c r="J40" s="213">
        <f t="shared" si="2"/>
        <v>2357</v>
      </c>
      <c r="K40" s="213">
        <f t="shared" si="2"/>
        <v>3329</v>
      </c>
      <c r="L40" s="213">
        <f t="shared" si="2"/>
        <v>1274</v>
      </c>
      <c r="M40" s="213">
        <f t="shared" si="2"/>
        <v>1420</v>
      </c>
      <c r="N40" s="213">
        <f t="shared" si="2"/>
        <v>1701</v>
      </c>
      <c r="O40" s="213">
        <f t="shared" si="2"/>
        <v>2990</v>
      </c>
      <c r="P40" s="213">
        <f t="shared" si="2"/>
        <v>2824</v>
      </c>
      <c r="Q40" s="213">
        <f t="shared" si="2"/>
        <v>5435</v>
      </c>
      <c r="R40" s="213">
        <f t="shared" si="2"/>
        <v>4890</v>
      </c>
      <c r="S40" s="213">
        <f>SUM(E40:R40)</f>
        <v>42609</v>
      </c>
    </row>
    <row r="41" spans="2:19" ht="14.25" customHeight="1">
      <c r="B41" s="212"/>
      <c r="E41" s="213">
        <f aca="true" t="shared" si="3" ref="E41:R41">E15+E16+E17+E18+E19</f>
        <v>2223</v>
      </c>
      <c r="F41" s="213">
        <f t="shared" si="3"/>
        <v>1610</v>
      </c>
      <c r="G41" s="213">
        <f t="shared" si="3"/>
        <v>4412</v>
      </c>
      <c r="H41" s="213">
        <f t="shared" si="3"/>
        <v>3126</v>
      </c>
      <c r="I41" s="213">
        <f t="shared" si="3"/>
        <v>5018</v>
      </c>
      <c r="J41" s="213">
        <f t="shared" si="3"/>
        <v>2357</v>
      </c>
      <c r="K41" s="213">
        <f t="shared" si="3"/>
        <v>3329</v>
      </c>
      <c r="L41" s="213">
        <f t="shared" si="3"/>
        <v>1274</v>
      </c>
      <c r="M41" s="213">
        <f t="shared" si="3"/>
        <v>1420</v>
      </c>
      <c r="N41" s="213">
        <f t="shared" si="3"/>
        <v>1701</v>
      </c>
      <c r="O41" s="213">
        <f t="shared" si="3"/>
        <v>2990</v>
      </c>
      <c r="P41" s="213">
        <f t="shared" si="3"/>
        <v>2824</v>
      </c>
      <c r="Q41" s="213">
        <f t="shared" si="3"/>
        <v>5435</v>
      </c>
      <c r="R41" s="213">
        <f t="shared" si="3"/>
        <v>4890</v>
      </c>
      <c r="S41" s="213">
        <f>SUM(E41:R41)</f>
        <v>42609</v>
      </c>
    </row>
    <row r="42" spans="1:19" ht="15.75">
      <c r="A42" t="s">
        <v>22</v>
      </c>
      <c r="B42" s="214"/>
      <c r="C42" s="215"/>
      <c r="D42" s="216"/>
      <c r="E42" s="217">
        <f aca="true" t="shared" si="4" ref="E42:R42">E22+E23+E24+E25+E26+E27+E28</f>
        <v>2223</v>
      </c>
      <c r="F42" s="217">
        <f t="shared" si="4"/>
        <v>1610</v>
      </c>
      <c r="G42" s="217">
        <f t="shared" si="4"/>
        <v>4412</v>
      </c>
      <c r="H42" s="217">
        <f t="shared" si="4"/>
        <v>3126</v>
      </c>
      <c r="I42" s="217">
        <f t="shared" si="4"/>
        <v>5018</v>
      </c>
      <c r="J42" s="217">
        <f t="shared" si="4"/>
        <v>2357</v>
      </c>
      <c r="K42" s="217">
        <f t="shared" si="4"/>
        <v>3329</v>
      </c>
      <c r="L42" s="217">
        <f t="shared" si="4"/>
        <v>1274</v>
      </c>
      <c r="M42" s="217">
        <f t="shared" si="4"/>
        <v>1420</v>
      </c>
      <c r="N42" s="217">
        <f t="shared" si="4"/>
        <v>1701</v>
      </c>
      <c r="O42" s="217">
        <f t="shared" si="4"/>
        <v>2990</v>
      </c>
      <c r="P42" s="217">
        <f t="shared" si="4"/>
        <v>2824</v>
      </c>
      <c r="Q42" s="217">
        <f t="shared" si="4"/>
        <v>5435</v>
      </c>
      <c r="R42" s="217">
        <f t="shared" si="4"/>
        <v>4890</v>
      </c>
      <c r="S42" s="213">
        <f>SUM(E42:R42)</f>
        <v>42609</v>
      </c>
    </row>
    <row r="43" spans="2:19" ht="15.75">
      <c r="B43" s="214"/>
      <c r="C43" s="218"/>
      <c r="D43" s="219"/>
      <c r="E43" s="220">
        <f aca="true" t="shared" si="5" ref="E43:R43">E31+E32+E33+E34+E35+E36</f>
        <v>2223</v>
      </c>
      <c r="F43" s="220">
        <f t="shared" si="5"/>
        <v>1610</v>
      </c>
      <c r="G43" s="220">
        <f t="shared" si="5"/>
        <v>4412</v>
      </c>
      <c r="H43" s="220">
        <f t="shared" si="5"/>
        <v>3126</v>
      </c>
      <c r="I43" s="220">
        <f t="shared" si="5"/>
        <v>5018</v>
      </c>
      <c r="J43" s="220">
        <f t="shared" si="5"/>
        <v>2357</v>
      </c>
      <c r="K43" s="220">
        <f t="shared" si="5"/>
        <v>3329</v>
      </c>
      <c r="L43" s="220">
        <f t="shared" si="5"/>
        <v>1274</v>
      </c>
      <c r="M43" s="220">
        <f t="shared" si="5"/>
        <v>1420</v>
      </c>
      <c r="N43" s="220">
        <f t="shared" si="5"/>
        <v>1701</v>
      </c>
      <c r="O43" s="220">
        <f t="shared" si="5"/>
        <v>2990</v>
      </c>
      <c r="P43" s="220">
        <f t="shared" si="5"/>
        <v>2824</v>
      </c>
      <c r="Q43" s="220">
        <f t="shared" si="5"/>
        <v>5435</v>
      </c>
      <c r="R43" s="220">
        <f t="shared" si="5"/>
        <v>4890</v>
      </c>
      <c r="S43" s="213">
        <f>SUM(E43:R43)</f>
        <v>42609</v>
      </c>
    </row>
    <row r="44" ht="12.75">
      <c r="B44" s="221"/>
    </row>
    <row r="45" ht="12.75">
      <c r="S45" s="222">
        <f>S8+S9+S10+S11+S12</f>
        <v>42609</v>
      </c>
    </row>
    <row r="46" ht="12.75">
      <c r="S46" s="222">
        <f>S15+S16+S17+S18+S19</f>
        <v>42609</v>
      </c>
    </row>
    <row r="47" ht="12.75">
      <c r="S47" s="223">
        <f>S22+S23+S24+S25+S26+S27+S28</f>
        <v>42609</v>
      </c>
    </row>
    <row r="48" ht="12.75">
      <c r="S48" s="224">
        <f>S31+S32+S33+S34+S35+S36</f>
        <v>42609</v>
      </c>
    </row>
  </sheetData>
  <sheetProtection/>
  <mergeCells count="35">
    <mergeCell ref="C38:D38"/>
    <mergeCell ref="C28:D28"/>
    <mergeCell ref="B29:S29"/>
    <mergeCell ref="C30:S30"/>
    <mergeCell ref="C31:D31"/>
    <mergeCell ref="C32:D32"/>
    <mergeCell ref="C34:D34"/>
    <mergeCell ref="C35:D35"/>
    <mergeCell ref="C36:D36"/>
    <mergeCell ref="B37:S37"/>
    <mergeCell ref="B20:S20"/>
    <mergeCell ref="C21:S21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12:D12"/>
    <mergeCell ref="B13:S13"/>
    <mergeCell ref="C14:S14"/>
    <mergeCell ref="C15:D15"/>
    <mergeCell ref="C8:D8"/>
    <mergeCell ref="C9:D9"/>
    <mergeCell ref="C10:D10"/>
    <mergeCell ref="C11:D11"/>
    <mergeCell ref="B3:S3"/>
    <mergeCell ref="B4:S4"/>
    <mergeCell ref="C6:S6"/>
    <mergeCell ref="C7:S7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12655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mjinf</cp:lastModifiedBy>
  <dcterms:created xsi:type="dcterms:W3CDTF">2008-07-16T11:00:15Z</dcterms:created>
  <dcterms:modified xsi:type="dcterms:W3CDTF">2008-07-23T06:54:44Z</dcterms:modified>
  <cp:category/>
  <cp:version/>
  <cp:contentType/>
  <cp:contentStatus/>
</cp:coreProperties>
</file>