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tan i struktura" sheetId="1" r:id="rId1"/>
    <sheet name="gminy" sheetId="2" r:id="rId2"/>
    <sheet name="wykresy" sheetId="3" r:id="rId3"/>
    <sheet name="dod. kwartalny" sheetId="4" r:id="rId4"/>
  </sheets>
  <externalReferences>
    <externalReference r:id="rId7"/>
  </externalReferences>
  <definedNames>
    <definedName name="_xlnm.Print_Area" localSheetId="3">'dod. kwartalny'!$C$2:$T$38</definedName>
    <definedName name="_xlnm.Print_Area" localSheetId="0">'stan i struktura'!$C$4:$T$69</definedName>
    <definedName name="_xlnm.Print_Area" localSheetId="2">'wykresy'!$Y$1:$AO$44</definedName>
  </definedNames>
  <calcPr fullCalcOnLoad="1"/>
</workbook>
</file>

<file path=xl/sharedStrings.xml><?xml version="1.0" encoding="utf-8"?>
<sst xmlns="http://schemas.openxmlformats.org/spreadsheetml/2006/main" count="450" uniqueCount="254">
  <si>
    <t xml:space="preserve">INFORMACJA  O  STANIE  BEZROBOCIA  W  WOJ.  LUBUSKIM  W MARCU  2004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</si>
  <si>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</si>
  <si>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</si>
  <si>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</si>
  <si>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</si>
  <si>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</si>
  <si>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</si>
  <si>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</si>
  <si>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</si>
  <si>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</si>
  <si>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</si>
  <si>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</si>
  <si>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</si>
  <si>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</si>
  <si>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</si>
  <si>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</si>
  <si>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</si>
  <si>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</si>
  <si>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</si>
  <si>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</si>
  <si>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</si>
  <si>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luty 2004 r.*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</si>
  <si>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</si>
  <si>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</si>
  <si>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</si>
  <si>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</si>
  <si>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</si>
  <si>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</si>
  <si>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</si>
  <si>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 tego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</si>
  <si>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</si>
  <si>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</si>
  <si>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</si>
  <si>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</si>
  <si>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z tego: podjęcia pracy niesubsydiowanej</t>
  </si>
  <si>
    <t>z tytułu nie potwierdzenia gotowości do pracy</t>
  </si>
  <si>
    <t>II. Wybrane elementy struktury bezrobocia</t>
  </si>
  <si>
    <t>Kobiety [liczba]</t>
  </si>
  <si>
    <t xml:space="preserve">            [%]</t>
  </si>
  <si>
    <t>Zamieszkali na wsi [liczba]</t>
  </si>
  <si>
    <t>Z prawem do zasiłku [liczba]</t>
  </si>
  <si>
    <t>4.</t>
  </si>
  <si>
    <t>Zwolnieni z przyczyn dotyczących zakładu pracy [liczba]</t>
  </si>
  <si>
    <t>5.</t>
  </si>
  <si>
    <t>Młodzież w wieku 18 - 24 lata [liczba]</t>
  </si>
  <si>
    <t>6.</t>
  </si>
  <si>
    <t>Absolwenci [liczba]</t>
  </si>
  <si>
    <t>7.</t>
  </si>
  <si>
    <t>Niepełnosprawni [liczba]</t>
  </si>
  <si>
    <t>{%}</t>
  </si>
  <si>
    <t>III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</si>
  <si>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</si>
  <si>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</si>
  <si>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*stopa bezrobocia przeszacowana przez GUS w lutym br.( korekta aktywnych zawodowo ); brak danych z GUS dotyczących stopy bezrobocia za marzec 2004 r.</t>
  </si>
  <si>
    <t>strona 2</t>
  </si>
  <si>
    <t>AKTYWNE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</si>
  <si>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</si>
  <si>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</si>
  <si>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</si>
  <si>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</si>
  <si>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>w tym: na pracę w ramach aktywnych form przeciwdziałania bezrobociu</t>
  </si>
  <si>
    <t>w tym: na pracę dla absolwentów</t>
  </si>
  <si>
    <t>Wzrost (+) lub spadek (-) liczby ofert pracy w stosunku do miesiąca poprzedniego</t>
  </si>
  <si>
    <t>II. Programy rynku pracy subsydiowane z Funduszu Pracy*</t>
  </si>
  <si>
    <t>Liczba osób bezrobotnych, które w miesiącu sprawozdawczym rozpoczęły szkolenie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</si>
  <si>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</si>
  <si>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</si>
  <si>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</si>
  <si>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</si>
  <si>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</si>
  <si>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</si>
  <si>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</si>
  <si>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</si>
  <si>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</si>
  <si>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</si>
  <si>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</si>
  <si>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</si>
  <si>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</si>
  <si>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Liczba osób które rozpoczęły pracę w ramach udzielonych pożyczek pracodawcom na stworzenie nowych miejsc pracy</t>
  </si>
  <si>
    <t>Liczba osób które rozpoczęły pracę w ramach udzielonych pożyczek pracodawcom - narastająco od poczatku roku</t>
  </si>
  <si>
    <t>Inne subsydiowane formy podjęte przez osoby bezrobotne w miesiącu sprawozdawczym</t>
  </si>
  <si>
    <t>Inne subsydiowane formy podjęte przez osoby bezrobotne - narastająco od poczatku roku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</si>
  <si>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</si>
  <si>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</si>
  <si>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dane statystyczne odnośnie aktywnych form podane na podstawie obowiązującej sprawozdawczości z MPiPS-01</t>
  </si>
  <si>
    <t>Liczba  bezrobotnych w układzie Powiatowych Urzędów Pracy i gmin woj. lubuskiego zarejestrowanych</t>
  </si>
  <si>
    <t>na koniec MARCA 2004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</si>
  <si>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</si>
  <si>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</si>
  <si>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</si>
  <si>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</si>
  <si>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</si>
  <si>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</si>
  <si>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</si>
  <si>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</si>
  <si>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</si>
  <si>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</si>
  <si>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</si>
  <si>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</si>
  <si>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</si>
  <si>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</si>
  <si>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</si>
  <si>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</si>
  <si>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</si>
  <si>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</si>
  <si>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</si>
  <si>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</si>
  <si>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</si>
  <si>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</si>
  <si>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</si>
  <si>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</si>
  <si>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</si>
  <si>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</si>
  <si>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</si>
  <si>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</si>
  <si>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</si>
  <si>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</si>
  <si>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</si>
  <si>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</si>
  <si>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</si>
  <si>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</si>
  <si>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</si>
  <si>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</si>
  <si>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</si>
  <si>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</si>
  <si>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</si>
  <si>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</si>
  <si>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</si>
  <si>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</si>
  <si>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</si>
  <si>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</si>
  <si>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</si>
  <si>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</si>
  <si>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</si>
  <si>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</si>
  <si>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</si>
  <si>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</si>
  <si>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</si>
  <si>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</si>
  <si>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</si>
  <si>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</si>
  <si>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</si>
  <si>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</si>
  <si>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</si>
  <si>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</si>
  <si>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</si>
  <si>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</si>
  <si>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</si>
  <si>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</si>
  <si>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</si>
  <si>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</si>
  <si>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</si>
  <si>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</si>
  <si>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</si>
  <si>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</si>
  <si>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</si>
  <si>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</si>
  <si>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</si>
  <si>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</si>
  <si>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</si>
  <si>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</si>
  <si>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</si>
  <si>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</si>
  <si>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</si>
  <si>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</si>
  <si>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</si>
  <si>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</si>
  <si>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</si>
  <si>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</si>
  <si>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</si>
  <si>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</si>
  <si>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</si>
  <si>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</si>
  <si>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</si>
  <si>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</si>
  <si>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</si>
  <si>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</si>
  <si>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</si>
  <si>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</si>
  <si>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</si>
  <si>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</si>
  <si>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</si>
  <si>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</si>
  <si>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</si>
  <si>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</si>
  <si>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</si>
  <si>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</si>
  <si>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</si>
  <si>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</si>
  <si>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</si>
  <si>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</si>
  <si>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</si>
  <si>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</si>
  <si>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</si>
  <si>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</si>
  <si>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</si>
  <si>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</si>
  <si>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</si>
  <si>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</si>
  <si>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</si>
  <si>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</si>
  <si>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</si>
  <si>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napływ</t>
  </si>
  <si>
    <t>odpływ</t>
  </si>
  <si>
    <t>III 2003</t>
  </si>
  <si>
    <t>V</t>
  </si>
  <si>
    <t>VI</t>
  </si>
  <si>
    <t>VII</t>
  </si>
  <si>
    <t>VIII</t>
  </si>
  <si>
    <t>IX</t>
  </si>
  <si>
    <t>X</t>
  </si>
  <si>
    <t>XI</t>
  </si>
  <si>
    <t>XII 2003</t>
  </si>
  <si>
    <t>I 2004</t>
  </si>
  <si>
    <t>III 2004</t>
  </si>
  <si>
    <t>Liczba bezrobotnych</t>
  </si>
  <si>
    <t>Stopa bezrobocia</t>
  </si>
  <si>
    <t xml:space="preserve">              Wojewódzki Urząd Pracy w Zielonej Górze</t>
  </si>
  <si>
    <t>strona 3</t>
  </si>
  <si>
    <t>INFORMACJA KWARTALNA O STRUKTURZE BEZROBOTNYCH</t>
  </si>
  <si>
    <t xml:space="preserve"> WG WIEKU, WYKSZTAŁCENIA, STAŻU PRACY I CZASIE POZOSTAWANIA BEZ PRACY</t>
  </si>
  <si>
    <t xml:space="preserve">BEZROBOTNI WEDŁUG WIEKU </t>
  </si>
  <si>
    <t>Grupa wiekowa</t>
  </si>
  <si>
    <t>15 - 24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</si>
  <si>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</si>
  <si>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</si>
  <si>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</si>
  <si>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</si>
  <si>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</si>
  <si>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</si>
  <si>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</si>
  <si>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</si>
  <si>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</si>
  <si>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</si>
  <si>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</si>
  <si>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</si>
  <si>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</si>
  <si>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</si>
  <si>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</si>
  <si>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</si>
  <si>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</si>
  <si>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</si>
  <si>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pozyżej 30 lat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</si>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</sst>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5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4"/>
      <name val="Arial Black"/>
      <family val="2"/>
    </font>
    <font>
      <b/>
      <i/>
      <sz val="16"/>
      <color indexed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6"/>
      <name val="Arial"/>
      <family val="2"/>
    </font>
    <font>
      <sz val="14"/>
      <name val="Arial CE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 Narrow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6"/>
      <name val="Arial CE"/>
      <family val="2"/>
    </font>
    <font>
      <b/>
      <sz val="5.75"/>
      <name val="Arial CE"/>
      <family val="2"/>
    </font>
    <font>
      <sz val="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5"/>
      <name val="Times New Roman CE"/>
      <family val="1"/>
    </font>
    <font>
      <sz val="16"/>
      <name val="Arial CE"/>
      <family val="0"/>
    </font>
    <font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/>
    </xf>
    <xf numFmtId="0" fontId="17" fillId="2" borderId="10" xfId="0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6" xfId="0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9" xfId="0" applyFont="1" applyBorder="1" applyAlignment="1">
      <alignment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 vertical="center" wrapText="1"/>
    </xf>
    <xf numFmtId="164" fontId="21" fillId="0" borderId="21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/>
    </xf>
    <xf numFmtId="164" fontId="22" fillId="0" borderId="34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7" xfId="0" applyFont="1" applyBorder="1" applyAlignment="1">
      <alignment/>
    </xf>
    <xf numFmtId="0" fontId="24" fillId="0" borderId="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164" fontId="21" fillId="0" borderId="24" xfId="0" applyNumberFormat="1" applyFont="1" applyFill="1" applyBorder="1" applyAlignment="1">
      <alignment horizontal="center" vertical="center" wrapText="1"/>
    </xf>
    <xf numFmtId="164" fontId="21" fillId="0" borderId="38" xfId="0" applyNumberFormat="1" applyFont="1" applyFill="1" applyBorder="1" applyAlignment="1">
      <alignment horizontal="center" vertical="center" wrapText="1"/>
    </xf>
    <xf numFmtId="164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right" vertical="top" wrapText="1"/>
    </xf>
    <xf numFmtId="0" fontId="25" fillId="0" borderId="30" xfId="0" applyFont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9" fillId="0" borderId="2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22" fillId="0" borderId="46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13" fillId="0" borderId="47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42" xfId="0" applyBorder="1" applyAlignment="1">
      <alignment/>
    </xf>
    <xf numFmtId="0" fontId="34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34" fillId="0" borderId="48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5" fillId="3" borderId="40" xfId="0" applyFont="1" applyFill="1" applyBorder="1" applyAlignment="1">
      <alignment horizontal="center"/>
    </xf>
    <xf numFmtId="0" fontId="35" fillId="3" borderId="23" xfId="0" applyFont="1" applyFill="1" applyBorder="1" applyAlignment="1" applyProtection="1">
      <alignment horizontal="left"/>
      <protection/>
    </xf>
    <xf numFmtId="0" fontId="35" fillId="3" borderId="23" xfId="0" applyFont="1" applyFill="1" applyBorder="1" applyAlignment="1" applyProtection="1">
      <alignment horizontal="center"/>
      <protection/>
    </xf>
    <xf numFmtId="167" fontId="35" fillId="3" borderId="49" xfId="0" applyNumberFormat="1" applyFont="1" applyFill="1" applyBorder="1" applyAlignment="1" applyProtection="1">
      <alignment horizontal="right"/>
      <protection/>
    </xf>
    <xf numFmtId="0" fontId="36" fillId="0" borderId="40" xfId="0" applyFont="1" applyBorder="1" applyAlignment="1">
      <alignment horizontal="center"/>
    </xf>
    <xf numFmtId="0" fontId="36" fillId="0" borderId="23" xfId="0" applyFont="1" applyBorder="1" applyAlignment="1" applyProtection="1">
      <alignment horizontal="left"/>
      <protection/>
    </xf>
    <xf numFmtId="167" fontId="36" fillId="0" borderId="23" xfId="0" applyNumberFormat="1" applyFont="1" applyBorder="1" applyAlignment="1" applyProtection="1">
      <alignment/>
      <protection/>
    </xf>
    <xf numFmtId="167" fontId="36" fillId="0" borderId="49" xfId="0" applyNumberFormat="1" applyFont="1" applyBorder="1" applyAlignment="1" applyProtection="1">
      <alignment/>
      <protection/>
    </xf>
    <xf numFmtId="167" fontId="35" fillId="3" borderId="23" xfId="0" applyNumberFormat="1" applyFont="1" applyFill="1" applyBorder="1" applyAlignment="1" applyProtection="1">
      <alignment/>
      <protection/>
    </xf>
    <xf numFmtId="167" fontId="35" fillId="3" borderId="4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167" fontId="35" fillId="0" borderId="49" xfId="0" applyNumberFormat="1" applyFont="1" applyBorder="1" applyAlignment="1" applyProtection="1">
      <alignment/>
      <protection/>
    </xf>
    <xf numFmtId="0" fontId="35" fillId="0" borderId="40" xfId="0" applyFont="1" applyBorder="1" applyAlignment="1">
      <alignment horizontal="center"/>
    </xf>
    <xf numFmtId="0" fontId="35" fillId="0" borderId="23" xfId="0" applyFont="1" applyBorder="1" applyAlignment="1" applyProtection="1">
      <alignment horizontal="left"/>
      <protection/>
    </xf>
    <xf numFmtId="0" fontId="35" fillId="3" borderId="37" xfId="0" applyFont="1" applyFill="1" applyBorder="1" applyAlignment="1">
      <alignment horizontal="center"/>
    </xf>
    <xf numFmtId="0" fontId="35" fillId="3" borderId="50" xfId="0" applyFont="1" applyFill="1" applyBorder="1" applyAlignment="1" applyProtection="1">
      <alignment horizontal="left"/>
      <protection/>
    </xf>
    <xf numFmtId="167" fontId="35" fillId="3" borderId="50" xfId="0" applyNumberFormat="1" applyFont="1" applyFill="1" applyBorder="1" applyAlignment="1" applyProtection="1">
      <alignment/>
      <protection/>
    </xf>
    <xf numFmtId="0" fontId="36" fillId="0" borderId="47" xfId="0" applyFont="1" applyBorder="1" applyAlignment="1">
      <alignment horizontal="center"/>
    </xf>
    <xf numFmtId="0" fontId="36" fillId="0" borderId="51" xfId="0" applyFont="1" applyBorder="1" applyAlignment="1" applyProtection="1">
      <alignment horizontal="left"/>
      <protection/>
    </xf>
    <xf numFmtId="167" fontId="36" fillId="0" borderId="51" xfId="0" applyNumberFormat="1" applyFont="1" applyBorder="1" applyAlignment="1" applyProtection="1">
      <alignment/>
      <protection/>
    </xf>
    <xf numFmtId="167" fontId="36" fillId="0" borderId="52" xfId="0" applyNumberFormat="1" applyFont="1" applyBorder="1" applyAlignment="1" applyProtection="1">
      <alignment/>
      <protection/>
    </xf>
    <xf numFmtId="167" fontId="36" fillId="0" borderId="22" xfId="0" applyNumberFormat="1" applyFont="1" applyBorder="1" applyAlignment="1" applyProtection="1">
      <alignment horizontal="center"/>
      <protection/>
    </xf>
    <xf numFmtId="167" fontId="36" fillId="0" borderId="53" xfId="0" applyNumberFormat="1" applyFont="1" applyBorder="1" applyAlignment="1" applyProtection="1">
      <alignment/>
      <protection/>
    </xf>
    <xf numFmtId="167" fontId="36" fillId="0" borderId="39" xfId="0" applyNumberFormat="1" applyFont="1" applyBorder="1" applyAlignment="1" applyProtection="1">
      <alignment/>
      <protection/>
    </xf>
    <xf numFmtId="167" fontId="36" fillId="0" borderId="54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67" fontId="36" fillId="0" borderId="0" xfId="0" applyNumberFormat="1" applyFont="1" applyBorder="1" applyAlignment="1" applyProtection="1">
      <alignment/>
      <protection/>
    </xf>
    <xf numFmtId="167" fontId="35" fillId="0" borderId="0" xfId="0" applyNumberFormat="1" applyFont="1" applyBorder="1" applyAlignment="1" applyProtection="1">
      <alignment/>
      <protection/>
    </xf>
    <xf numFmtId="0" fontId="36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0" fillId="4" borderId="55" xfId="0" applyNumberFormat="1" applyFont="1" applyFill="1" applyBorder="1" applyAlignment="1" applyProtection="1">
      <alignment/>
      <protection/>
    </xf>
    <xf numFmtId="167" fontId="33" fillId="4" borderId="12" xfId="0" applyNumberFormat="1" applyFont="1" applyFill="1" applyBorder="1" applyAlignment="1" applyProtection="1">
      <alignment/>
      <protection/>
    </xf>
    <xf numFmtId="167" fontId="20" fillId="4" borderId="34" xfId="0" applyNumberFormat="1" applyFont="1" applyFill="1" applyBorder="1" applyAlignment="1" applyProtection="1">
      <alignment/>
      <protection/>
    </xf>
    <xf numFmtId="167" fontId="33" fillId="4" borderId="56" xfId="0" applyNumberFormat="1" applyFon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8" fillId="0" borderId="0" xfId="0" applyFont="1" applyAlignment="1">
      <alignment horizontal="center" wrapText="1"/>
    </xf>
    <xf numFmtId="169" fontId="0" fillId="0" borderId="0" xfId="0" applyNumberFormat="1" applyBorder="1" applyAlignment="1">
      <alignment/>
    </xf>
    <xf numFmtId="169" fontId="0" fillId="0" borderId="0" xfId="17" applyNumberFormat="1" applyBorder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7" applyNumberFormat="1" applyAlignment="1">
      <alignment/>
    </xf>
    <xf numFmtId="0" fontId="35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50" fillId="0" borderId="50" xfId="0" applyFont="1" applyFill="1" applyBorder="1" applyAlignment="1">
      <alignment horizontal="center"/>
    </xf>
    <xf numFmtId="0" fontId="50" fillId="0" borderId="57" xfId="0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19" fillId="0" borderId="38" xfId="0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/>
    </xf>
    <xf numFmtId="0" fontId="46" fillId="0" borderId="30" xfId="0" applyFont="1" applyFill="1" applyBorder="1" applyAlignment="1">
      <alignment horizontal="center"/>
    </xf>
    <xf numFmtId="1" fontId="21" fillId="0" borderId="59" xfId="0" applyNumberFormat="1" applyFont="1" applyFill="1" applyBorder="1" applyAlignment="1">
      <alignment horizontal="center" vertical="center" wrapText="1"/>
    </xf>
    <xf numFmtId="1" fontId="17" fillId="0" borderId="34" xfId="0" applyNumberFormat="1" applyFont="1" applyFill="1" applyBorder="1" applyAlignment="1">
      <alignment horizontal="center" vertical="center" wrapText="1"/>
    </xf>
    <xf numFmtId="164" fontId="19" fillId="0" borderId="38" xfId="0" applyNumberFormat="1" applyFont="1" applyFill="1" applyBorder="1" applyAlignment="1">
      <alignment horizontal="center" vertical="center" wrapText="1"/>
    </xf>
    <xf numFmtId="164" fontId="19" fillId="0" borderId="39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vertical="center" wrapText="1"/>
    </xf>
    <xf numFmtId="0" fontId="48" fillId="0" borderId="38" xfId="0" applyFont="1" applyFill="1" applyBorder="1" applyAlignment="1">
      <alignment vertical="center" wrapText="1"/>
    </xf>
    <xf numFmtId="0" fontId="19" fillId="0" borderId="5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>
      <alignment horizontal="center" vertical="center" wrapText="1"/>
    </xf>
    <xf numFmtId="164" fontId="19" fillId="0" borderId="58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/>
    </xf>
    <xf numFmtId="0" fontId="48" fillId="0" borderId="4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center" vertical="center" wrapText="1"/>
    </xf>
    <xf numFmtId="164" fontId="19" fillId="0" borderId="27" xfId="0" applyNumberFormat="1" applyFont="1" applyFill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18" fillId="0" borderId="24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8" xfId="0" applyFont="1" applyBorder="1" applyAlignment="1">
      <alignment horizontal="left" vertical="center" wrapText="1" indent="4"/>
    </xf>
    <xf numFmtId="0" fontId="18" fillId="0" borderId="26" xfId="0" applyFont="1" applyBorder="1" applyAlignment="1">
      <alignment horizontal="left" vertical="center" wrapText="1" indent="4"/>
    </xf>
    <xf numFmtId="0" fontId="30" fillId="0" borderId="33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left" vertical="center" wrapText="1" indent="1"/>
    </xf>
    <xf numFmtId="0" fontId="23" fillId="0" borderId="20" xfId="0" applyFont="1" applyFill="1" applyBorder="1" applyAlignment="1">
      <alignment horizontal="left" vertical="center" wrapText="1" indent="1"/>
    </xf>
    <xf numFmtId="0" fontId="23" fillId="0" borderId="33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63" xfId="0" applyFont="1" applyFill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18" fillId="0" borderId="63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vertical="center" wrapText="1"/>
    </xf>
    <xf numFmtId="0" fontId="31" fillId="0" borderId="44" xfId="0" applyFont="1" applyBorder="1" applyAlignment="1">
      <alignment vertical="center" wrapText="1"/>
    </xf>
    <xf numFmtId="0" fontId="14" fillId="0" borderId="65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6" fillId="2" borderId="67" xfId="0" applyFont="1" applyFill="1" applyBorder="1" applyAlignment="1">
      <alignment vertical="center" wrapText="1"/>
    </xf>
    <xf numFmtId="0" fontId="16" fillId="2" borderId="56" xfId="0" applyFont="1" applyFill="1" applyBorder="1" applyAlignment="1">
      <alignment vertical="center" wrapText="1"/>
    </xf>
    <xf numFmtId="0" fontId="18" fillId="0" borderId="68" xfId="0" applyFont="1" applyFill="1" applyBorder="1" applyAlignment="1">
      <alignment vertical="center" wrapText="1"/>
    </xf>
    <xf numFmtId="0" fontId="18" fillId="0" borderId="69" xfId="0" applyFont="1" applyFill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left" vertical="center" wrapText="1"/>
    </xf>
    <xf numFmtId="0" fontId="48" fillId="0" borderId="39" xfId="0" applyFont="1" applyBorder="1" applyAlignment="1">
      <alignment vertical="center" wrapText="1"/>
    </xf>
    <xf numFmtId="0" fontId="48" fillId="0" borderId="38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6" fillId="0" borderId="2" xfId="0" applyFont="1" applyBorder="1" applyAlignment="1">
      <alignment horizontal="center"/>
    </xf>
    <xf numFmtId="0" fontId="3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6" fillId="0" borderId="43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6" fillId="0" borderId="70" xfId="0" applyFont="1" applyBorder="1" applyAlignment="1">
      <alignment horizontal="left" vertical="center" wrapText="1"/>
    </xf>
    <xf numFmtId="0" fontId="46" fillId="0" borderId="64" xfId="0" applyFont="1" applyBorder="1" applyAlignment="1">
      <alignment horizontal="left" vertical="center" wrapText="1"/>
    </xf>
    <xf numFmtId="0" fontId="46" fillId="0" borderId="71" xfId="0" applyFont="1" applyBorder="1" applyAlignment="1">
      <alignment horizontal="left" vertical="center" wrapText="1"/>
    </xf>
    <xf numFmtId="0" fontId="46" fillId="0" borderId="70" xfId="0" applyFont="1" applyFill="1" applyBorder="1" applyAlignment="1">
      <alignment horizontal="left"/>
    </xf>
    <xf numFmtId="0" fontId="46" fillId="0" borderId="64" xfId="0" applyFont="1" applyFill="1" applyBorder="1" applyAlignment="1">
      <alignment horizontal="left"/>
    </xf>
    <xf numFmtId="0" fontId="46" fillId="0" borderId="71" xfId="0" applyFont="1" applyFill="1" applyBorder="1" applyAlignment="1">
      <alignment horizontal="left"/>
    </xf>
    <xf numFmtId="0" fontId="47" fillId="0" borderId="70" xfId="0" applyFont="1" applyBorder="1" applyAlignment="1">
      <alignment horizontal="left" vertical="center" wrapText="1"/>
    </xf>
    <xf numFmtId="0" fontId="47" fillId="0" borderId="64" xfId="0" applyFont="1" applyBorder="1" applyAlignment="1">
      <alignment horizontal="left" vertical="center" wrapText="1"/>
    </xf>
    <xf numFmtId="0" fontId="47" fillId="0" borderId="71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/>
    </xf>
    <xf numFmtId="0" fontId="46" fillId="0" borderId="64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"/>
          <c:w val="0.99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9497A"/>
                </a:gs>
                <a:gs pos="100000">
                  <a:srgbClr val="99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50122664"/>
        <c:axId val="48450793"/>
      </c:bar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450793"/>
        <c:crosses val="autoZero"/>
        <c:auto val="1"/>
        <c:lblOffset val="100"/>
        <c:noMultiLvlLbl val="0"/>
      </c:catAx>
      <c:valAx>
        <c:axId val="484507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12266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0225"/>
          <c:y val="0.33875"/>
          <c:w val="0.66675"/>
          <c:h val="0.500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0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>
        <c:manualLayout>
          <c:xMode val="factor"/>
          <c:yMode val="factor"/>
          <c:x val="-0.004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8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33403954"/>
        <c:axId val="32200131"/>
      </c:barChart>
      <c:catAx>
        <c:axId val="33403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40395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347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Województwo lubuskie 03.2003 - 03.2004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425"/>
          <c:w val="0.9597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wykresy!$D$21:$P$21</c:f>
              <c:strCache/>
            </c:strRef>
          </c:cat>
          <c:val>
            <c:numRef>
              <c:f>wykresy!$D$22:$P$22</c:f>
              <c:numCache/>
            </c:numRef>
          </c:val>
        </c:ser>
        <c:axId val="21365724"/>
        <c:axId val="58073789"/>
      </c:barChart>
      <c:lineChart>
        <c:grouping val="standard"/>
        <c:varyColors val="0"/>
        <c:ser>
          <c:idx val="1"/>
          <c:order val="1"/>
          <c:tx>
            <c:strRef>
              <c:f>wykresy!$B$23:$C$23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wykresy!$D$21:$P$21</c:f>
              <c:strCache/>
            </c:strRef>
          </c:cat>
          <c:val>
            <c:numRef>
              <c:f>wykresy!$D$23:$P$23</c:f>
              <c:numCache/>
            </c:numRef>
          </c:val>
          <c:smooth val="0"/>
        </c:ser>
        <c:axId val="52902054"/>
        <c:axId val="6356439"/>
      </c:lineChart>
      <c:catAx>
        <c:axId val="2136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073789"/>
        <c:crossesAt val="80000"/>
        <c:auto val="1"/>
        <c:lblOffset val="100"/>
        <c:noMultiLvlLbl val="0"/>
      </c:catAx>
      <c:valAx>
        <c:axId val="58073789"/>
        <c:scaling>
          <c:orientation val="minMax"/>
          <c:max val="116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365724"/>
        <c:crossesAt val="1"/>
        <c:crossBetween val="between"/>
        <c:dispUnits/>
      </c:valAx>
      <c:catAx>
        <c:axId val="52902054"/>
        <c:scaling>
          <c:orientation val="minMax"/>
        </c:scaling>
        <c:axPos val="b"/>
        <c:delete val="1"/>
        <c:majorTickMark val="in"/>
        <c:minorTickMark val="none"/>
        <c:tickLblPos val="nextTo"/>
        <c:crossAx val="6356439"/>
        <c:crossesAt val="0.25"/>
        <c:auto val="1"/>
        <c:lblOffset val="100"/>
        <c:noMultiLvlLbl val="0"/>
      </c:catAx>
      <c:valAx>
        <c:axId val="6356439"/>
        <c:scaling>
          <c:orientation val="minMax"/>
          <c:min val="0.2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02054"/>
        <c:crosses val="max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0</xdr:rowOff>
    </xdr:from>
    <xdr:to>
      <xdr:col>40</xdr:col>
      <xdr:colOff>609600</xdr:colOff>
      <xdr:row>21</xdr:row>
      <xdr:rowOff>171450</xdr:rowOff>
    </xdr:to>
    <xdr:graphicFrame>
      <xdr:nvGraphicFramePr>
        <xdr:cNvPr id="2" name="Chart 2"/>
        <xdr:cNvGraphicFramePr/>
      </xdr:nvGraphicFramePr>
      <xdr:xfrm>
        <a:off x="22259925" y="190500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47625</xdr:rowOff>
    </xdr:from>
    <xdr:to>
      <xdr:col>32</xdr:col>
      <xdr:colOff>9525</xdr:colOff>
      <xdr:row>43</xdr:row>
      <xdr:rowOff>152400</xdr:rowOff>
    </xdr:to>
    <xdr:graphicFrame>
      <xdr:nvGraphicFramePr>
        <xdr:cNvPr id="4" name="Chart 4"/>
        <xdr:cNvGraphicFramePr/>
      </xdr:nvGraphicFramePr>
      <xdr:xfrm>
        <a:off x="16544925" y="4371975"/>
        <a:ext cx="54102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733425</xdr:colOff>
      <xdr:row>1</xdr:row>
      <xdr:rowOff>114300</xdr:rowOff>
    </xdr:from>
    <xdr:to>
      <xdr:col>19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995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IS~1\Kopia%20robocz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1">
        <row r="43">
          <cell r="F43">
            <v>325</v>
          </cell>
          <cell r="G43">
            <v>69</v>
          </cell>
          <cell r="H43">
            <v>255</v>
          </cell>
          <cell r="I43">
            <v>129</v>
          </cell>
          <cell r="J43">
            <v>354</v>
          </cell>
          <cell r="K43">
            <v>187</v>
          </cell>
          <cell r="L43">
            <v>160</v>
          </cell>
          <cell r="M43">
            <v>74</v>
          </cell>
          <cell r="N43">
            <v>299</v>
          </cell>
          <cell r="O43">
            <v>71</v>
          </cell>
          <cell r="P43">
            <v>121</v>
          </cell>
          <cell r="Q43">
            <v>113</v>
          </cell>
          <cell r="R43">
            <v>328</v>
          </cell>
          <cell r="S43">
            <v>515</v>
          </cell>
          <cell r="T43">
            <v>3000</v>
          </cell>
        </row>
        <row r="49">
          <cell r="F49">
            <v>12</v>
          </cell>
          <cell r="G49">
            <v>9</v>
          </cell>
          <cell r="H49">
            <v>42</v>
          </cell>
          <cell r="I49">
            <v>52</v>
          </cell>
          <cell r="J49">
            <v>61</v>
          </cell>
          <cell r="K49">
            <v>6</v>
          </cell>
          <cell r="L49">
            <v>10</v>
          </cell>
          <cell r="M49">
            <v>21</v>
          </cell>
          <cell r="N49">
            <v>7</v>
          </cell>
          <cell r="O49">
            <v>22</v>
          </cell>
          <cell r="P49">
            <v>11</v>
          </cell>
          <cell r="Q49">
            <v>17</v>
          </cell>
          <cell r="R49">
            <v>29</v>
          </cell>
          <cell r="S49">
            <v>50</v>
          </cell>
          <cell r="T49">
            <v>349</v>
          </cell>
        </row>
        <row r="51">
          <cell r="F51">
            <v>115</v>
          </cell>
          <cell r="G51">
            <v>54</v>
          </cell>
          <cell r="H51">
            <v>33</v>
          </cell>
          <cell r="I51">
            <v>48</v>
          </cell>
          <cell r="J51">
            <v>82</v>
          </cell>
          <cell r="K51">
            <v>11</v>
          </cell>
          <cell r="L51">
            <v>56</v>
          </cell>
          <cell r="M51">
            <v>81</v>
          </cell>
          <cell r="N51">
            <v>27</v>
          </cell>
          <cell r="O51">
            <v>32</v>
          </cell>
          <cell r="P51">
            <v>170</v>
          </cell>
          <cell r="Q51">
            <v>17</v>
          </cell>
          <cell r="R51">
            <v>100</v>
          </cell>
          <cell r="S51">
            <v>31</v>
          </cell>
          <cell r="T51">
            <v>857</v>
          </cell>
        </row>
        <row r="53">
          <cell r="F53">
            <v>10</v>
          </cell>
          <cell r="G53">
            <v>10</v>
          </cell>
          <cell r="H53">
            <v>19</v>
          </cell>
          <cell r="I53">
            <v>29</v>
          </cell>
          <cell r="J53">
            <v>29</v>
          </cell>
          <cell r="K53">
            <v>13</v>
          </cell>
          <cell r="L53">
            <v>9</v>
          </cell>
          <cell r="M53">
            <v>38</v>
          </cell>
          <cell r="N53">
            <v>14</v>
          </cell>
          <cell r="O53">
            <v>1</v>
          </cell>
          <cell r="P53">
            <v>25</v>
          </cell>
          <cell r="Q53">
            <v>59</v>
          </cell>
          <cell r="R53">
            <v>100</v>
          </cell>
          <cell r="S53">
            <v>35</v>
          </cell>
          <cell r="T53">
            <v>391</v>
          </cell>
        </row>
        <row r="55">
          <cell r="F55">
            <v>43</v>
          </cell>
          <cell r="G55">
            <v>15</v>
          </cell>
          <cell r="H55">
            <v>9</v>
          </cell>
          <cell r="I55">
            <v>32</v>
          </cell>
          <cell r="J55">
            <v>17</v>
          </cell>
          <cell r="K55">
            <v>0</v>
          </cell>
          <cell r="L55">
            <v>0</v>
          </cell>
          <cell r="M55">
            <v>3</v>
          </cell>
          <cell r="N55">
            <v>12</v>
          </cell>
          <cell r="O55">
            <v>1</v>
          </cell>
          <cell r="P55">
            <v>18</v>
          </cell>
          <cell r="Q55">
            <v>8</v>
          </cell>
          <cell r="R55">
            <v>8</v>
          </cell>
          <cell r="S55">
            <v>8</v>
          </cell>
          <cell r="T55">
            <v>174</v>
          </cell>
        </row>
        <row r="57">
          <cell r="F57">
            <v>81</v>
          </cell>
          <cell r="G57">
            <v>34</v>
          </cell>
          <cell r="H57">
            <v>50</v>
          </cell>
          <cell r="I57">
            <v>59</v>
          </cell>
          <cell r="J57">
            <v>54</v>
          </cell>
          <cell r="K57">
            <v>48</v>
          </cell>
          <cell r="L57">
            <v>32</v>
          </cell>
          <cell r="M57">
            <v>22</v>
          </cell>
          <cell r="N57">
            <v>33</v>
          </cell>
          <cell r="O57">
            <v>21</v>
          </cell>
          <cell r="P57">
            <v>36</v>
          </cell>
          <cell r="Q57">
            <v>14</v>
          </cell>
          <cell r="R57">
            <v>135</v>
          </cell>
          <cell r="S57">
            <v>53</v>
          </cell>
          <cell r="T57">
            <v>672</v>
          </cell>
        </row>
        <row r="59">
          <cell r="F59">
            <v>1</v>
          </cell>
          <cell r="G59">
            <v>0</v>
          </cell>
          <cell r="H59">
            <v>1</v>
          </cell>
          <cell r="I59">
            <v>4</v>
          </cell>
          <cell r="J59">
            <v>7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4</v>
          </cell>
          <cell r="S59">
            <v>5</v>
          </cell>
          <cell r="T59">
            <v>22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2</v>
          </cell>
        </row>
        <row r="63">
          <cell r="F63">
            <v>1</v>
          </cell>
          <cell r="G63">
            <v>0</v>
          </cell>
          <cell r="H63">
            <v>5</v>
          </cell>
          <cell r="I63">
            <v>0</v>
          </cell>
          <cell r="J63">
            <v>1</v>
          </cell>
          <cell r="K63">
            <v>0</v>
          </cell>
          <cell r="L63">
            <v>15</v>
          </cell>
          <cell r="M63">
            <v>0</v>
          </cell>
          <cell r="N63">
            <v>13</v>
          </cell>
          <cell r="O63">
            <v>0</v>
          </cell>
          <cell r="P63">
            <v>0</v>
          </cell>
          <cell r="Q63">
            <v>0</v>
          </cell>
          <cell r="R63">
            <v>34</v>
          </cell>
          <cell r="S63">
            <v>5</v>
          </cell>
          <cell r="T63">
            <v>74</v>
          </cell>
        </row>
        <row r="65">
          <cell r="F65">
            <v>60</v>
          </cell>
          <cell r="G65">
            <v>22</v>
          </cell>
          <cell r="H65">
            <v>9</v>
          </cell>
          <cell r="I65">
            <v>32</v>
          </cell>
          <cell r="J65">
            <v>12</v>
          </cell>
          <cell r="K65">
            <v>0</v>
          </cell>
          <cell r="L65">
            <v>0</v>
          </cell>
          <cell r="M65">
            <v>3</v>
          </cell>
          <cell r="N65">
            <v>150</v>
          </cell>
          <cell r="O65">
            <v>1</v>
          </cell>
          <cell r="P65">
            <v>16</v>
          </cell>
          <cell r="Q65">
            <v>17</v>
          </cell>
          <cell r="R65">
            <v>8</v>
          </cell>
          <cell r="S65">
            <v>10</v>
          </cell>
          <cell r="T65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zoomScale="75" zoomScaleNormal="75" workbookViewId="0" topLeftCell="A1">
      <selection activeCell="D15" sqref="D15:E15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8.375" style="0" customWidth="1"/>
    <col min="6" max="11" width="12.25390625" style="8" customWidth="1"/>
    <col min="12" max="12" width="10.625" style="87" customWidth="1"/>
    <col min="13" max="13" width="12.25390625" style="8" customWidth="1"/>
    <col min="14" max="14" width="12.25390625" style="87" customWidth="1"/>
    <col min="15" max="16" width="12.25390625" style="8" customWidth="1"/>
    <col min="17" max="17" width="12.25390625" style="87" customWidth="1"/>
    <col min="18" max="20" width="12.25390625" style="8" customWidth="1"/>
    <col min="21" max="21" width="10.75390625" style="0" bestFit="1" customWidth="1"/>
  </cols>
  <sheetData>
    <row r="2" spans="3:20" ht="15.75">
      <c r="C2" s="1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3:19" ht="15.75">
      <c r="C3" s="1"/>
      <c r="E3" s="5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</row>
    <row r="4" spans="3:20" ht="54.75" customHeight="1" thickBot="1">
      <c r="C4" s="276" t="s">
        <v>0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</row>
    <row r="5" spans="3:20" ht="42.75" customHeight="1" thickBot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5" t="s">
        <v>18</v>
      </c>
    </row>
    <row r="6" spans="3:20" ht="39" customHeight="1" thickBot="1">
      <c r="C6" s="260" t="s">
        <v>19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7" spans="3:20" ht="24.75" customHeight="1" thickBot="1">
      <c r="C7" s="16" t="s">
        <v>20</v>
      </c>
      <c r="D7" s="292" t="s">
        <v>21</v>
      </c>
      <c r="E7" s="293"/>
      <c r="F7" s="17">
        <v>19.3</v>
      </c>
      <c r="G7" s="17">
        <v>29.2</v>
      </c>
      <c r="H7" s="17">
        <v>40.1</v>
      </c>
      <c r="I7" s="17">
        <v>30.9</v>
      </c>
      <c r="J7" s="17">
        <v>38.1</v>
      </c>
      <c r="K7" s="17">
        <v>26.7</v>
      </c>
      <c r="L7" s="17">
        <v>37</v>
      </c>
      <c r="M7" s="17">
        <v>32.3</v>
      </c>
      <c r="N7" s="17">
        <v>21</v>
      </c>
      <c r="O7" s="17">
        <v>26.1</v>
      </c>
      <c r="P7" s="17">
        <v>15.4</v>
      </c>
      <c r="Q7" s="17">
        <v>31.6</v>
      </c>
      <c r="R7" s="17">
        <v>38</v>
      </c>
      <c r="S7" s="18">
        <v>33</v>
      </c>
      <c r="T7" s="19">
        <v>28.1</v>
      </c>
    </row>
    <row r="8" spans="3:20" s="8" customFormat="1" ht="26.25" customHeight="1" thickBot="1" thickTop="1">
      <c r="C8" s="20"/>
      <c r="D8" s="294" t="s">
        <v>22</v>
      </c>
      <c r="E8" s="295"/>
      <c r="F8" s="21">
        <v>11043</v>
      </c>
      <c r="G8" s="22">
        <v>6684</v>
      </c>
      <c r="H8" s="22">
        <v>8021</v>
      </c>
      <c r="I8" s="22">
        <v>6530</v>
      </c>
      <c r="J8" s="22">
        <v>11798</v>
      </c>
      <c r="K8" s="22">
        <v>5073</v>
      </c>
      <c r="L8" s="22">
        <v>6609</v>
      </c>
      <c r="M8" s="22">
        <v>3995</v>
      </c>
      <c r="N8" s="22">
        <v>4355</v>
      </c>
      <c r="O8" s="22">
        <v>3905</v>
      </c>
      <c r="P8" s="22">
        <v>8794</v>
      </c>
      <c r="Q8" s="22">
        <v>9145</v>
      </c>
      <c r="R8" s="22">
        <v>10521</v>
      </c>
      <c r="S8" s="23">
        <v>11983</v>
      </c>
      <c r="T8" s="24">
        <f>SUM(F8:S8)</f>
        <v>108456</v>
      </c>
    </row>
    <row r="9" spans="3:21" s="8" customFormat="1" ht="24" customHeight="1" thickBot="1" thickTop="1">
      <c r="C9" s="20"/>
      <c r="D9" s="296" t="s">
        <v>23</v>
      </c>
      <c r="E9" s="297"/>
      <c r="F9" s="25">
        <v>11128</v>
      </c>
      <c r="G9" s="26">
        <v>6780</v>
      </c>
      <c r="H9" s="26">
        <v>8223</v>
      </c>
      <c r="I9" s="26">
        <v>6949</v>
      </c>
      <c r="J9" s="26">
        <v>11931</v>
      </c>
      <c r="K9" s="26">
        <v>5190</v>
      </c>
      <c r="L9" s="26">
        <v>6890</v>
      </c>
      <c r="M9" s="26">
        <v>4131</v>
      </c>
      <c r="N9" s="26">
        <v>4490</v>
      </c>
      <c r="O9" s="26">
        <v>3995</v>
      </c>
      <c r="P9" s="26">
        <v>8907</v>
      </c>
      <c r="Q9" s="26">
        <v>9325</v>
      </c>
      <c r="R9" s="26">
        <v>10892</v>
      </c>
      <c r="S9" s="27">
        <v>12290</v>
      </c>
      <c r="T9" s="28">
        <f>SUM(F9:S9)</f>
        <v>111121</v>
      </c>
      <c r="U9" s="29"/>
    </row>
    <row r="10" spans="3:21" ht="24" customHeight="1" thickBot="1" thickTop="1">
      <c r="C10" s="30"/>
      <c r="D10" s="271" t="s">
        <v>24</v>
      </c>
      <c r="E10" s="267"/>
      <c r="F10" s="31">
        <f aca="true" t="shared" si="0" ref="F10:S10">F8-F9</f>
        <v>-85</v>
      </c>
      <c r="G10" s="31">
        <f t="shared" si="0"/>
        <v>-96</v>
      </c>
      <c r="H10" s="31">
        <f t="shared" si="0"/>
        <v>-202</v>
      </c>
      <c r="I10" s="31">
        <f t="shared" si="0"/>
        <v>-419</v>
      </c>
      <c r="J10" s="31">
        <f t="shared" si="0"/>
        <v>-133</v>
      </c>
      <c r="K10" s="31">
        <f t="shared" si="0"/>
        <v>-117</v>
      </c>
      <c r="L10" s="31">
        <f t="shared" si="0"/>
        <v>-281</v>
      </c>
      <c r="M10" s="31">
        <f t="shared" si="0"/>
        <v>-136</v>
      </c>
      <c r="N10" s="31">
        <f t="shared" si="0"/>
        <v>-135</v>
      </c>
      <c r="O10" s="31">
        <f t="shared" si="0"/>
        <v>-90</v>
      </c>
      <c r="P10" s="31">
        <f t="shared" si="0"/>
        <v>-113</v>
      </c>
      <c r="Q10" s="31">
        <f t="shared" si="0"/>
        <v>-180</v>
      </c>
      <c r="R10" s="31">
        <f t="shared" si="0"/>
        <v>-371</v>
      </c>
      <c r="S10" s="32">
        <f t="shared" si="0"/>
        <v>-307</v>
      </c>
      <c r="T10" s="28">
        <f>SUM(F10:S10)</f>
        <v>-2665</v>
      </c>
      <c r="U10" s="33"/>
    </row>
    <row r="11" spans="3:21" ht="24" customHeight="1" thickBot="1" thickTop="1">
      <c r="C11" s="34"/>
      <c r="D11" s="271" t="s">
        <v>25</v>
      </c>
      <c r="E11" s="267"/>
      <c r="F11" s="35">
        <f aca="true" t="shared" si="1" ref="F11:T11">F8/F9*100</f>
        <v>99.23616103522646</v>
      </c>
      <c r="G11" s="35">
        <f t="shared" si="1"/>
        <v>98.58407079646018</v>
      </c>
      <c r="H11" s="35">
        <f t="shared" si="1"/>
        <v>97.54347561717135</v>
      </c>
      <c r="I11" s="35">
        <f t="shared" si="1"/>
        <v>93.97035544682689</v>
      </c>
      <c r="J11" s="35">
        <f t="shared" si="1"/>
        <v>98.88525689380604</v>
      </c>
      <c r="K11" s="35">
        <f t="shared" si="1"/>
        <v>97.7456647398844</v>
      </c>
      <c r="L11" s="35">
        <f t="shared" si="1"/>
        <v>95.92162554426706</v>
      </c>
      <c r="M11" s="35">
        <f t="shared" si="1"/>
        <v>96.70781893004116</v>
      </c>
      <c r="N11" s="35">
        <f t="shared" si="1"/>
        <v>96.99331848552339</v>
      </c>
      <c r="O11" s="35">
        <f t="shared" si="1"/>
        <v>97.74718397997498</v>
      </c>
      <c r="P11" s="35">
        <f t="shared" si="1"/>
        <v>98.7313349051308</v>
      </c>
      <c r="Q11" s="35">
        <f t="shared" si="1"/>
        <v>98.06970509383378</v>
      </c>
      <c r="R11" s="35">
        <f t="shared" si="1"/>
        <v>96.59383033419023</v>
      </c>
      <c r="S11" s="36">
        <f t="shared" si="1"/>
        <v>97.50203417412531</v>
      </c>
      <c r="T11" s="37">
        <f t="shared" si="1"/>
        <v>97.60171344750317</v>
      </c>
      <c r="U11" s="33"/>
    </row>
    <row r="12" spans="3:21" s="8" customFormat="1" ht="24" customHeight="1" thickBot="1" thickTop="1">
      <c r="C12" s="38" t="s">
        <v>26</v>
      </c>
      <c r="D12" s="270" t="s">
        <v>27</v>
      </c>
      <c r="E12" s="247"/>
      <c r="F12" s="39">
        <v>928</v>
      </c>
      <c r="G12" s="40">
        <v>496</v>
      </c>
      <c r="H12" s="41">
        <v>404</v>
      </c>
      <c r="I12" s="41">
        <v>407</v>
      </c>
      <c r="J12" s="41">
        <v>771</v>
      </c>
      <c r="K12" s="41">
        <v>406</v>
      </c>
      <c r="L12" s="41">
        <v>471</v>
      </c>
      <c r="M12" s="41">
        <v>218</v>
      </c>
      <c r="N12" s="42">
        <v>311</v>
      </c>
      <c r="O12" s="42">
        <v>271</v>
      </c>
      <c r="P12" s="42">
        <v>689</v>
      </c>
      <c r="Q12" s="42">
        <v>500</v>
      </c>
      <c r="R12" s="42">
        <v>575</v>
      </c>
      <c r="S12" s="42">
        <v>733</v>
      </c>
      <c r="T12" s="28">
        <f>SUM(F12:S12)</f>
        <v>7180</v>
      </c>
      <c r="U12" s="29"/>
    </row>
    <row r="13" spans="3:21" ht="24" customHeight="1" thickBot="1" thickTop="1">
      <c r="C13" s="16"/>
      <c r="D13" s="271" t="s">
        <v>28</v>
      </c>
      <c r="E13" s="267"/>
      <c r="F13" s="39">
        <v>151</v>
      </c>
      <c r="G13" s="43">
        <v>83</v>
      </c>
      <c r="H13" s="41">
        <v>86</v>
      </c>
      <c r="I13" s="41">
        <v>86</v>
      </c>
      <c r="J13" s="41">
        <v>141</v>
      </c>
      <c r="K13" s="41">
        <v>73</v>
      </c>
      <c r="L13" s="41">
        <v>48</v>
      </c>
      <c r="M13" s="41">
        <v>60</v>
      </c>
      <c r="N13" s="42">
        <v>97</v>
      </c>
      <c r="O13" s="42">
        <v>75</v>
      </c>
      <c r="P13" s="42">
        <v>199</v>
      </c>
      <c r="Q13" s="42">
        <v>141</v>
      </c>
      <c r="R13" s="42">
        <v>126</v>
      </c>
      <c r="S13" s="42">
        <v>143</v>
      </c>
      <c r="T13" s="28">
        <f>SUM(F13:S13)</f>
        <v>1509</v>
      </c>
      <c r="U13" s="33"/>
    </row>
    <row r="14" spans="3:21" ht="24" customHeight="1" thickBot="1" thickTop="1">
      <c r="C14" s="44"/>
      <c r="D14" s="271" t="s">
        <v>29</v>
      </c>
      <c r="E14" s="267"/>
      <c r="F14" s="45">
        <f aca="true" t="shared" si="2" ref="F14:T14">F13/F12*100</f>
        <v>16.271551724137932</v>
      </c>
      <c r="G14" s="45">
        <f t="shared" si="2"/>
        <v>16.733870967741936</v>
      </c>
      <c r="H14" s="45">
        <f t="shared" si="2"/>
        <v>21.287128712871286</v>
      </c>
      <c r="I14" s="45">
        <f t="shared" si="2"/>
        <v>21.13022113022113</v>
      </c>
      <c r="J14" s="45">
        <f t="shared" si="2"/>
        <v>18.28793774319066</v>
      </c>
      <c r="K14" s="45">
        <f t="shared" si="2"/>
        <v>17.980295566502463</v>
      </c>
      <c r="L14" s="45">
        <f t="shared" si="2"/>
        <v>10.191082802547772</v>
      </c>
      <c r="M14" s="45">
        <f t="shared" si="2"/>
        <v>27.522935779816514</v>
      </c>
      <c r="N14" s="45">
        <f t="shared" si="2"/>
        <v>31.189710610932476</v>
      </c>
      <c r="O14" s="45">
        <f t="shared" si="2"/>
        <v>27.67527675276753</v>
      </c>
      <c r="P14" s="45">
        <f t="shared" si="2"/>
        <v>28.88243831640058</v>
      </c>
      <c r="Q14" s="45">
        <f t="shared" si="2"/>
        <v>28.199999999999996</v>
      </c>
      <c r="R14" s="45">
        <f t="shared" si="2"/>
        <v>21.913043478260867</v>
      </c>
      <c r="S14" s="46">
        <f t="shared" si="2"/>
        <v>19.508867667121418</v>
      </c>
      <c r="T14" s="47">
        <f t="shared" si="2"/>
        <v>21.016713091922007</v>
      </c>
      <c r="U14" s="33"/>
    </row>
    <row r="15" spans="3:21" ht="24.75" customHeight="1" thickBot="1" thickTop="1">
      <c r="C15" s="16" t="s">
        <v>30</v>
      </c>
      <c r="D15" s="272" t="s">
        <v>31</v>
      </c>
      <c r="E15" s="273"/>
      <c r="F15" s="39">
        <v>1013</v>
      </c>
      <c r="G15" s="41">
        <v>592</v>
      </c>
      <c r="H15" s="41">
        <v>606</v>
      </c>
      <c r="I15" s="41">
        <v>826</v>
      </c>
      <c r="J15" s="41">
        <v>904</v>
      </c>
      <c r="K15" s="41">
        <v>523</v>
      </c>
      <c r="L15" s="41">
        <v>752</v>
      </c>
      <c r="M15" s="41">
        <v>354</v>
      </c>
      <c r="N15" s="42">
        <v>446</v>
      </c>
      <c r="O15" s="42">
        <v>361</v>
      </c>
      <c r="P15" s="42">
        <v>802</v>
      </c>
      <c r="Q15" s="42">
        <v>680</v>
      </c>
      <c r="R15" s="42">
        <v>946</v>
      </c>
      <c r="S15" s="42">
        <v>1040</v>
      </c>
      <c r="T15" s="28">
        <f>SUM(F15:S15)</f>
        <v>9845</v>
      </c>
      <c r="U15" s="33"/>
    </row>
    <row r="16" spans="3:21" ht="24" customHeight="1" thickBot="1" thickTop="1">
      <c r="C16" s="16" t="s">
        <v>32</v>
      </c>
      <c r="D16" s="271" t="s">
        <v>33</v>
      </c>
      <c r="E16" s="267"/>
      <c r="F16" s="39">
        <v>436</v>
      </c>
      <c r="G16" s="41">
        <v>330</v>
      </c>
      <c r="H16" s="41">
        <v>344</v>
      </c>
      <c r="I16" s="41">
        <v>532</v>
      </c>
      <c r="J16" s="41">
        <v>495</v>
      </c>
      <c r="K16" s="41">
        <v>242</v>
      </c>
      <c r="L16" s="41">
        <v>483</v>
      </c>
      <c r="M16" s="41">
        <v>206</v>
      </c>
      <c r="N16" s="42">
        <v>304</v>
      </c>
      <c r="O16" s="42">
        <v>205</v>
      </c>
      <c r="P16" s="42">
        <v>345</v>
      </c>
      <c r="Q16" s="42">
        <v>353</v>
      </c>
      <c r="R16" s="42">
        <v>525</v>
      </c>
      <c r="S16" s="42">
        <v>598</v>
      </c>
      <c r="T16" s="28">
        <f>SUM(F16:S16)</f>
        <v>5398</v>
      </c>
      <c r="U16" s="33"/>
    </row>
    <row r="17" spans="3:21" s="8" customFormat="1" ht="24" customHeight="1" thickBot="1" thickTop="1">
      <c r="C17" s="48" t="s">
        <v>32</v>
      </c>
      <c r="D17" s="274" t="s">
        <v>34</v>
      </c>
      <c r="E17" s="275"/>
      <c r="F17" s="39">
        <v>340</v>
      </c>
      <c r="G17" s="41">
        <v>237</v>
      </c>
      <c r="H17" s="41">
        <v>256</v>
      </c>
      <c r="I17" s="41">
        <v>339</v>
      </c>
      <c r="J17" s="41">
        <v>440</v>
      </c>
      <c r="K17" s="41">
        <v>202</v>
      </c>
      <c r="L17" s="41">
        <v>398</v>
      </c>
      <c r="M17" s="41">
        <v>154</v>
      </c>
      <c r="N17" s="42">
        <v>224</v>
      </c>
      <c r="O17" s="42">
        <v>165</v>
      </c>
      <c r="P17" s="42">
        <v>322</v>
      </c>
      <c r="Q17" s="42">
        <v>339</v>
      </c>
      <c r="R17" s="42">
        <v>348</v>
      </c>
      <c r="S17" s="42">
        <v>458</v>
      </c>
      <c r="T17" s="28">
        <f>SUM(F17:S17)</f>
        <v>4222</v>
      </c>
      <c r="U17" s="29"/>
    </row>
    <row r="18" spans="3:21" s="8" customFormat="1" ht="24" customHeight="1" thickBot="1" thickTop="1">
      <c r="C18" s="49" t="s">
        <v>32</v>
      </c>
      <c r="D18" s="268" t="s">
        <v>35</v>
      </c>
      <c r="E18" s="269"/>
      <c r="F18" s="50">
        <v>418</v>
      </c>
      <c r="G18" s="51">
        <v>180</v>
      </c>
      <c r="H18" s="51">
        <v>140</v>
      </c>
      <c r="I18" s="51">
        <v>97</v>
      </c>
      <c r="J18" s="51">
        <v>211</v>
      </c>
      <c r="K18" s="51">
        <v>196</v>
      </c>
      <c r="L18" s="51">
        <v>150</v>
      </c>
      <c r="M18" s="51">
        <v>94</v>
      </c>
      <c r="N18" s="52">
        <v>75</v>
      </c>
      <c r="O18" s="52">
        <v>110</v>
      </c>
      <c r="P18" s="52">
        <v>372</v>
      </c>
      <c r="Q18" s="52">
        <v>246</v>
      </c>
      <c r="R18" s="52">
        <v>254</v>
      </c>
      <c r="S18" s="52">
        <v>223</v>
      </c>
      <c r="T18" s="53">
        <f>SUM(F18:S18)</f>
        <v>2766</v>
      </c>
      <c r="U18" s="29"/>
    </row>
    <row r="19" spans="3:20" ht="39" customHeight="1" thickBot="1">
      <c r="C19" s="260" t="s">
        <v>36</v>
      </c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1"/>
    </row>
    <row r="20" spans="3:20" ht="24" customHeight="1" thickBot="1" thickTop="1">
      <c r="C20" s="54" t="s">
        <v>20</v>
      </c>
      <c r="D20" s="304" t="s">
        <v>37</v>
      </c>
      <c r="E20" s="305"/>
      <c r="F20" s="55">
        <v>5241</v>
      </c>
      <c r="G20" s="56">
        <v>3249</v>
      </c>
      <c r="H20" s="56">
        <v>4066</v>
      </c>
      <c r="I20" s="56">
        <v>3356</v>
      </c>
      <c r="J20" s="56">
        <v>5905</v>
      </c>
      <c r="K20" s="56">
        <v>2467</v>
      </c>
      <c r="L20" s="56">
        <v>3191</v>
      </c>
      <c r="M20" s="56">
        <v>1803</v>
      </c>
      <c r="N20" s="57">
        <v>2107</v>
      </c>
      <c r="O20" s="57">
        <v>1912</v>
      </c>
      <c r="P20" s="57">
        <v>4426</v>
      </c>
      <c r="Q20" s="57">
        <v>4761</v>
      </c>
      <c r="R20" s="57">
        <v>5312</v>
      </c>
      <c r="S20" s="57">
        <v>5935</v>
      </c>
      <c r="T20" s="58">
        <f>SUM(F20:S20)</f>
        <v>53731</v>
      </c>
    </row>
    <row r="21" spans="3:20" ht="24" customHeight="1" thickBot="1" thickTop="1">
      <c r="C21" s="59"/>
      <c r="D21" s="266" t="s">
        <v>38</v>
      </c>
      <c r="E21" s="267"/>
      <c r="F21" s="45">
        <f aca="true" t="shared" si="3" ref="F21:T21">F20/F8*100</f>
        <v>47.45992936701983</v>
      </c>
      <c r="G21" s="45">
        <f t="shared" si="3"/>
        <v>48.60861759425494</v>
      </c>
      <c r="H21" s="45">
        <f t="shared" si="3"/>
        <v>50.69193367410547</v>
      </c>
      <c r="I21" s="45">
        <f t="shared" si="3"/>
        <v>51.39356814701378</v>
      </c>
      <c r="J21" s="45">
        <f t="shared" si="3"/>
        <v>50.05085607730124</v>
      </c>
      <c r="K21" s="45">
        <f t="shared" si="3"/>
        <v>48.63000197122018</v>
      </c>
      <c r="L21" s="45">
        <f t="shared" si="3"/>
        <v>48.2826448781964</v>
      </c>
      <c r="M21" s="45">
        <f t="shared" si="3"/>
        <v>45.1314142678348</v>
      </c>
      <c r="N21" s="45">
        <f t="shared" si="3"/>
        <v>48.38117106773823</v>
      </c>
      <c r="O21" s="45">
        <f t="shared" si="3"/>
        <v>48.9628681177977</v>
      </c>
      <c r="P21" s="45">
        <f t="shared" si="3"/>
        <v>50.32977029793041</v>
      </c>
      <c r="Q21" s="45">
        <f t="shared" si="3"/>
        <v>52.06123564789502</v>
      </c>
      <c r="R21" s="45">
        <f t="shared" si="3"/>
        <v>50.489497196084024</v>
      </c>
      <c r="S21" s="46">
        <f t="shared" si="3"/>
        <v>49.528498706500876</v>
      </c>
      <c r="T21" s="60">
        <f t="shared" si="3"/>
        <v>49.5417496496275</v>
      </c>
    </row>
    <row r="22" spans="3:20" ht="24" customHeight="1" thickBot="1" thickTop="1">
      <c r="C22" s="61" t="s">
        <v>26</v>
      </c>
      <c r="D22" s="266" t="s">
        <v>39</v>
      </c>
      <c r="E22" s="267"/>
      <c r="F22" s="39">
        <v>0</v>
      </c>
      <c r="G22" s="41">
        <v>4547</v>
      </c>
      <c r="H22" s="41">
        <v>4075</v>
      </c>
      <c r="I22" s="41">
        <v>3611</v>
      </c>
      <c r="J22" s="41">
        <v>4306</v>
      </c>
      <c r="K22" s="41">
        <v>1986</v>
      </c>
      <c r="L22" s="41">
        <v>3466</v>
      </c>
      <c r="M22" s="41">
        <v>2417</v>
      </c>
      <c r="N22" s="42">
        <v>2773</v>
      </c>
      <c r="O22" s="42">
        <v>1780</v>
      </c>
      <c r="P22" s="42">
        <v>0</v>
      </c>
      <c r="Q22" s="42">
        <v>5664</v>
      </c>
      <c r="R22" s="42">
        <v>4166</v>
      </c>
      <c r="S22" s="42">
        <v>5018</v>
      </c>
      <c r="T22" s="58">
        <f>SUM(F22:S22)</f>
        <v>43809</v>
      </c>
    </row>
    <row r="23" spans="3:20" ht="24" customHeight="1" thickBot="1" thickTop="1">
      <c r="C23" s="62"/>
      <c r="D23" s="266" t="s">
        <v>38</v>
      </c>
      <c r="E23" s="267"/>
      <c r="F23" s="45">
        <f aca="true" t="shared" si="4" ref="F23:T23">F22/F8*100</f>
        <v>0</v>
      </c>
      <c r="G23" s="45">
        <f t="shared" si="4"/>
        <v>68.02812687013764</v>
      </c>
      <c r="H23" s="45">
        <f t="shared" si="4"/>
        <v>50.80413913477122</v>
      </c>
      <c r="I23" s="45">
        <f t="shared" si="4"/>
        <v>55.298621745788665</v>
      </c>
      <c r="J23" s="45">
        <f t="shared" si="4"/>
        <v>36.497711476521445</v>
      </c>
      <c r="K23" s="45">
        <f t="shared" si="4"/>
        <v>39.148432879952686</v>
      </c>
      <c r="L23" s="45">
        <f t="shared" si="4"/>
        <v>52.44363746406415</v>
      </c>
      <c r="M23" s="45">
        <f t="shared" si="4"/>
        <v>60.50062578222778</v>
      </c>
      <c r="N23" s="45">
        <f t="shared" si="4"/>
        <v>63.67393800229622</v>
      </c>
      <c r="O23" s="45">
        <f t="shared" si="4"/>
        <v>45.58258642765685</v>
      </c>
      <c r="P23" s="45">
        <f t="shared" si="4"/>
        <v>0</v>
      </c>
      <c r="Q23" s="45">
        <f t="shared" si="4"/>
        <v>61.935483870967744</v>
      </c>
      <c r="R23" s="45">
        <f t="shared" si="4"/>
        <v>39.596996483224025</v>
      </c>
      <c r="S23" s="46">
        <f t="shared" si="4"/>
        <v>41.87599098723191</v>
      </c>
      <c r="T23" s="60">
        <f t="shared" si="4"/>
        <v>40.393339234343884</v>
      </c>
    </row>
    <row r="24" spans="3:20" s="8" customFormat="1" ht="23.25" customHeight="1" thickBot="1" thickTop="1">
      <c r="C24" s="63" t="s">
        <v>30</v>
      </c>
      <c r="D24" s="246" t="s">
        <v>40</v>
      </c>
      <c r="E24" s="247"/>
      <c r="F24" s="64">
        <f>2436</f>
        <v>2436</v>
      </c>
      <c r="G24" s="43">
        <v>1362</v>
      </c>
      <c r="H24" s="43">
        <v>1153</v>
      </c>
      <c r="I24" s="43">
        <v>1392</v>
      </c>
      <c r="J24" s="43">
        <v>2269</v>
      </c>
      <c r="K24" s="43">
        <v>948</v>
      </c>
      <c r="L24" s="43">
        <v>1277</v>
      </c>
      <c r="M24" s="43">
        <v>812</v>
      </c>
      <c r="N24" s="65">
        <v>959</v>
      </c>
      <c r="O24" s="65">
        <v>794</v>
      </c>
      <c r="P24" s="65">
        <v>1994</v>
      </c>
      <c r="Q24" s="65">
        <v>1733</v>
      </c>
      <c r="R24" s="65">
        <v>1587</v>
      </c>
      <c r="S24" s="65">
        <v>1915</v>
      </c>
      <c r="T24" s="58">
        <f>SUM(F24:S24)</f>
        <v>20631</v>
      </c>
    </row>
    <row r="25" spans="3:20" ht="24" customHeight="1" thickBot="1" thickTop="1">
      <c r="C25" s="66"/>
      <c r="D25" s="266" t="s">
        <v>38</v>
      </c>
      <c r="E25" s="267"/>
      <c r="F25" s="45">
        <f aca="true" t="shared" si="5" ref="F25:T25">F24/F8*100</f>
        <v>22.05922303721815</v>
      </c>
      <c r="G25" s="45">
        <f t="shared" si="5"/>
        <v>20.377019748653503</v>
      </c>
      <c r="H25" s="45">
        <f t="shared" si="5"/>
        <v>14.374766238623613</v>
      </c>
      <c r="I25" s="45">
        <f t="shared" si="5"/>
        <v>21.31699846860643</v>
      </c>
      <c r="J25" s="45">
        <f t="shared" si="5"/>
        <v>19.232073232751315</v>
      </c>
      <c r="K25" s="45">
        <f t="shared" si="5"/>
        <v>18.687167356593733</v>
      </c>
      <c r="L25" s="45">
        <f t="shared" si="5"/>
        <v>19.322136480556818</v>
      </c>
      <c r="M25" s="45">
        <f t="shared" si="5"/>
        <v>20.32540675844806</v>
      </c>
      <c r="N25" s="45">
        <f t="shared" si="5"/>
        <v>22.020665901262916</v>
      </c>
      <c r="O25" s="45">
        <f t="shared" si="5"/>
        <v>20.332906530089627</v>
      </c>
      <c r="P25" s="45">
        <f t="shared" si="5"/>
        <v>22.67455083011144</v>
      </c>
      <c r="Q25" s="45">
        <f t="shared" si="5"/>
        <v>18.950246036085293</v>
      </c>
      <c r="R25" s="45">
        <f t="shared" si="5"/>
        <v>15.08411747932706</v>
      </c>
      <c r="S25" s="46">
        <f t="shared" si="5"/>
        <v>15.980973045147293</v>
      </c>
      <c r="T25" s="60">
        <f t="shared" si="5"/>
        <v>19.02246072139854</v>
      </c>
    </row>
    <row r="26" spans="3:20" s="8" customFormat="1" ht="24" customHeight="1" thickBot="1" thickTop="1">
      <c r="C26" s="67" t="s">
        <v>41</v>
      </c>
      <c r="D26" s="302" t="s">
        <v>42</v>
      </c>
      <c r="E26" s="303"/>
      <c r="F26" s="39">
        <v>666</v>
      </c>
      <c r="G26" s="41">
        <v>330</v>
      </c>
      <c r="H26" s="41">
        <v>264</v>
      </c>
      <c r="I26" s="41">
        <v>161</v>
      </c>
      <c r="J26" s="41">
        <v>533</v>
      </c>
      <c r="K26" s="41">
        <v>185</v>
      </c>
      <c r="L26" s="41">
        <v>176</v>
      </c>
      <c r="M26" s="41">
        <v>88</v>
      </c>
      <c r="N26" s="42">
        <v>93</v>
      </c>
      <c r="O26" s="42">
        <v>101</v>
      </c>
      <c r="P26" s="42">
        <v>712</v>
      </c>
      <c r="Q26" s="42">
        <v>261</v>
      </c>
      <c r="R26" s="42">
        <v>722</v>
      </c>
      <c r="S26" s="42">
        <v>488</v>
      </c>
      <c r="T26" s="58">
        <f>SUM(F26:S26)</f>
        <v>4780</v>
      </c>
    </row>
    <row r="27" spans="3:20" ht="24" customHeight="1" thickBot="1" thickTop="1">
      <c r="C27" s="68"/>
      <c r="D27" s="266" t="s">
        <v>38</v>
      </c>
      <c r="E27" s="267"/>
      <c r="F27" s="45">
        <f aca="true" t="shared" si="6" ref="F27:T27">F26/F8*100</f>
        <v>6.030969845150774</v>
      </c>
      <c r="G27" s="45">
        <f t="shared" si="6"/>
        <v>4.937163375224417</v>
      </c>
      <c r="H27" s="45">
        <f t="shared" si="6"/>
        <v>3.2913601795287373</v>
      </c>
      <c r="I27" s="45">
        <f t="shared" si="6"/>
        <v>2.4655436447166923</v>
      </c>
      <c r="J27" s="45">
        <f t="shared" si="6"/>
        <v>4.517714866926598</v>
      </c>
      <c r="K27" s="45">
        <f t="shared" si="6"/>
        <v>3.64675734279519</v>
      </c>
      <c r="L27" s="45">
        <f t="shared" si="6"/>
        <v>2.6630352549553638</v>
      </c>
      <c r="M27" s="45">
        <f t="shared" si="6"/>
        <v>2.202753441802253</v>
      </c>
      <c r="N27" s="45">
        <f t="shared" si="6"/>
        <v>2.1354764638346726</v>
      </c>
      <c r="O27" s="45">
        <f t="shared" si="6"/>
        <v>2.586427656850192</v>
      </c>
      <c r="P27" s="45">
        <f t="shared" si="6"/>
        <v>8.096429383670685</v>
      </c>
      <c r="Q27" s="45">
        <f t="shared" si="6"/>
        <v>2.8540185893931107</v>
      </c>
      <c r="R27" s="45">
        <f t="shared" si="6"/>
        <v>6.862465545100275</v>
      </c>
      <c r="S27" s="46">
        <f t="shared" si="6"/>
        <v>4.072435950930485</v>
      </c>
      <c r="T27" s="60">
        <f t="shared" si="6"/>
        <v>4.40731725307959</v>
      </c>
    </row>
    <row r="28" spans="3:20" s="8" customFormat="1" ht="24" customHeight="1" thickBot="1" thickTop="1">
      <c r="C28" s="69" t="s">
        <v>43</v>
      </c>
      <c r="D28" s="246" t="s">
        <v>44</v>
      </c>
      <c r="E28" s="247"/>
      <c r="F28" s="70">
        <v>2090</v>
      </c>
      <c r="G28" s="42">
        <v>1666</v>
      </c>
      <c r="H28" s="42">
        <v>1885</v>
      </c>
      <c r="I28" s="42">
        <v>1589</v>
      </c>
      <c r="J28" s="42">
        <v>2677</v>
      </c>
      <c r="K28" s="42">
        <v>1077</v>
      </c>
      <c r="L28" s="42">
        <v>1609</v>
      </c>
      <c r="M28" s="42">
        <v>910</v>
      </c>
      <c r="N28" s="42">
        <v>1117</v>
      </c>
      <c r="O28" s="42">
        <v>1076</v>
      </c>
      <c r="P28" s="42">
        <v>1648</v>
      </c>
      <c r="Q28" s="42">
        <v>2230</v>
      </c>
      <c r="R28" s="42">
        <v>2490</v>
      </c>
      <c r="S28" s="42">
        <v>2813</v>
      </c>
      <c r="T28" s="58">
        <f>SUM(F28:S28)</f>
        <v>24877</v>
      </c>
    </row>
    <row r="29" spans="3:20" ht="24" customHeight="1" thickBot="1" thickTop="1">
      <c r="C29" s="62"/>
      <c r="D29" s="266" t="s">
        <v>38</v>
      </c>
      <c r="E29" s="267"/>
      <c r="F29" s="71">
        <f aca="true" t="shared" si="7" ref="F29:T29">F28/F8*100</f>
        <v>18.926016481028707</v>
      </c>
      <c r="G29" s="71">
        <f t="shared" si="7"/>
        <v>24.92519449431478</v>
      </c>
      <c r="H29" s="71">
        <f t="shared" si="7"/>
        <v>23.500810372771475</v>
      </c>
      <c r="I29" s="71">
        <f t="shared" si="7"/>
        <v>24.33384379785605</v>
      </c>
      <c r="J29" s="71">
        <f t="shared" si="7"/>
        <v>22.690286489235465</v>
      </c>
      <c r="K29" s="71">
        <f t="shared" si="7"/>
        <v>21.230041395623893</v>
      </c>
      <c r="L29" s="71">
        <f t="shared" si="7"/>
        <v>24.345589347858983</v>
      </c>
      <c r="M29" s="71">
        <f t="shared" si="7"/>
        <v>22.778473091364205</v>
      </c>
      <c r="N29" s="71">
        <f t="shared" si="7"/>
        <v>25.648679678530424</v>
      </c>
      <c r="O29" s="71">
        <f t="shared" si="7"/>
        <v>27.55441741357234</v>
      </c>
      <c r="P29" s="71">
        <f t="shared" si="7"/>
        <v>18.74005003411417</v>
      </c>
      <c r="Q29" s="71">
        <f t="shared" si="7"/>
        <v>24.384909786768727</v>
      </c>
      <c r="R29" s="71">
        <f t="shared" si="7"/>
        <v>23.666951810664386</v>
      </c>
      <c r="S29" s="72">
        <f t="shared" si="7"/>
        <v>23.474922807310357</v>
      </c>
      <c r="T29" s="60">
        <f t="shared" si="7"/>
        <v>22.937412406874678</v>
      </c>
    </row>
    <row r="30" spans="3:20" s="8" customFormat="1" ht="24" customHeight="1" thickBot="1" thickTop="1">
      <c r="C30" s="67" t="s">
        <v>45</v>
      </c>
      <c r="D30" s="246" t="s">
        <v>46</v>
      </c>
      <c r="E30" s="247"/>
      <c r="F30" s="70">
        <v>362</v>
      </c>
      <c r="G30" s="42">
        <v>206</v>
      </c>
      <c r="H30" s="42">
        <v>291</v>
      </c>
      <c r="I30" s="42">
        <v>303</v>
      </c>
      <c r="J30" s="42">
        <v>410</v>
      </c>
      <c r="K30" s="42">
        <v>153</v>
      </c>
      <c r="L30" s="42">
        <v>283</v>
      </c>
      <c r="M30" s="42">
        <v>124</v>
      </c>
      <c r="N30" s="42">
        <v>201</v>
      </c>
      <c r="O30" s="42">
        <v>188</v>
      </c>
      <c r="P30" s="42">
        <v>425</v>
      </c>
      <c r="Q30" s="42">
        <v>390</v>
      </c>
      <c r="R30" s="42">
        <v>355</v>
      </c>
      <c r="S30" s="42">
        <v>458</v>
      </c>
      <c r="T30" s="58">
        <f>SUM(F30:S30)</f>
        <v>4149</v>
      </c>
    </row>
    <row r="31" spans="3:20" ht="24" customHeight="1" thickBot="1" thickTop="1">
      <c r="C31" s="66"/>
      <c r="D31" s="298" t="s">
        <v>38</v>
      </c>
      <c r="E31" s="299"/>
      <c r="F31" s="73">
        <f aca="true" t="shared" si="8" ref="F31:T31">F30/F8*100</f>
        <v>3.278094720637508</v>
      </c>
      <c r="G31" s="73">
        <f t="shared" si="8"/>
        <v>3.0819868342309995</v>
      </c>
      <c r="H31" s="73">
        <f t="shared" si="8"/>
        <v>3.6279765615259945</v>
      </c>
      <c r="I31" s="73">
        <f t="shared" si="8"/>
        <v>4.640122511485452</v>
      </c>
      <c r="J31" s="73">
        <f t="shared" si="8"/>
        <v>3.4751652822512287</v>
      </c>
      <c r="K31" s="73">
        <f t="shared" si="8"/>
        <v>3.0159668835008873</v>
      </c>
      <c r="L31" s="73">
        <f t="shared" si="8"/>
        <v>4.282039642911182</v>
      </c>
      <c r="M31" s="73">
        <f t="shared" si="8"/>
        <v>3.1038798498122655</v>
      </c>
      <c r="N31" s="73">
        <f t="shared" si="8"/>
        <v>4.615384615384616</v>
      </c>
      <c r="O31" s="73">
        <f t="shared" si="8"/>
        <v>4.814340588988476</v>
      </c>
      <c r="P31" s="73">
        <f t="shared" si="8"/>
        <v>4.832840573118035</v>
      </c>
      <c r="Q31" s="73">
        <f t="shared" si="8"/>
        <v>4.264625478403499</v>
      </c>
      <c r="R31" s="73">
        <f t="shared" si="8"/>
        <v>3.3742039730063684</v>
      </c>
      <c r="S31" s="74">
        <f t="shared" si="8"/>
        <v>3.822081281815906</v>
      </c>
      <c r="T31" s="60">
        <f t="shared" si="8"/>
        <v>3.825514494357159</v>
      </c>
    </row>
    <row r="32" spans="3:20" ht="24" customHeight="1" thickBot="1" thickTop="1">
      <c r="C32" s="75" t="s">
        <v>47</v>
      </c>
      <c r="D32" s="246" t="s">
        <v>48</v>
      </c>
      <c r="E32" s="247"/>
      <c r="F32" s="76">
        <v>880</v>
      </c>
      <c r="G32" s="77">
        <v>218</v>
      </c>
      <c r="H32" s="77">
        <v>47</v>
      </c>
      <c r="I32" s="77">
        <v>99</v>
      </c>
      <c r="J32" s="77">
        <v>136</v>
      </c>
      <c r="K32" s="77">
        <v>82</v>
      </c>
      <c r="L32" s="77">
        <v>102</v>
      </c>
      <c r="M32" s="77">
        <v>68</v>
      </c>
      <c r="N32" s="77">
        <v>180</v>
      </c>
      <c r="O32" s="77">
        <v>129</v>
      </c>
      <c r="P32" s="76">
        <v>231</v>
      </c>
      <c r="Q32" s="77">
        <v>164</v>
      </c>
      <c r="R32" s="78">
        <v>122</v>
      </c>
      <c r="S32" s="79">
        <v>266</v>
      </c>
      <c r="T32" s="58">
        <f>SUM(F32:S32)</f>
        <v>2724</v>
      </c>
    </row>
    <row r="33" spans="3:20" ht="24" customHeight="1" thickBot="1" thickTop="1">
      <c r="C33" s="80"/>
      <c r="D33" s="248" t="s">
        <v>49</v>
      </c>
      <c r="E33" s="249"/>
      <c r="F33" s="81">
        <f aca="true" t="shared" si="9" ref="F33:T33">F32/F8*100</f>
        <v>7.968849044643665</v>
      </c>
      <c r="G33" s="81">
        <f t="shared" si="9"/>
        <v>3.2615200478755235</v>
      </c>
      <c r="H33" s="81">
        <f t="shared" si="9"/>
        <v>0.5859618501433737</v>
      </c>
      <c r="I33" s="81">
        <f t="shared" si="9"/>
        <v>1.5160796324655437</v>
      </c>
      <c r="J33" s="81">
        <f t="shared" si="9"/>
        <v>1.1527377521613833</v>
      </c>
      <c r="K33" s="81">
        <f t="shared" si="9"/>
        <v>1.616400551941652</v>
      </c>
      <c r="L33" s="81">
        <f t="shared" si="9"/>
        <v>1.5433499773036767</v>
      </c>
      <c r="M33" s="81">
        <f t="shared" si="9"/>
        <v>1.702127659574468</v>
      </c>
      <c r="N33" s="81">
        <f t="shared" si="9"/>
        <v>4.133180252583238</v>
      </c>
      <c r="O33" s="81">
        <f t="shared" si="9"/>
        <v>3.3034571062740077</v>
      </c>
      <c r="P33" s="81">
        <f t="shared" si="9"/>
        <v>2.6267909938594496</v>
      </c>
      <c r="Q33" s="81">
        <f t="shared" si="9"/>
        <v>1.7933296883542922</v>
      </c>
      <c r="R33" s="81">
        <f t="shared" si="9"/>
        <v>1.1595855907233155</v>
      </c>
      <c r="S33" s="82">
        <f t="shared" si="9"/>
        <v>2.2198113994826003</v>
      </c>
      <c r="T33" s="60">
        <f t="shared" si="9"/>
        <v>2.511617614516486</v>
      </c>
    </row>
    <row r="34" spans="3:20" ht="39" customHeight="1" thickBot="1">
      <c r="C34" s="260" t="s">
        <v>50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1"/>
    </row>
    <row r="35" spans="3:20" ht="36.75" customHeight="1" thickBot="1" thickTop="1">
      <c r="C35" s="83" t="s">
        <v>20</v>
      </c>
      <c r="D35" s="256" t="s">
        <v>51</v>
      </c>
      <c r="E35" s="257"/>
      <c r="F35" s="55">
        <v>0</v>
      </c>
      <c r="G35" s="56">
        <v>0</v>
      </c>
      <c r="H35" s="56">
        <v>0</v>
      </c>
      <c r="I35" s="56">
        <v>0</v>
      </c>
      <c r="J35" s="56">
        <v>0</v>
      </c>
      <c r="K35" s="56">
        <v>2</v>
      </c>
      <c r="L35" s="56">
        <v>0</v>
      </c>
      <c r="M35" s="56">
        <v>1</v>
      </c>
      <c r="N35" s="57">
        <v>0</v>
      </c>
      <c r="O35" s="57">
        <v>1</v>
      </c>
      <c r="P35" s="57">
        <v>2</v>
      </c>
      <c r="Q35" s="57">
        <v>0</v>
      </c>
      <c r="R35" s="57">
        <v>0</v>
      </c>
      <c r="S35" s="57">
        <v>0</v>
      </c>
      <c r="T35" s="58">
        <f>SUM(F35:S35)</f>
        <v>6</v>
      </c>
    </row>
    <row r="36" spans="3:20" s="8" customFormat="1" ht="38.25" customHeight="1" thickBot="1" thickTop="1">
      <c r="C36" s="84" t="s">
        <v>26</v>
      </c>
      <c r="D36" s="258" t="s">
        <v>52</v>
      </c>
      <c r="E36" s="259"/>
      <c r="F36" s="50">
        <v>0</v>
      </c>
      <c r="G36" s="51">
        <v>0</v>
      </c>
      <c r="H36" s="51">
        <v>0</v>
      </c>
      <c r="I36" s="51">
        <v>0</v>
      </c>
      <c r="J36" s="51">
        <v>0</v>
      </c>
      <c r="K36" s="51">
        <v>43</v>
      </c>
      <c r="L36" s="51">
        <v>0</v>
      </c>
      <c r="M36" s="51">
        <v>6</v>
      </c>
      <c r="N36" s="52">
        <v>0</v>
      </c>
      <c r="O36" s="52">
        <v>46</v>
      </c>
      <c r="P36" s="52">
        <v>27</v>
      </c>
      <c r="Q36" s="52">
        <v>0</v>
      </c>
      <c r="R36" s="52">
        <v>0</v>
      </c>
      <c r="S36" s="52">
        <v>0</v>
      </c>
      <c r="T36" s="58">
        <f>SUM(F36:S36)</f>
        <v>122</v>
      </c>
    </row>
    <row r="37" spans="3:20" ht="15">
      <c r="C37" s="85" t="s">
        <v>53</v>
      </c>
      <c r="I37" s="86"/>
      <c r="O37" s="88"/>
      <c r="P37" s="88"/>
      <c r="Q37" s="88"/>
      <c r="R37" s="88"/>
      <c r="S37" s="88"/>
      <c r="T37" s="89"/>
    </row>
    <row r="38" spans="2:20" ht="15.75">
      <c r="B38" t="s">
        <v>32</v>
      </c>
      <c r="C38" s="1"/>
      <c r="D38" s="2"/>
      <c r="E38" s="3"/>
      <c r="F38" s="9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ht="15.75">
      <c r="C39" s="1"/>
      <c r="D39" s="5"/>
      <c r="E39" s="6"/>
      <c r="F39" s="91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92" t="s">
        <v>54</v>
      </c>
    </row>
    <row r="40" spans="3:20" ht="59.25" customHeight="1" thickBot="1">
      <c r="C40" s="276" t="s">
        <v>55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</row>
    <row r="41" spans="3:20" ht="34.5" customHeight="1" thickBot="1">
      <c r="C41" s="9" t="s">
        <v>1</v>
      </c>
      <c r="D41" s="93" t="s">
        <v>2</v>
      </c>
      <c r="E41" s="94" t="s">
        <v>3</v>
      </c>
      <c r="F41" s="13" t="s">
        <v>56</v>
      </c>
      <c r="G41" s="12" t="s">
        <v>57</v>
      </c>
      <c r="H41" s="14" t="s">
        <v>6</v>
      </c>
      <c r="I41" s="14" t="s">
        <v>7</v>
      </c>
      <c r="J41" s="14" t="s">
        <v>8</v>
      </c>
      <c r="K41" s="14" t="s">
        <v>9</v>
      </c>
      <c r="L41" s="14" t="s">
        <v>10</v>
      </c>
      <c r="M41" s="14" t="s">
        <v>11</v>
      </c>
      <c r="N41" s="14" t="s">
        <v>12</v>
      </c>
      <c r="O41" s="14" t="s">
        <v>13</v>
      </c>
      <c r="P41" s="14" t="s">
        <v>14</v>
      </c>
      <c r="Q41" s="14" t="s">
        <v>15</v>
      </c>
      <c r="R41" s="14" t="s">
        <v>16</v>
      </c>
      <c r="S41" s="14" t="s">
        <v>17</v>
      </c>
      <c r="T41" s="15" t="s">
        <v>18</v>
      </c>
    </row>
    <row r="42" spans="3:20" ht="34.5" customHeight="1" thickBot="1">
      <c r="C42" s="260" t="s">
        <v>58</v>
      </c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9"/>
    </row>
    <row r="43" spans="3:20" ht="34.5" customHeight="1" thickBot="1" thickTop="1">
      <c r="C43" s="95" t="s">
        <v>20</v>
      </c>
      <c r="D43" s="256" t="s">
        <v>59</v>
      </c>
      <c r="E43" s="257"/>
      <c r="F43" s="55">
        <v>283</v>
      </c>
      <c r="G43" s="55">
        <v>122</v>
      </c>
      <c r="H43" s="55">
        <v>256</v>
      </c>
      <c r="I43" s="55">
        <v>294</v>
      </c>
      <c r="J43" s="55">
        <v>318</v>
      </c>
      <c r="K43" s="55">
        <v>199</v>
      </c>
      <c r="L43" s="55">
        <v>193</v>
      </c>
      <c r="M43" s="55">
        <v>99</v>
      </c>
      <c r="N43" s="55">
        <v>237</v>
      </c>
      <c r="O43" s="55">
        <v>115</v>
      </c>
      <c r="P43" s="55">
        <v>110</v>
      </c>
      <c r="Q43" s="55">
        <v>97</v>
      </c>
      <c r="R43" s="55">
        <v>337</v>
      </c>
      <c r="S43" s="55">
        <v>538</v>
      </c>
      <c r="T43" s="96">
        <f>SUM(F43:S43)</f>
        <v>3198</v>
      </c>
    </row>
    <row r="44" spans="3:20" ht="35.25" customHeight="1" thickBot="1" thickTop="1">
      <c r="C44" s="97" t="s">
        <v>26</v>
      </c>
      <c r="D44" s="254" t="s">
        <v>60</v>
      </c>
      <c r="E44" s="255"/>
      <c r="F44" s="98">
        <v>161</v>
      </c>
      <c r="G44" s="41">
        <v>76</v>
      </c>
      <c r="H44" s="41">
        <v>101</v>
      </c>
      <c r="I44" s="41">
        <v>227</v>
      </c>
      <c r="J44" s="41">
        <v>56</v>
      </c>
      <c r="K44" s="41">
        <v>52</v>
      </c>
      <c r="L44" s="41">
        <v>84</v>
      </c>
      <c r="M44" s="41">
        <v>54</v>
      </c>
      <c r="N44" s="42">
        <v>109</v>
      </c>
      <c r="O44" s="42">
        <v>40</v>
      </c>
      <c r="P44" s="42">
        <v>36</v>
      </c>
      <c r="Q44" s="42">
        <v>25</v>
      </c>
      <c r="R44" s="42">
        <v>215</v>
      </c>
      <c r="S44" s="42">
        <v>199</v>
      </c>
      <c r="T44" s="96">
        <f>SUM(F44:S44)</f>
        <v>1435</v>
      </c>
    </row>
    <row r="45" spans="3:20" ht="35.25" customHeight="1" thickBot="1" thickTop="1">
      <c r="C45" s="99" t="s">
        <v>30</v>
      </c>
      <c r="D45" s="254" t="s">
        <v>61</v>
      </c>
      <c r="E45" s="255"/>
      <c r="F45" s="100">
        <v>77</v>
      </c>
      <c r="G45" s="100">
        <v>20</v>
      </c>
      <c r="H45" s="100">
        <v>19</v>
      </c>
      <c r="I45" s="100">
        <v>39</v>
      </c>
      <c r="J45" s="100">
        <v>15</v>
      </c>
      <c r="K45" s="100">
        <v>15</v>
      </c>
      <c r="L45" s="100">
        <v>32</v>
      </c>
      <c r="M45" s="100">
        <v>3</v>
      </c>
      <c r="N45" s="41">
        <v>43</v>
      </c>
      <c r="O45" s="41">
        <v>12</v>
      </c>
      <c r="P45" s="41">
        <v>37</v>
      </c>
      <c r="Q45" s="41">
        <v>9</v>
      </c>
      <c r="R45" s="41">
        <v>53</v>
      </c>
      <c r="S45" s="101">
        <v>95</v>
      </c>
      <c r="T45" s="96">
        <f>SUM(F45:S45)</f>
        <v>469</v>
      </c>
    </row>
    <row r="46" spans="3:20" s="8" customFormat="1" ht="33.75" customHeight="1" thickBot="1" thickTop="1">
      <c r="C46" s="102" t="s">
        <v>41</v>
      </c>
      <c r="D46" s="262" t="s">
        <v>62</v>
      </c>
      <c r="E46" s="263"/>
      <c r="F46" s="103">
        <f>F43-'[1]II'!F43</f>
        <v>-42</v>
      </c>
      <c r="G46" s="103">
        <f>G43-'[1]II'!G43</f>
        <v>53</v>
      </c>
      <c r="H46" s="103">
        <f>H43-'[1]II'!H43</f>
        <v>1</v>
      </c>
      <c r="I46" s="103">
        <f>I43-'[1]II'!I43</f>
        <v>165</v>
      </c>
      <c r="J46" s="103">
        <f>J43-'[1]II'!J43</f>
        <v>-36</v>
      </c>
      <c r="K46" s="103">
        <f>K43-'[1]II'!K43</f>
        <v>12</v>
      </c>
      <c r="L46" s="103">
        <f>L43-'[1]II'!L43</f>
        <v>33</v>
      </c>
      <c r="M46" s="103">
        <f>M43-'[1]II'!M43</f>
        <v>25</v>
      </c>
      <c r="N46" s="103">
        <f>N43-'[1]II'!N43</f>
        <v>-62</v>
      </c>
      <c r="O46" s="103">
        <f>O43-'[1]II'!O43</f>
        <v>44</v>
      </c>
      <c r="P46" s="103">
        <f>P43-'[1]II'!P43</f>
        <v>-11</v>
      </c>
      <c r="Q46" s="103">
        <f>Q43-'[1]II'!Q43</f>
        <v>-16</v>
      </c>
      <c r="R46" s="103">
        <f>R43-'[1]II'!R43</f>
        <v>9</v>
      </c>
      <c r="S46" s="104">
        <f>S43-'[1]II'!S43</f>
        <v>23</v>
      </c>
      <c r="T46" s="105">
        <f>T43-'[1]II'!T43</f>
        <v>198</v>
      </c>
    </row>
    <row r="47" spans="3:20" s="8" customFormat="1" ht="34.5" customHeight="1" thickBot="1">
      <c r="C47" s="280" t="s">
        <v>63</v>
      </c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79"/>
    </row>
    <row r="48" spans="3:20" s="8" customFormat="1" ht="32.25" customHeight="1" thickBot="1" thickTop="1">
      <c r="C48" s="106" t="s">
        <v>20</v>
      </c>
      <c r="D48" s="250" t="s">
        <v>64</v>
      </c>
      <c r="E48" s="251"/>
      <c r="F48" s="56">
        <v>20</v>
      </c>
      <c r="G48" s="56">
        <v>5</v>
      </c>
      <c r="H48" s="56">
        <v>53</v>
      </c>
      <c r="I48" s="56">
        <v>72</v>
      </c>
      <c r="J48" s="56">
        <v>42</v>
      </c>
      <c r="K48" s="56">
        <v>27</v>
      </c>
      <c r="L48" s="56">
        <v>28</v>
      </c>
      <c r="M48" s="56">
        <v>20</v>
      </c>
      <c r="N48" s="56">
        <v>13</v>
      </c>
      <c r="O48" s="56">
        <v>1</v>
      </c>
      <c r="P48" s="56">
        <v>2</v>
      </c>
      <c r="Q48" s="56">
        <v>4</v>
      </c>
      <c r="R48" s="56">
        <v>6</v>
      </c>
      <c r="S48" s="57">
        <v>15</v>
      </c>
      <c r="T48" s="96">
        <f>SUM(F48:S48)</f>
        <v>308</v>
      </c>
    </row>
    <row r="49" spans="3:20" ht="32.25" customHeight="1" thickBot="1" thickTop="1">
      <c r="C49" s="107"/>
      <c r="D49" s="264" t="s">
        <v>65</v>
      </c>
      <c r="E49" s="265"/>
      <c r="F49" s="76">
        <f>F48+'[1]II'!F49</f>
        <v>32</v>
      </c>
      <c r="G49" s="76">
        <f>G48+'[1]II'!G49</f>
        <v>14</v>
      </c>
      <c r="H49" s="76">
        <f>H48+'[1]II'!H49</f>
        <v>95</v>
      </c>
      <c r="I49" s="76">
        <f>I48+'[1]II'!I49</f>
        <v>124</v>
      </c>
      <c r="J49" s="76">
        <f>J48+'[1]II'!J49</f>
        <v>103</v>
      </c>
      <c r="K49" s="76">
        <f>K48+'[1]II'!K49</f>
        <v>33</v>
      </c>
      <c r="L49" s="76">
        <f>L48+'[1]II'!L49</f>
        <v>38</v>
      </c>
      <c r="M49" s="76">
        <f>M48+'[1]II'!M49</f>
        <v>41</v>
      </c>
      <c r="N49" s="76">
        <f>N48+'[1]II'!N49</f>
        <v>20</v>
      </c>
      <c r="O49" s="76">
        <f>O48+'[1]II'!O49</f>
        <v>23</v>
      </c>
      <c r="P49" s="76">
        <f>P48+'[1]II'!P49</f>
        <v>13</v>
      </c>
      <c r="Q49" s="76">
        <f>Q48+'[1]II'!Q49</f>
        <v>21</v>
      </c>
      <c r="R49" s="76">
        <f>R48+'[1]II'!R49</f>
        <v>35</v>
      </c>
      <c r="S49" s="108">
        <f>S48+'[1]II'!S49</f>
        <v>65</v>
      </c>
      <c r="T49" s="109">
        <f>T48+'[1]II'!T49</f>
        <v>657</v>
      </c>
    </row>
    <row r="50" spans="3:20" s="8" customFormat="1" ht="31.5" customHeight="1" thickBot="1" thickTop="1">
      <c r="C50" s="110" t="s">
        <v>26</v>
      </c>
      <c r="D50" s="282" t="s">
        <v>66</v>
      </c>
      <c r="E50" s="283"/>
      <c r="F50" s="39">
        <v>37</v>
      </c>
      <c r="G50" s="41">
        <v>56</v>
      </c>
      <c r="H50" s="41">
        <v>54</v>
      </c>
      <c r="I50" s="41">
        <v>31</v>
      </c>
      <c r="J50" s="42">
        <v>41</v>
      </c>
      <c r="K50" s="41">
        <v>23</v>
      </c>
      <c r="L50" s="42">
        <v>69</v>
      </c>
      <c r="M50" s="41">
        <v>34</v>
      </c>
      <c r="N50" s="42">
        <v>44</v>
      </c>
      <c r="O50" s="42">
        <v>25</v>
      </c>
      <c r="P50" s="42">
        <v>12</v>
      </c>
      <c r="Q50" s="41">
        <v>9</v>
      </c>
      <c r="R50" s="111">
        <v>78</v>
      </c>
      <c r="S50" s="42">
        <v>31</v>
      </c>
      <c r="T50" s="96">
        <f>SUM(F50:S50)</f>
        <v>544</v>
      </c>
    </row>
    <row r="51" spans="3:20" ht="32.25" customHeight="1" thickBot="1" thickTop="1">
      <c r="C51" s="107"/>
      <c r="D51" s="264" t="s">
        <v>67</v>
      </c>
      <c r="E51" s="265"/>
      <c r="F51" s="39">
        <f>F50+'[1]II'!F51</f>
        <v>152</v>
      </c>
      <c r="G51" s="39">
        <f>G50+'[1]II'!G51</f>
        <v>110</v>
      </c>
      <c r="H51" s="39">
        <f>H50+'[1]II'!H51</f>
        <v>87</v>
      </c>
      <c r="I51" s="39">
        <f>I50+'[1]II'!I51</f>
        <v>79</v>
      </c>
      <c r="J51" s="39">
        <f>J50+'[1]II'!J51</f>
        <v>123</v>
      </c>
      <c r="K51" s="39">
        <f>K50+'[1]II'!K51</f>
        <v>34</v>
      </c>
      <c r="L51" s="39">
        <f>L50+'[1]II'!L51</f>
        <v>125</v>
      </c>
      <c r="M51" s="39">
        <f>M50+'[1]II'!M51</f>
        <v>115</v>
      </c>
      <c r="N51" s="39">
        <f>N50+'[1]II'!N51</f>
        <v>71</v>
      </c>
      <c r="O51" s="39">
        <f>O50+'[1]II'!O51</f>
        <v>57</v>
      </c>
      <c r="P51" s="39">
        <f>P50+'[1]II'!P51</f>
        <v>182</v>
      </c>
      <c r="Q51" s="39">
        <f>Q50+'[1]II'!Q51</f>
        <v>26</v>
      </c>
      <c r="R51" s="39">
        <f>R50+'[1]II'!R51</f>
        <v>178</v>
      </c>
      <c r="S51" s="70">
        <f>S50+'[1]II'!S51</f>
        <v>62</v>
      </c>
      <c r="T51" s="109">
        <f>T50+'[1]II'!T51</f>
        <v>1401</v>
      </c>
    </row>
    <row r="52" spans="3:20" s="8" customFormat="1" ht="32.25" customHeight="1" thickBot="1" thickTop="1">
      <c r="C52" s="110" t="s">
        <v>30</v>
      </c>
      <c r="D52" s="282" t="s">
        <v>68</v>
      </c>
      <c r="E52" s="283"/>
      <c r="F52" s="39">
        <v>19</v>
      </c>
      <c r="G52" s="41">
        <v>25</v>
      </c>
      <c r="H52" s="41">
        <v>31</v>
      </c>
      <c r="I52" s="41">
        <v>157</v>
      </c>
      <c r="J52" s="42">
        <v>0</v>
      </c>
      <c r="K52" s="41">
        <v>13</v>
      </c>
      <c r="L52" s="42">
        <v>11</v>
      </c>
      <c r="M52" s="41">
        <v>17</v>
      </c>
      <c r="N52" s="42">
        <v>9</v>
      </c>
      <c r="O52" s="42">
        <v>11</v>
      </c>
      <c r="P52" s="42">
        <v>5</v>
      </c>
      <c r="Q52" s="41">
        <v>1</v>
      </c>
      <c r="R52" s="111">
        <v>84</v>
      </c>
      <c r="S52" s="42">
        <v>90</v>
      </c>
      <c r="T52" s="96">
        <f>SUM(F52:S52)</f>
        <v>473</v>
      </c>
    </row>
    <row r="53" spans="3:20" s="8" customFormat="1" ht="32.25" customHeight="1" thickBot="1" thickTop="1">
      <c r="C53" s="112"/>
      <c r="D53" s="284" t="s">
        <v>69</v>
      </c>
      <c r="E53" s="253"/>
      <c r="F53" s="39">
        <f>F52+'[1]II'!F53</f>
        <v>29</v>
      </c>
      <c r="G53" s="39">
        <f>G52+'[1]II'!G53</f>
        <v>35</v>
      </c>
      <c r="H53" s="39">
        <f>H52+'[1]II'!H53</f>
        <v>50</v>
      </c>
      <c r="I53" s="39">
        <f>I52+'[1]II'!I53</f>
        <v>186</v>
      </c>
      <c r="J53" s="39">
        <f>J52+'[1]II'!J53</f>
        <v>29</v>
      </c>
      <c r="K53" s="39">
        <f>K52+'[1]II'!K53</f>
        <v>26</v>
      </c>
      <c r="L53" s="39">
        <f>L52+'[1]II'!L53</f>
        <v>20</v>
      </c>
      <c r="M53" s="39">
        <f>M52+'[1]II'!M53</f>
        <v>55</v>
      </c>
      <c r="N53" s="39">
        <f>N52+'[1]II'!N53</f>
        <v>23</v>
      </c>
      <c r="O53" s="39">
        <f>O52+'[1]II'!O53</f>
        <v>12</v>
      </c>
      <c r="P53" s="39">
        <f>P52+'[1]II'!P53</f>
        <v>30</v>
      </c>
      <c r="Q53" s="39">
        <f>Q52+'[1]II'!Q53</f>
        <v>60</v>
      </c>
      <c r="R53" s="39">
        <f>R52+'[1]II'!R53</f>
        <v>184</v>
      </c>
      <c r="S53" s="70">
        <f>S52+'[1]II'!S53</f>
        <v>125</v>
      </c>
      <c r="T53" s="109">
        <f>T52+'[1]II'!T53</f>
        <v>864</v>
      </c>
    </row>
    <row r="54" spans="3:20" s="8" customFormat="1" ht="31.5" customHeight="1" thickBot="1" thickTop="1">
      <c r="C54" s="48" t="s">
        <v>41</v>
      </c>
      <c r="D54" s="282" t="s">
        <v>70</v>
      </c>
      <c r="E54" s="283"/>
      <c r="F54" s="70">
        <v>21</v>
      </c>
      <c r="G54" s="42">
        <v>2</v>
      </c>
      <c r="H54" s="42">
        <v>2</v>
      </c>
      <c r="I54" s="42">
        <v>5</v>
      </c>
      <c r="J54" s="42">
        <v>9</v>
      </c>
      <c r="K54" s="41">
        <v>2</v>
      </c>
      <c r="L54" s="42">
        <v>0</v>
      </c>
      <c r="M54" s="41">
        <v>1</v>
      </c>
      <c r="N54" s="42">
        <v>1</v>
      </c>
      <c r="O54" s="42">
        <v>3</v>
      </c>
      <c r="P54" s="42">
        <v>6</v>
      </c>
      <c r="Q54" s="41">
        <v>2</v>
      </c>
      <c r="R54" s="111">
        <v>10</v>
      </c>
      <c r="S54" s="42">
        <v>13</v>
      </c>
      <c r="T54" s="96">
        <f>SUM(F54:S54)</f>
        <v>77</v>
      </c>
    </row>
    <row r="55" spans="3:20" s="8" customFormat="1" ht="32.25" customHeight="1" thickBot="1" thickTop="1">
      <c r="C55" s="112"/>
      <c r="D55" s="284" t="s">
        <v>71</v>
      </c>
      <c r="E55" s="253"/>
      <c r="F55" s="76">
        <f>F54+'[1]II'!F55</f>
        <v>64</v>
      </c>
      <c r="G55" s="76">
        <f>G54+'[1]II'!G55</f>
        <v>17</v>
      </c>
      <c r="H55" s="76">
        <f>H54+'[1]II'!H55</f>
        <v>11</v>
      </c>
      <c r="I55" s="76">
        <f>I54+'[1]II'!I55</f>
        <v>37</v>
      </c>
      <c r="J55" s="76">
        <f>J54+'[1]II'!J55</f>
        <v>26</v>
      </c>
      <c r="K55" s="76">
        <f>K54+'[1]II'!K55</f>
        <v>2</v>
      </c>
      <c r="L55" s="76">
        <f>L54+'[1]II'!L55</f>
        <v>0</v>
      </c>
      <c r="M55" s="76">
        <f>M54+'[1]II'!M55</f>
        <v>4</v>
      </c>
      <c r="N55" s="76">
        <f>N54+'[1]II'!N55</f>
        <v>13</v>
      </c>
      <c r="O55" s="76">
        <f>O54+'[1]II'!O55</f>
        <v>4</v>
      </c>
      <c r="P55" s="76">
        <f>P54+'[1]II'!P55</f>
        <v>24</v>
      </c>
      <c r="Q55" s="76">
        <f>Q54+'[1]II'!Q55</f>
        <v>10</v>
      </c>
      <c r="R55" s="76">
        <f>R54+'[1]II'!R55</f>
        <v>18</v>
      </c>
      <c r="S55" s="108">
        <f>S54+'[1]II'!S55</f>
        <v>21</v>
      </c>
      <c r="T55" s="109">
        <f>T54+'[1]II'!T55</f>
        <v>251</v>
      </c>
    </row>
    <row r="56" spans="3:20" s="8" customFormat="1" ht="32.25" customHeight="1" thickBot="1" thickTop="1">
      <c r="C56" s="110" t="s">
        <v>43</v>
      </c>
      <c r="D56" s="282" t="s">
        <v>72</v>
      </c>
      <c r="E56" s="283"/>
      <c r="F56" s="76">
        <v>47</v>
      </c>
      <c r="G56" s="41">
        <v>22</v>
      </c>
      <c r="H56" s="41">
        <v>13</v>
      </c>
      <c r="I56" s="41">
        <v>34</v>
      </c>
      <c r="J56" s="41">
        <v>1</v>
      </c>
      <c r="K56" s="41">
        <v>12</v>
      </c>
      <c r="L56" s="41">
        <v>17</v>
      </c>
      <c r="M56" s="41">
        <v>3</v>
      </c>
      <c r="N56" s="41">
        <v>18</v>
      </c>
      <c r="O56" s="41">
        <v>1</v>
      </c>
      <c r="P56" s="41">
        <v>9</v>
      </c>
      <c r="Q56" s="41">
        <v>9</v>
      </c>
      <c r="R56" s="41">
        <v>39</v>
      </c>
      <c r="S56" s="111">
        <v>60</v>
      </c>
      <c r="T56" s="96">
        <f>SUM(F56:S56)</f>
        <v>285</v>
      </c>
    </row>
    <row r="57" spans="3:20" ht="32.25" customHeight="1" thickBot="1" thickTop="1">
      <c r="C57" s="113"/>
      <c r="D57" s="264" t="s">
        <v>73</v>
      </c>
      <c r="E57" s="265"/>
      <c r="F57" s="76">
        <f>F56+'[1]II'!F57</f>
        <v>128</v>
      </c>
      <c r="G57" s="76">
        <f>G56+'[1]II'!G57</f>
        <v>56</v>
      </c>
      <c r="H57" s="76">
        <f>H56+'[1]II'!H57</f>
        <v>63</v>
      </c>
      <c r="I57" s="76">
        <f>I56+'[1]II'!I57</f>
        <v>93</v>
      </c>
      <c r="J57" s="76">
        <f>J56+'[1]II'!J57</f>
        <v>55</v>
      </c>
      <c r="K57" s="76">
        <f>K56+'[1]II'!K57</f>
        <v>60</v>
      </c>
      <c r="L57" s="76">
        <f>L56+'[1]II'!L57</f>
        <v>49</v>
      </c>
      <c r="M57" s="76">
        <f>M56+'[1]II'!M57</f>
        <v>25</v>
      </c>
      <c r="N57" s="76">
        <f>N56+'[1]II'!N57</f>
        <v>51</v>
      </c>
      <c r="O57" s="76">
        <f>O56+'[1]II'!O57</f>
        <v>22</v>
      </c>
      <c r="P57" s="76">
        <f>P56+'[1]II'!P57</f>
        <v>45</v>
      </c>
      <c r="Q57" s="76">
        <f>Q56+'[1]II'!Q57</f>
        <v>23</v>
      </c>
      <c r="R57" s="76">
        <f>R56+'[1]II'!R57</f>
        <v>174</v>
      </c>
      <c r="S57" s="108">
        <f>S56+'[1]II'!S57</f>
        <v>113</v>
      </c>
      <c r="T57" s="109">
        <f>T56+'[1]II'!T57</f>
        <v>957</v>
      </c>
    </row>
    <row r="58" spans="3:20" s="8" customFormat="1" ht="32.25" customHeight="1" thickBot="1" thickTop="1">
      <c r="C58" s="110" t="s">
        <v>45</v>
      </c>
      <c r="D58" s="282" t="s">
        <v>74</v>
      </c>
      <c r="E58" s="283"/>
      <c r="F58" s="76">
        <v>7</v>
      </c>
      <c r="G58" s="41">
        <v>0</v>
      </c>
      <c r="H58" s="41">
        <v>2</v>
      </c>
      <c r="I58" s="41">
        <v>12</v>
      </c>
      <c r="J58" s="41">
        <v>6</v>
      </c>
      <c r="K58" s="41">
        <v>10</v>
      </c>
      <c r="L58" s="41">
        <v>0</v>
      </c>
      <c r="M58" s="41">
        <v>1</v>
      </c>
      <c r="N58" s="41">
        <v>0</v>
      </c>
      <c r="O58" s="41">
        <v>0</v>
      </c>
      <c r="P58" s="41">
        <v>0</v>
      </c>
      <c r="Q58" s="41">
        <v>0</v>
      </c>
      <c r="R58" s="41">
        <v>1</v>
      </c>
      <c r="S58" s="111">
        <v>2</v>
      </c>
      <c r="T58" s="96">
        <f>SUM(F58:S58)</f>
        <v>41</v>
      </c>
    </row>
    <row r="59" spans="3:20" ht="32.25" customHeight="1" thickBot="1" thickTop="1">
      <c r="C59" s="113"/>
      <c r="D59" s="264" t="s">
        <v>75</v>
      </c>
      <c r="E59" s="265"/>
      <c r="F59" s="76">
        <f>F58+'[1]II'!F59</f>
        <v>8</v>
      </c>
      <c r="G59" s="76">
        <f>G58+'[1]II'!G59</f>
        <v>0</v>
      </c>
      <c r="H59" s="76">
        <f>H58+'[1]II'!H59</f>
        <v>3</v>
      </c>
      <c r="I59" s="76">
        <f>I58+'[1]II'!I59</f>
        <v>16</v>
      </c>
      <c r="J59" s="76">
        <f>J58+'[1]II'!J59</f>
        <v>13</v>
      </c>
      <c r="K59" s="76">
        <f>K58+'[1]II'!K59</f>
        <v>10</v>
      </c>
      <c r="L59" s="76">
        <f>L58+'[1]II'!L59</f>
        <v>0</v>
      </c>
      <c r="M59" s="76">
        <f>M58+'[1]II'!M59</f>
        <v>1</v>
      </c>
      <c r="N59" s="76">
        <f>N58+'[1]II'!N59</f>
        <v>0</v>
      </c>
      <c r="O59" s="76">
        <f>O58+'[1]II'!O59</f>
        <v>0</v>
      </c>
      <c r="P59" s="76">
        <f>P58+'[1]II'!P59</f>
        <v>0</v>
      </c>
      <c r="Q59" s="76">
        <f>Q58+'[1]II'!Q59</f>
        <v>0</v>
      </c>
      <c r="R59" s="76">
        <f>R58+'[1]II'!R59</f>
        <v>5</v>
      </c>
      <c r="S59" s="108">
        <f>S58+'[1]II'!S59</f>
        <v>7</v>
      </c>
      <c r="T59" s="109">
        <f>T58+'[1]II'!T59</f>
        <v>63</v>
      </c>
    </row>
    <row r="60" spans="3:20" s="8" customFormat="1" ht="32.25" customHeight="1" thickBot="1" thickTop="1">
      <c r="C60" s="110">
        <v>7</v>
      </c>
      <c r="D60" s="282" t="s">
        <v>76</v>
      </c>
      <c r="E60" s="283"/>
      <c r="F60" s="76">
        <v>6</v>
      </c>
      <c r="G60" s="41">
        <v>5</v>
      </c>
      <c r="H60" s="41">
        <v>0</v>
      </c>
      <c r="I60" s="41">
        <v>0</v>
      </c>
      <c r="J60" s="41">
        <v>0</v>
      </c>
      <c r="K60" s="41">
        <v>1</v>
      </c>
      <c r="L60" s="41">
        <v>1</v>
      </c>
      <c r="M60" s="41">
        <v>0</v>
      </c>
      <c r="N60" s="41">
        <v>0</v>
      </c>
      <c r="O60" s="41">
        <v>1</v>
      </c>
      <c r="P60" s="41">
        <v>0</v>
      </c>
      <c r="Q60" s="41">
        <v>0</v>
      </c>
      <c r="R60" s="41">
        <v>1</v>
      </c>
      <c r="S60" s="111">
        <v>1</v>
      </c>
      <c r="T60" s="96">
        <f>SUM(F60:S60)</f>
        <v>16</v>
      </c>
    </row>
    <row r="61" spans="3:20" ht="32.25" customHeight="1" thickBot="1" thickTop="1">
      <c r="C61" s="114"/>
      <c r="D61" s="264" t="s">
        <v>77</v>
      </c>
      <c r="E61" s="265"/>
      <c r="F61" s="76">
        <f>F60+'[1]II'!F61</f>
        <v>6</v>
      </c>
      <c r="G61" s="76">
        <f>G60+'[1]II'!G61</f>
        <v>5</v>
      </c>
      <c r="H61" s="76">
        <f>H60+'[1]II'!H61</f>
        <v>0</v>
      </c>
      <c r="I61" s="76">
        <f>I60+'[1]II'!I61</f>
        <v>0</v>
      </c>
      <c r="J61" s="76">
        <f>J60+'[1]II'!J61</f>
        <v>1</v>
      </c>
      <c r="K61" s="76">
        <f>K60+'[1]II'!K61</f>
        <v>1</v>
      </c>
      <c r="L61" s="76">
        <f>L60+'[1]II'!L61</f>
        <v>1</v>
      </c>
      <c r="M61" s="76">
        <f>M60+'[1]II'!M61</f>
        <v>0</v>
      </c>
      <c r="N61" s="76">
        <f>N60+'[1]II'!N61</f>
        <v>0</v>
      </c>
      <c r="O61" s="76">
        <f>O60+'[1]II'!O61</f>
        <v>2</v>
      </c>
      <c r="P61" s="76">
        <f>P60+'[1]II'!P61</f>
        <v>0</v>
      </c>
      <c r="Q61" s="76">
        <f>Q60+'[1]II'!Q61</f>
        <v>0</v>
      </c>
      <c r="R61" s="76">
        <f>R60+'[1]II'!R61</f>
        <v>1</v>
      </c>
      <c r="S61" s="108">
        <f>S60+'[1]II'!S61</f>
        <v>1</v>
      </c>
      <c r="T61" s="109">
        <f>T60+'[1]II'!T61</f>
        <v>18</v>
      </c>
    </row>
    <row r="62" spans="3:20" s="8" customFormat="1" ht="32.25" customHeight="1" thickBot="1" thickTop="1">
      <c r="C62" s="110">
        <v>8</v>
      </c>
      <c r="D62" s="285" t="s">
        <v>78</v>
      </c>
      <c r="E62" s="283"/>
      <c r="F62" s="76">
        <v>0</v>
      </c>
      <c r="G62" s="41">
        <v>0</v>
      </c>
      <c r="H62" s="41">
        <v>1</v>
      </c>
      <c r="I62" s="41">
        <v>0</v>
      </c>
      <c r="J62" s="41">
        <v>0</v>
      </c>
      <c r="K62" s="41">
        <v>1</v>
      </c>
      <c r="L62" s="41">
        <v>4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1</v>
      </c>
      <c r="S62" s="111">
        <v>1</v>
      </c>
      <c r="T62" s="96">
        <f>SUM(F62:S62)</f>
        <v>8</v>
      </c>
    </row>
    <row r="63" spans="3:20" s="8" customFormat="1" ht="32.25" customHeight="1" thickBot="1" thickTop="1">
      <c r="C63" s="112"/>
      <c r="D63" s="252" t="s">
        <v>79</v>
      </c>
      <c r="E63" s="253"/>
      <c r="F63" s="76">
        <f>F62+'[1]II'!F63</f>
        <v>1</v>
      </c>
      <c r="G63" s="76">
        <f>G62+'[1]II'!G63</f>
        <v>0</v>
      </c>
      <c r="H63" s="76">
        <f>H62+'[1]II'!H63</f>
        <v>6</v>
      </c>
      <c r="I63" s="76">
        <f>I62+'[1]II'!I63</f>
        <v>0</v>
      </c>
      <c r="J63" s="76">
        <f>J62+'[1]II'!J63</f>
        <v>1</v>
      </c>
      <c r="K63" s="76">
        <f>K62+'[1]II'!K63</f>
        <v>1</v>
      </c>
      <c r="L63" s="76">
        <f>L62+'[1]II'!L63</f>
        <v>19</v>
      </c>
      <c r="M63" s="76">
        <f>M62+'[1]II'!M63</f>
        <v>0</v>
      </c>
      <c r="N63" s="76">
        <f>N62+'[1]II'!N63</f>
        <v>13</v>
      </c>
      <c r="O63" s="76">
        <f>O62+'[1]II'!O63</f>
        <v>0</v>
      </c>
      <c r="P63" s="76">
        <f>P62+'[1]II'!P63</f>
        <v>0</v>
      </c>
      <c r="Q63" s="76">
        <f>Q62+'[1]II'!Q63</f>
        <v>0</v>
      </c>
      <c r="R63" s="76">
        <f>R62+'[1]II'!R63</f>
        <v>35</v>
      </c>
      <c r="S63" s="108">
        <f>S62+'[1]II'!S63</f>
        <v>6</v>
      </c>
      <c r="T63" s="109">
        <f>T62+'[1]II'!T63</f>
        <v>82</v>
      </c>
    </row>
    <row r="64" spans="3:20" s="87" customFormat="1" ht="31.5" customHeight="1" thickBot="1" thickTop="1">
      <c r="C64" s="115">
        <v>9</v>
      </c>
      <c r="D64" s="288" t="s">
        <v>80</v>
      </c>
      <c r="E64" s="289"/>
      <c r="F64" s="76">
        <v>34</v>
      </c>
      <c r="G64" s="41">
        <v>7</v>
      </c>
      <c r="H64" s="41">
        <v>2</v>
      </c>
      <c r="I64" s="41">
        <v>5</v>
      </c>
      <c r="J64" s="41">
        <v>14</v>
      </c>
      <c r="K64" s="41">
        <v>2</v>
      </c>
      <c r="L64" s="41">
        <v>0</v>
      </c>
      <c r="M64" s="41">
        <v>1</v>
      </c>
      <c r="N64" s="41">
        <v>27</v>
      </c>
      <c r="O64" s="41">
        <v>3</v>
      </c>
      <c r="P64" s="41">
        <v>6</v>
      </c>
      <c r="Q64" s="41">
        <v>4</v>
      </c>
      <c r="R64" s="41">
        <v>13</v>
      </c>
      <c r="S64" s="111">
        <v>17</v>
      </c>
      <c r="T64" s="96">
        <f>SUM(F64:S64)</f>
        <v>135</v>
      </c>
    </row>
    <row r="65" spans="3:20" s="87" customFormat="1" ht="32.25" customHeight="1" thickBot="1" thickTop="1">
      <c r="C65" s="116"/>
      <c r="D65" s="286" t="s">
        <v>81</v>
      </c>
      <c r="E65" s="287"/>
      <c r="F65" s="76">
        <f>F64+'[1]II'!F65</f>
        <v>94</v>
      </c>
      <c r="G65" s="76">
        <f>G64+'[1]II'!G65</f>
        <v>29</v>
      </c>
      <c r="H65" s="76">
        <f>H64+'[1]II'!H65</f>
        <v>11</v>
      </c>
      <c r="I65" s="76">
        <f>I64+'[1]II'!I65</f>
        <v>37</v>
      </c>
      <c r="J65" s="76">
        <f>J64+'[1]II'!J65</f>
        <v>26</v>
      </c>
      <c r="K65" s="76">
        <f>K64+'[1]II'!K65</f>
        <v>2</v>
      </c>
      <c r="L65" s="76">
        <f>L64+'[1]II'!L65</f>
        <v>0</v>
      </c>
      <c r="M65" s="76">
        <f>M64+'[1]II'!M65</f>
        <v>4</v>
      </c>
      <c r="N65" s="76">
        <f>N64+'[1]II'!N65</f>
        <v>177</v>
      </c>
      <c r="O65" s="76">
        <f>O64+'[1]II'!O65</f>
        <v>4</v>
      </c>
      <c r="P65" s="76">
        <f>P64+'[1]II'!P65</f>
        <v>22</v>
      </c>
      <c r="Q65" s="76">
        <f>Q64+'[1]II'!Q65</f>
        <v>21</v>
      </c>
      <c r="R65" s="76">
        <f>R64+'[1]II'!R65</f>
        <v>21</v>
      </c>
      <c r="S65" s="108">
        <f>S64+'[1]II'!S65</f>
        <v>27</v>
      </c>
      <c r="T65" s="117">
        <f>T64+'[1]II'!T65</f>
        <v>475</v>
      </c>
    </row>
    <row r="66" spans="3:20" ht="42" customHeight="1" thickBot="1">
      <c r="C66" s="118">
        <v>10</v>
      </c>
      <c r="D66" s="290" t="s">
        <v>82</v>
      </c>
      <c r="E66" s="291"/>
      <c r="F66" s="119">
        <f aca="true" t="shared" si="10" ref="F66:S66">F48+F50+F52+F56+F60+F62+F64</f>
        <v>163</v>
      </c>
      <c r="G66" s="119">
        <f t="shared" si="10"/>
        <v>120</v>
      </c>
      <c r="H66" s="119">
        <f t="shared" si="10"/>
        <v>154</v>
      </c>
      <c r="I66" s="119">
        <f t="shared" si="10"/>
        <v>299</v>
      </c>
      <c r="J66" s="119">
        <f t="shared" si="10"/>
        <v>98</v>
      </c>
      <c r="K66" s="119">
        <f t="shared" si="10"/>
        <v>79</v>
      </c>
      <c r="L66" s="119">
        <f t="shared" si="10"/>
        <v>130</v>
      </c>
      <c r="M66" s="119">
        <f t="shared" si="10"/>
        <v>75</v>
      </c>
      <c r="N66" s="119">
        <f t="shared" si="10"/>
        <v>111</v>
      </c>
      <c r="O66" s="119">
        <f t="shared" si="10"/>
        <v>42</v>
      </c>
      <c r="P66" s="119">
        <f t="shared" si="10"/>
        <v>34</v>
      </c>
      <c r="Q66" s="119">
        <f t="shared" si="10"/>
        <v>27</v>
      </c>
      <c r="R66" s="119">
        <f t="shared" si="10"/>
        <v>222</v>
      </c>
      <c r="S66" s="120">
        <f t="shared" si="10"/>
        <v>215</v>
      </c>
      <c r="T66" s="119">
        <f>SUM(F66:S66)</f>
        <v>1769</v>
      </c>
    </row>
    <row r="67" spans="3:20" ht="44.25" customHeight="1" thickBot="1">
      <c r="C67" s="121"/>
      <c r="D67" s="290" t="s">
        <v>83</v>
      </c>
      <c r="E67" s="291"/>
      <c r="F67" s="119">
        <f aca="true" t="shared" si="11" ref="F67:S67">F49+F51+F53+F57+F61+F63+F65</f>
        <v>442</v>
      </c>
      <c r="G67" s="119">
        <f t="shared" si="11"/>
        <v>249</v>
      </c>
      <c r="H67" s="119">
        <f t="shared" si="11"/>
        <v>312</v>
      </c>
      <c r="I67" s="119">
        <f t="shared" si="11"/>
        <v>519</v>
      </c>
      <c r="J67" s="119">
        <f t="shared" si="11"/>
        <v>338</v>
      </c>
      <c r="K67" s="119">
        <f t="shared" si="11"/>
        <v>157</v>
      </c>
      <c r="L67" s="119">
        <f t="shared" si="11"/>
        <v>252</v>
      </c>
      <c r="M67" s="119">
        <f t="shared" si="11"/>
        <v>240</v>
      </c>
      <c r="N67" s="119">
        <f t="shared" si="11"/>
        <v>355</v>
      </c>
      <c r="O67" s="119">
        <f t="shared" si="11"/>
        <v>120</v>
      </c>
      <c r="P67" s="119">
        <f t="shared" si="11"/>
        <v>292</v>
      </c>
      <c r="Q67" s="119">
        <f t="shared" si="11"/>
        <v>151</v>
      </c>
      <c r="R67" s="119">
        <f t="shared" si="11"/>
        <v>628</v>
      </c>
      <c r="S67" s="120">
        <f t="shared" si="11"/>
        <v>399</v>
      </c>
      <c r="T67" s="119">
        <f>SUM(F67:S67)</f>
        <v>4454</v>
      </c>
    </row>
    <row r="68" ht="14.25">
      <c r="C68" s="122" t="s">
        <v>84</v>
      </c>
    </row>
  </sheetData>
  <sheetProtection password="CAAD" sheet="1" objects="1" scenarios="1"/>
  <mergeCells count="59">
    <mergeCell ref="C4:T4"/>
    <mergeCell ref="C6:T6"/>
    <mergeCell ref="C19:T19"/>
    <mergeCell ref="D28:E28"/>
    <mergeCell ref="D24:E24"/>
    <mergeCell ref="D25:E25"/>
    <mergeCell ref="D26:E26"/>
    <mergeCell ref="D27:E27"/>
    <mergeCell ref="D20:E20"/>
    <mergeCell ref="D21:E21"/>
    <mergeCell ref="D66:E66"/>
    <mergeCell ref="D67:E67"/>
    <mergeCell ref="D7:E7"/>
    <mergeCell ref="D8:E8"/>
    <mergeCell ref="D9:E9"/>
    <mergeCell ref="D10:E10"/>
    <mergeCell ref="D11:E11"/>
    <mergeCell ref="D29:E29"/>
    <mergeCell ref="D30:E30"/>
    <mergeCell ref="D31:E31"/>
    <mergeCell ref="D61:E61"/>
    <mergeCell ref="D62:E62"/>
    <mergeCell ref="D65:E65"/>
    <mergeCell ref="D64:E64"/>
    <mergeCell ref="D57:E57"/>
    <mergeCell ref="D58:E58"/>
    <mergeCell ref="D59:E59"/>
    <mergeCell ref="D60:E60"/>
    <mergeCell ref="D53:E53"/>
    <mergeCell ref="D54:E54"/>
    <mergeCell ref="D55:E55"/>
    <mergeCell ref="D56:E56"/>
    <mergeCell ref="C47:T47"/>
    <mergeCell ref="D50:E50"/>
    <mergeCell ref="D51:E51"/>
    <mergeCell ref="D52:E52"/>
    <mergeCell ref="C40:T40"/>
    <mergeCell ref="C42:T42"/>
    <mergeCell ref="D43:E43"/>
    <mergeCell ref="D44:E44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  <mergeCell ref="D32:E32"/>
    <mergeCell ref="D33:E33"/>
    <mergeCell ref="D48:E48"/>
    <mergeCell ref="D63:E63"/>
    <mergeCell ref="D45:E45"/>
    <mergeCell ref="D35:E35"/>
    <mergeCell ref="D36:E36"/>
    <mergeCell ref="C34:T34"/>
    <mergeCell ref="D46:E46"/>
    <mergeCell ref="D49:E49"/>
  </mergeCells>
  <printOptions horizontalCentered="1" verticalCentered="1"/>
  <pageMargins left="0" right="0" top="0.1968503937007874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7">
      <selection activeCell="E27" sqref="E27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123" t="s">
        <v>85</v>
      </c>
      <c r="C1" s="123"/>
      <c r="D1" s="123"/>
      <c r="E1" s="123"/>
      <c r="F1" s="123"/>
      <c r="G1" s="123"/>
      <c r="H1" s="33"/>
      <c r="I1" s="33"/>
      <c r="J1" s="33"/>
      <c r="K1" s="33"/>
      <c r="L1" s="33"/>
    </row>
    <row r="2" spans="2:12" ht="18.75" thickBot="1">
      <c r="B2" s="123" t="s">
        <v>86</v>
      </c>
      <c r="C2" s="123"/>
      <c r="D2" s="123"/>
      <c r="E2" s="123"/>
      <c r="F2" s="123"/>
      <c r="G2" s="33"/>
      <c r="H2" s="33"/>
      <c r="I2" s="33"/>
      <c r="J2" s="33"/>
      <c r="K2" s="33"/>
      <c r="L2" s="33"/>
    </row>
    <row r="3" spans="1:14" ht="25.5">
      <c r="A3" s="124"/>
      <c r="B3" s="125" t="s">
        <v>87</v>
      </c>
      <c r="C3" s="126"/>
      <c r="D3" s="127" t="s">
        <v>88</v>
      </c>
      <c r="F3" s="124"/>
      <c r="G3" s="125" t="s">
        <v>89</v>
      </c>
      <c r="H3" s="128"/>
      <c r="I3" s="127" t="s">
        <v>88</v>
      </c>
      <c r="K3" s="124"/>
      <c r="L3" s="125" t="s">
        <v>87</v>
      </c>
      <c r="M3" s="126"/>
      <c r="N3" s="127" t="s">
        <v>88</v>
      </c>
    </row>
    <row r="4" spans="1:14" ht="15.75">
      <c r="A4" s="129" t="s">
        <v>90</v>
      </c>
      <c r="B4" s="130" t="s">
        <v>91</v>
      </c>
      <c r="C4" s="131" t="s">
        <v>92</v>
      </c>
      <c r="D4" s="132">
        <f>SUM(D5:D12)</f>
        <v>17727</v>
      </c>
      <c r="F4" s="133">
        <v>8</v>
      </c>
      <c r="G4" s="134" t="s">
        <v>93</v>
      </c>
      <c r="H4" s="135" t="s">
        <v>94</v>
      </c>
      <c r="I4" s="136">
        <v>596</v>
      </c>
      <c r="K4" s="129" t="s">
        <v>95</v>
      </c>
      <c r="L4" s="130" t="s">
        <v>96</v>
      </c>
      <c r="M4" s="130" t="s">
        <v>92</v>
      </c>
      <c r="N4" s="132">
        <f>SUM(N5:N15)</f>
        <v>17939</v>
      </c>
    </row>
    <row r="5" spans="1:14" ht="15">
      <c r="A5" s="133">
        <v>1</v>
      </c>
      <c r="B5" s="134" t="s">
        <v>97</v>
      </c>
      <c r="C5" s="135" t="s">
        <v>94</v>
      </c>
      <c r="D5" s="136">
        <v>733</v>
      </c>
      <c r="F5" s="133"/>
      <c r="G5" s="134"/>
      <c r="H5" s="135"/>
      <c r="I5" s="136"/>
      <c r="K5" s="133">
        <v>1</v>
      </c>
      <c r="L5" s="134" t="s">
        <v>98</v>
      </c>
      <c r="M5" s="135" t="s">
        <v>99</v>
      </c>
      <c r="N5" s="136">
        <v>350</v>
      </c>
    </row>
    <row r="6" spans="1:14" ht="15.75">
      <c r="A6" s="133">
        <v>2</v>
      </c>
      <c r="B6" s="134" t="s">
        <v>100</v>
      </c>
      <c r="C6" s="135" t="s">
        <v>94</v>
      </c>
      <c r="D6" s="136">
        <v>781</v>
      </c>
      <c r="F6" s="129" t="s">
        <v>101</v>
      </c>
      <c r="G6" s="130" t="s">
        <v>9</v>
      </c>
      <c r="H6" s="137" t="s">
        <v>92</v>
      </c>
      <c r="I6" s="138">
        <f>SUM(I7:I11)</f>
        <v>5073</v>
      </c>
      <c r="K6" s="133">
        <v>2</v>
      </c>
      <c r="L6" s="134" t="s">
        <v>102</v>
      </c>
      <c r="M6" s="135" t="s">
        <v>94</v>
      </c>
      <c r="N6" s="136">
        <v>359</v>
      </c>
    </row>
    <row r="7" spans="1:14" ht="15">
      <c r="A7" s="133">
        <v>3</v>
      </c>
      <c r="B7" s="134" t="s">
        <v>103</v>
      </c>
      <c r="C7" s="135" t="s">
        <v>104</v>
      </c>
      <c r="D7" s="136">
        <v>11043</v>
      </c>
      <c r="F7" s="133">
        <v>1</v>
      </c>
      <c r="G7" s="134" t="s">
        <v>105</v>
      </c>
      <c r="H7" s="135" t="s">
        <v>99</v>
      </c>
      <c r="I7" s="136">
        <v>774</v>
      </c>
      <c r="K7" s="133">
        <v>3</v>
      </c>
      <c r="L7" s="134" t="s">
        <v>106</v>
      </c>
      <c r="M7" s="135" t="s">
        <v>99</v>
      </c>
      <c r="N7" s="136">
        <v>1107</v>
      </c>
    </row>
    <row r="8" spans="1:14" ht="15">
      <c r="A8" s="133">
        <v>4</v>
      </c>
      <c r="B8" s="134" t="s">
        <v>107</v>
      </c>
      <c r="C8" s="135" t="s">
        <v>94</v>
      </c>
      <c r="D8" s="136">
        <v>616</v>
      </c>
      <c r="F8" s="133">
        <v>2</v>
      </c>
      <c r="G8" s="134" t="s">
        <v>108</v>
      </c>
      <c r="H8" s="135" t="s">
        <v>94</v>
      </c>
      <c r="I8" s="136">
        <v>499</v>
      </c>
      <c r="K8" s="133">
        <v>4</v>
      </c>
      <c r="L8" s="134" t="s">
        <v>109</v>
      </c>
      <c r="M8" s="135" t="s">
        <v>99</v>
      </c>
      <c r="N8" s="136">
        <v>578</v>
      </c>
    </row>
    <row r="9" spans="1:14" ht="15">
      <c r="A9" s="133">
        <v>5</v>
      </c>
      <c r="B9" s="134" t="s">
        <v>110</v>
      </c>
      <c r="C9" s="135" t="s">
        <v>104</v>
      </c>
      <c r="D9" s="136">
        <v>1291</v>
      </c>
      <c r="E9" s="139"/>
      <c r="F9" s="133">
        <v>3</v>
      </c>
      <c r="G9" s="134" t="s">
        <v>111</v>
      </c>
      <c r="H9" s="135" t="s">
        <v>99</v>
      </c>
      <c r="I9" s="136">
        <v>743</v>
      </c>
      <c r="K9" s="133">
        <v>5</v>
      </c>
      <c r="L9" s="134" t="s">
        <v>112</v>
      </c>
      <c r="M9" s="135" t="s">
        <v>99</v>
      </c>
      <c r="N9" s="136">
        <v>1086</v>
      </c>
    </row>
    <row r="10" spans="1:14" ht="15.75">
      <c r="A10" s="133" t="s">
        <v>45</v>
      </c>
      <c r="B10" s="134" t="s">
        <v>113</v>
      </c>
      <c r="C10" s="135" t="s">
        <v>94</v>
      </c>
      <c r="D10" s="136">
        <v>805</v>
      </c>
      <c r="E10" s="140"/>
      <c r="F10" s="133">
        <v>4</v>
      </c>
      <c r="G10" s="134" t="s">
        <v>114</v>
      </c>
      <c r="H10" s="135" t="s">
        <v>99</v>
      </c>
      <c r="I10" s="136">
        <v>944</v>
      </c>
      <c r="K10" s="133" t="s">
        <v>45</v>
      </c>
      <c r="L10" s="134" t="s">
        <v>115</v>
      </c>
      <c r="M10" s="135" t="s">
        <v>99</v>
      </c>
      <c r="N10" s="136">
        <v>2925</v>
      </c>
    </row>
    <row r="11" spans="1:14" ht="15">
      <c r="A11" s="133">
        <v>7</v>
      </c>
      <c r="B11" s="134" t="s">
        <v>116</v>
      </c>
      <c r="C11" s="135" t="s">
        <v>94</v>
      </c>
      <c r="D11" s="136">
        <v>901</v>
      </c>
      <c r="E11" s="141"/>
      <c r="F11" s="133">
        <v>5</v>
      </c>
      <c r="G11" s="134" t="s">
        <v>117</v>
      </c>
      <c r="H11" s="135" t="s">
        <v>99</v>
      </c>
      <c r="I11" s="136">
        <v>2113</v>
      </c>
      <c r="K11" s="133">
        <v>7</v>
      </c>
      <c r="L11" s="134" t="s">
        <v>118</v>
      </c>
      <c r="M11" s="135" t="s">
        <v>94</v>
      </c>
      <c r="N11" s="136">
        <v>590</v>
      </c>
    </row>
    <row r="12" spans="1:14" ht="15">
      <c r="A12" s="133">
        <v>8</v>
      </c>
      <c r="B12" s="134" t="s">
        <v>119</v>
      </c>
      <c r="C12" s="135" t="s">
        <v>99</v>
      </c>
      <c r="D12" s="136">
        <v>1557</v>
      </c>
      <c r="E12" s="141"/>
      <c r="F12" s="133"/>
      <c r="G12" s="134"/>
      <c r="H12" s="135"/>
      <c r="I12" s="136"/>
      <c r="K12" s="133">
        <v>8</v>
      </c>
      <c r="L12" s="134" t="s">
        <v>120</v>
      </c>
      <c r="M12" s="135" t="s">
        <v>94</v>
      </c>
      <c r="N12" s="136">
        <v>387</v>
      </c>
    </row>
    <row r="13" spans="1:14" ht="15.75">
      <c r="A13" s="133"/>
      <c r="B13" s="134"/>
      <c r="C13" s="135"/>
      <c r="D13" s="136"/>
      <c r="E13" s="141"/>
      <c r="F13" s="129" t="s">
        <v>121</v>
      </c>
      <c r="G13" s="130" t="s">
        <v>122</v>
      </c>
      <c r="H13" s="137" t="s">
        <v>92</v>
      </c>
      <c r="I13" s="138">
        <f>SUM(I14:I18)</f>
        <v>6609</v>
      </c>
      <c r="K13" s="133">
        <v>9</v>
      </c>
      <c r="L13" s="134" t="s">
        <v>123</v>
      </c>
      <c r="M13" s="135" t="s">
        <v>94</v>
      </c>
      <c r="N13" s="136">
        <v>381</v>
      </c>
    </row>
    <row r="14" spans="1:14" ht="15.75">
      <c r="A14" s="129" t="s">
        <v>124</v>
      </c>
      <c r="B14" s="130" t="s">
        <v>125</v>
      </c>
      <c r="C14" s="137" t="s">
        <v>92</v>
      </c>
      <c r="D14" s="138">
        <f>SUM(D15:D21)</f>
        <v>8021</v>
      </c>
      <c r="E14" s="142"/>
      <c r="F14" s="133">
        <v>1</v>
      </c>
      <c r="G14" s="134" t="s">
        <v>126</v>
      </c>
      <c r="H14" s="135" t="s">
        <v>99</v>
      </c>
      <c r="I14" s="136">
        <v>1049</v>
      </c>
      <c r="K14" s="133">
        <v>10</v>
      </c>
      <c r="L14" s="134" t="s">
        <v>127</v>
      </c>
      <c r="M14" s="135" t="s">
        <v>94</v>
      </c>
      <c r="N14" s="136">
        <v>1382</v>
      </c>
    </row>
    <row r="15" spans="1:14" ht="15">
      <c r="A15" s="133">
        <v>1</v>
      </c>
      <c r="B15" s="134" t="s">
        <v>128</v>
      </c>
      <c r="C15" s="135" t="s">
        <v>94</v>
      </c>
      <c r="D15" s="136">
        <v>447</v>
      </c>
      <c r="E15" s="141"/>
      <c r="F15" s="133">
        <v>2</v>
      </c>
      <c r="G15" s="134" t="s">
        <v>129</v>
      </c>
      <c r="H15" s="135" t="s">
        <v>99</v>
      </c>
      <c r="I15" s="136">
        <v>2279</v>
      </c>
      <c r="K15" s="133">
        <v>11</v>
      </c>
      <c r="L15" s="134" t="s">
        <v>127</v>
      </c>
      <c r="M15" s="135" t="s">
        <v>104</v>
      </c>
      <c r="N15" s="136">
        <v>8794</v>
      </c>
    </row>
    <row r="16" spans="1:14" ht="15.75">
      <c r="A16" s="133">
        <v>2</v>
      </c>
      <c r="B16" s="134" t="s">
        <v>130</v>
      </c>
      <c r="C16" s="135" t="s">
        <v>94</v>
      </c>
      <c r="D16" s="136">
        <v>326</v>
      </c>
      <c r="E16" s="141"/>
      <c r="F16" s="133">
        <v>3</v>
      </c>
      <c r="G16" s="134" t="s">
        <v>131</v>
      </c>
      <c r="H16" s="135" t="s">
        <v>94</v>
      </c>
      <c r="I16" s="136">
        <v>438</v>
      </c>
      <c r="K16" s="133"/>
      <c r="L16" s="134"/>
      <c r="M16" s="135"/>
      <c r="N16" s="143"/>
    </row>
    <row r="17" spans="1:14" ht="15.75">
      <c r="A17" s="133">
        <v>3</v>
      </c>
      <c r="B17" s="134" t="s">
        <v>132</v>
      </c>
      <c r="C17" s="135" t="s">
        <v>94</v>
      </c>
      <c r="D17" s="136">
        <v>772</v>
      </c>
      <c r="E17" s="141"/>
      <c r="F17" s="133">
        <v>4</v>
      </c>
      <c r="G17" s="134" t="s">
        <v>133</v>
      </c>
      <c r="H17" s="135" t="s">
        <v>99</v>
      </c>
      <c r="I17" s="136">
        <v>2301</v>
      </c>
      <c r="K17" s="129" t="s">
        <v>134</v>
      </c>
      <c r="L17" s="130" t="s">
        <v>16</v>
      </c>
      <c r="M17" s="137" t="s">
        <v>92</v>
      </c>
      <c r="N17" s="138">
        <f>SUM(N18:N26)</f>
        <v>10521</v>
      </c>
    </row>
    <row r="18" spans="1:14" ht="15">
      <c r="A18" s="133">
        <v>4</v>
      </c>
      <c r="B18" s="134" t="s">
        <v>135</v>
      </c>
      <c r="C18" s="135" t="s">
        <v>94</v>
      </c>
      <c r="D18" s="136">
        <v>1158</v>
      </c>
      <c r="E18" s="141"/>
      <c r="F18" s="133">
        <v>5</v>
      </c>
      <c r="G18" s="134" t="s">
        <v>136</v>
      </c>
      <c r="H18" s="135" t="s">
        <v>94</v>
      </c>
      <c r="I18" s="136">
        <v>542</v>
      </c>
      <c r="K18" s="133">
        <v>1</v>
      </c>
      <c r="L18" s="134" t="s">
        <v>137</v>
      </c>
      <c r="M18" s="135" t="s">
        <v>94</v>
      </c>
      <c r="N18" s="136">
        <v>486</v>
      </c>
    </row>
    <row r="19" spans="1:14" ht="15">
      <c r="A19" s="133">
        <v>5</v>
      </c>
      <c r="B19" s="134" t="s">
        <v>135</v>
      </c>
      <c r="C19" s="135" t="s">
        <v>104</v>
      </c>
      <c r="D19" s="136">
        <v>2568</v>
      </c>
      <c r="E19" s="141"/>
      <c r="F19" s="133"/>
      <c r="G19" s="134"/>
      <c r="H19" s="135"/>
      <c r="I19" s="136"/>
      <c r="K19" s="133">
        <v>2</v>
      </c>
      <c r="L19" s="134" t="s">
        <v>138</v>
      </c>
      <c r="M19" s="135" t="s">
        <v>104</v>
      </c>
      <c r="N19" s="136">
        <v>620</v>
      </c>
    </row>
    <row r="20" spans="1:14" ht="15.75">
      <c r="A20" s="133">
        <v>6</v>
      </c>
      <c r="B20" s="134" t="s">
        <v>139</v>
      </c>
      <c r="C20" s="135" t="s">
        <v>99</v>
      </c>
      <c r="D20" s="136">
        <v>2307</v>
      </c>
      <c r="E20" s="141"/>
      <c r="F20" s="129" t="s">
        <v>140</v>
      </c>
      <c r="G20" s="130" t="s">
        <v>11</v>
      </c>
      <c r="H20" s="137" t="s">
        <v>92</v>
      </c>
      <c r="I20" s="138">
        <f>SUM(I21:I25)</f>
        <v>3995</v>
      </c>
      <c r="K20" s="133">
        <v>3</v>
      </c>
      <c r="L20" s="134" t="s">
        <v>141</v>
      </c>
      <c r="M20" s="135" t="s">
        <v>99</v>
      </c>
      <c r="N20" s="136">
        <v>939</v>
      </c>
    </row>
    <row r="21" spans="1:14" ht="15">
      <c r="A21" s="133">
        <v>7</v>
      </c>
      <c r="B21" s="134" t="s">
        <v>142</v>
      </c>
      <c r="C21" s="135" t="s">
        <v>94</v>
      </c>
      <c r="D21" s="136">
        <v>443</v>
      </c>
      <c r="E21" s="141"/>
      <c r="F21" s="133">
        <v>1</v>
      </c>
      <c r="G21" s="134" t="s">
        <v>143</v>
      </c>
      <c r="H21" s="135" t="s">
        <v>94</v>
      </c>
      <c r="I21" s="136">
        <v>499</v>
      </c>
      <c r="K21" s="133">
        <v>4</v>
      </c>
      <c r="L21" s="134" t="s">
        <v>144</v>
      </c>
      <c r="M21" s="135" t="s">
        <v>99</v>
      </c>
      <c r="N21" s="136">
        <v>798</v>
      </c>
    </row>
    <row r="22" spans="1:14" ht="15.75">
      <c r="A22" s="144"/>
      <c r="B22" s="145"/>
      <c r="C22" s="135"/>
      <c r="D22" s="143"/>
      <c r="E22" s="142"/>
      <c r="F22" s="133">
        <v>2</v>
      </c>
      <c r="G22" s="134" t="s">
        <v>145</v>
      </c>
      <c r="H22" s="135" t="s">
        <v>99</v>
      </c>
      <c r="I22" s="136">
        <v>475</v>
      </c>
      <c r="K22" s="133">
        <v>5</v>
      </c>
      <c r="L22" s="134" t="s">
        <v>146</v>
      </c>
      <c r="M22" s="135" t="s">
        <v>94</v>
      </c>
      <c r="N22" s="136">
        <v>715</v>
      </c>
    </row>
    <row r="23" spans="1:14" ht="15.75">
      <c r="A23" s="129" t="s">
        <v>147</v>
      </c>
      <c r="B23" s="130" t="s">
        <v>7</v>
      </c>
      <c r="C23" s="137" t="s">
        <v>92</v>
      </c>
      <c r="D23" s="138">
        <f>SUM(D24:D29)</f>
        <v>6530</v>
      </c>
      <c r="E23" s="141"/>
      <c r="F23" s="133">
        <v>3</v>
      </c>
      <c r="G23" s="134" t="s">
        <v>148</v>
      </c>
      <c r="H23" s="135" t="s">
        <v>94</v>
      </c>
      <c r="I23" s="136">
        <v>584</v>
      </c>
      <c r="K23" s="133">
        <v>6</v>
      </c>
      <c r="L23" s="134" t="s">
        <v>149</v>
      </c>
      <c r="M23" s="135" t="s">
        <v>99</v>
      </c>
      <c r="N23" s="136">
        <v>2830</v>
      </c>
    </row>
    <row r="24" spans="1:14" ht="15">
      <c r="A24" s="133">
        <v>1</v>
      </c>
      <c r="B24" s="134" t="s">
        <v>150</v>
      </c>
      <c r="C24" s="135" t="s">
        <v>94</v>
      </c>
      <c r="D24" s="136">
        <v>688</v>
      </c>
      <c r="E24" s="141"/>
      <c r="F24" s="133">
        <v>4</v>
      </c>
      <c r="G24" s="134" t="s">
        <v>151</v>
      </c>
      <c r="H24" s="135" t="s">
        <v>99</v>
      </c>
      <c r="I24" s="136">
        <v>1773</v>
      </c>
      <c r="K24" s="133">
        <v>7</v>
      </c>
      <c r="L24" s="134" t="s">
        <v>152</v>
      </c>
      <c r="M24" s="135" t="s">
        <v>94</v>
      </c>
      <c r="N24" s="136">
        <v>302</v>
      </c>
    </row>
    <row r="25" spans="1:14" ht="15">
      <c r="A25" s="133">
        <v>2</v>
      </c>
      <c r="B25" s="134" t="s">
        <v>153</v>
      </c>
      <c r="C25" s="135" t="s">
        <v>99</v>
      </c>
      <c r="D25" s="136">
        <v>2705</v>
      </c>
      <c r="E25" s="141"/>
      <c r="F25" s="133">
        <v>5</v>
      </c>
      <c r="G25" s="134" t="s">
        <v>154</v>
      </c>
      <c r="H25" s="135" t="s">
        <v>99</v>
      </c>
      <c r="I25" s="136">
        <v>664</v>
      </c>
      <c r="K25" s="133">
        <v>8</v>
      </c>
      <c r="L25" s="134" t="s">
        <v>155</v>
      </c>
      <c r="M25" s="135" t="s">
        <v>94</v>
      </c>
      <c r="N25" s="136">
        <v>864</v>
      </c>
    </row>
    <row r="26" spans="1:14" ht="15">
      <c r="A26" s="133">
        <v>3</v>
      </c>
      <c r="B26" s="134" t="s">
        <v>156</v>
      </c>
      <c r="C26" s="135" t="s">
        <v>94</v>
      </c>
      <c r="D26" s="136">
        <v>724</v>
      </c>
      <c r="E26" s="141"/>
      <c r="F26" s="133"/>
      <c r="G26" s="134"/>
      <c r="H26" s="135"/>
      <c r="I26" s="136"/>
      <c r="K26" s="133">
        <v>9</v>
      </c>
      <c r="L26" s="134" t="s">
        <v>155</v>
      </c>
      <c r="M26" s="135" t="s">
        <v>104</v>
      </c>
      <c r="N26" s="136">
        <v>2967</v>
      </c>
    </row>
    <row r="27" spans="1:14" ht="15.75">
      <c r="A27" s="133">
        <v>4</v>
      </c>
      <c r="B27" s="134" t="s">
        <v>157</v>
      </c>
      <c r="C27" s="135" t="s">
        <v>94</v>
      </c>
      <c r="D27" s="136">
        <v>388</v>
      </c>
      <c r="E27" s="141"/>
      <c r="F27" s="129" t="s">
        <v>158</v>
      </c>
      <c r="G27" s="130" t="s">
        <v>12</v>
      </c>
      <c r="H27" s="137" t="s">
        <v>92</v>
      </c>
      <c r="I27" s="138">
        <f>SUM(I28:I33)</f>
        <v>4355</v>
      </c>
      <c r="K27" s="133"/>
      <c r="L27" s="134"/>
      <c r="M27" s="135"/>
      <c r="N27" s="136"/>
    </row>
    <row r="28" spans="1:14" ht="15.75">
      <c r="A28" s="133">
        <v>5</v>
      </c>
      <c r="B28" s="134" t="s">
        <v>159</v>
      </c>
      <c r="C28" s="135" t="s">
        <v>99</v>
      </c>
      <c r="D28" s="136">
        <v>1329</v>
      </c>
      <c r="E28" s="142"/>
      <c r="F28" s="133">
        <v>1</v>
      </c>
      <c r="G28" s="134" t="s">
        <v>160</v>
      </c>
      <c r="H28" s="135" t="s">
        <v>94</v>
      </c>
      <c r="I28" s="136">
        <v>320</v>
      </c>
      <c r="K28" s="129" t="s">
        <v>161</v>
      </c>
      <c r="L28" s="130" t="s">
        <v>17</v>
      </c>
      <c r="M28" s="137" t="s">
        <v>92</v>
      </c>
      <c r="N28" s="138">
        <f>SUM(N29:N38)</f>
        <v>11983</v>
      </c>
    </row>
    <row r="29" spans="1:14" ht="15">
      <c r="A29" s="133">
        <v>6</v>
      </c>
      <c r="B29" s="134" t="s">
        <v>162</v>
      </c>
      <c r="C29" s="135" t="s">
        <v>99</v>
      </c>
      <c r="D29" s="136">
        <v>696</v>
      </c>
      <c r="E29" s="141"/>
      <c r="F29" s="133">
        <v>2</v>
      </c>
      <c r="G29" s="134" t="s">
        <v>163</v>
      </c>
      <c r="H29" s="135" t="s">
        <v>94</v>
      </c>
      <c r="I29" s="136">
        <v>585</v>
      </c>
      <c r="K29" s="133">
        <v>1</v>
      </c>
      <c r="L29" s="134" t="s">
        <v>164</v>
      </c>
      <c r="M29" s="135" t="s">
        <v>94</v>
      </c>
      <c r="N29" s="136">
        <v>596</v>
      </c>
    </row>
    <row r="30" spans="1:14" ht="15">
      <c r="A30" s="133"/>
      <c r="B30" s="134"/>
      <c r="C30" s="135"/>
      <c r="D30" s="136"/>
      <c r="E30" s="141"/>
      <c r="F30" s="133">
        <v>3</v>
      </c>
      <c r="G30" s="134" t="s">
        <v>165</v>
      </c>
      <c r="H30" s="135" t="s">
        <v>94</v>
      </c>
      <c r="I30" s="136">
        <v>386</v>
      </c>
      <c r="K30" s="133">
        <v>2</v>
      </c>
      <c r="L30" s="134" t="s">
        <v>166</v>
      </c>
      <c r="M30" s="135" t="s">
        <v>99</v>
      </c>
      <c r="N30" s="136">
        <v>1081</v>
      </c>
    </row>
    <row r="31" spans="1:14" ht="15.75">
      <c r="A31" s="129" t="s">
        <v>167</v>
      </c>
      <c r="B31" s="130" t="s">
        <v>168</v>
      </c>
      <c r="C31" s="137" t="s">
        <v>92</v>
      </c>
      <c r="D31" s="138">
        <f>SUM(D32+D33+D34+D35+D36+D37+D38+I4)</f>
        <v>11798</v>
      </c>
      <c r="E31" s="141"/>
      <c r="F31" s="133">
        <v>4</v>
      </c>
      <c r="G31" s="134" t="s">
        <v>169</v>
      </c>
      <c r="H31" s="135" t="s">
        <v>94</v>
      </c>
      <c r="I31" s="136">
        <v>415</v>
      </c>
      <c r="K31" s="133">
        <v>3</v>
      </c>
      <c r="L31" s="134" t="s">
        <v>170</v>
      </c>
      <c r="M31" s="135" t="s">
        <v>94</v>
      </c>
      <c r="N31" s="136">
        <v>394</v>
      </c>
    </row>
    <row r="32" spans="1:14" ht="15">
      <c r="A32" s="133">
        <v>1</v>
      </c>
      <c r="B32" s="134" t="s">
        <v>171</v>
      </c>
      <c r="C32" s="135" t="s">
        <v>99</v>
      </c>
      <c r="D32" s="136">
        <v>674</v>
      </c>
      <c r="E32" s="141"/>
      <c r="F32" s="133">
        <v>5</v>
      </c>
      <c r="G32" s="134" t="s">
        <v>172</v>
      </c>
      <c r="H32" s="135" t="s">
        <v>99</v>
      </c>
      <c r="I32" s="136">
        <v>2174</v>
      </c>
      <c r="K32" s="133">
        <v>4</v>
      </c>
      <c r="L32" s="134" t="s">
        <v>173</v>
      </c>
      <c r="M32" s="135" t="s">
        <v>99</v>
      </c>
      <c r="N32" s="136">
        <v>2956</v>
      </c>
    </row>
    <row r="33" spans="1:14" ht="15">
      <c r="A33" s="133">
        <v>2</v>
      </c>
      <c r="B33" s="134" t="s">
        <v>174</v>
      </c>
      <c r="C33" s="135" t="s">
        <v>94</v>
      </c>
      <c r="D33" s="136">
        <v>458</v>
      </c>
      <c r="E33" s="141"/>
      <c r="F33" s="133">
        <v>6</v>
      </c>
      <c r="G33" s="134" t="s">
        <v>175</v>
      </c>
      <c r="H33" s="135" t="s">
        <v>99</v>
      </c>
      <c r="I33" s="136">
        <v>475</v>
      </c>
      <c r="K33" s="133">
        <v>5</v>
      </c>
      <c r="L33" s="134" t="s">
        <v>176</v>
      </c>
      <c r="M33" s="135" t="s">
        <v>104</v>
      </c>
      <c r="N33" s="136">
        <v>420</v>
      </c>
    </row>
    <row r="34" spans="1:14" ht="15">
      <c r="A34" s="133" t="s">
        <v>30</v>
      </c>
      <c r="B34" s="134" t="s">
        <v>177</v>
      </c>
      <c r="C34" s="135" t="s">
        <v>99</v>
      </c>
      <c r="D34" s="136">
        <v>2320</v>
      </c>
      <c r="E34" s="141"/>
      <c r="F34" s="133"/>
      <c r="G34" s="134"/>
      <c r="H34" s="135"/>
      <c r="I34" s="136"/>
      <c r="K34" s="133">
        <v>6</v>
      </c>
      <c r="L34" s="134" t="s">
        <v>178</v>
      </c>
      <c r="M34" s="135" t="s">
        <v>94</v>
      </c>
      <c r="N34" s="136">
        <v>429</v>
      </c>
    </row>
    <row r="35" spans="1:14" ht="15.75">
      <c r="A35" s="133">
        <v>4</v>
      </c>
      <c r="B35" s="134" t="s">
        <v>179</v>
      </c>
      <c r="C35" s="135" t="s">
        <v>94</v>
      </c>
      <c r="D35" s="136">
        <v>958</v>
      </c>
      <c r="E35" s="141"/>
      <c r="F35" s="146" t="s">
        <v>180</v>
      </c>
      <c r="G35" s="147" t="s">
        <v>13</v>
      </c>
      <c r="H35" s="148" t="s">
        <v>92</v>
      </c>
      <c r="I35" s="138">
        <f>SUM(I36:I38)</f>
        <v>3905</v>
      </c>
      <c r="K35" s="133">
        <v>7</v>
      </c>
      <c r="L35" s="134" t="s">
        <v>181</v>
      </c>
      <c r="M35" s="135" t="s">
        <v>94</v>
      </c>
      <c r="N35" s="136">
        <v>816</v>
      </c>
    </row>
    <row r="36" spans="1:14" ht="15">
      <c r="A36" s="133">
        <v>5</v>
      </c>
      <c r="B36" s="134" t="s">
        <v>179</v>
      </c>
      <c r="C36" s="135" t="s">
        <v>104</v>
      </c>
      <c r="D36" s="136">
        <v>5176</v>
      </c>
      <c r="E36" s="141"/>
      <c r="F36" s="133">
        <v>1</v>
      </c>
      <c r="G36" s="134" t="s">
        <v>182</v>
      </c>
      <c r="H36" s="135" t="s">
        <v>99</v>
      </c>
      <c r="I36" s="136">
        <v>1003</v>
      </c>
      <c r="K36" s="133">
        <v>8</v>
      </c>
      <c r="L36" s="134" t="s">
        <v>183</v>
      </c>
      <c r="M36" s="135" t="s">
        <v>94</v>
      </c>
      <c r="N36" s="136">
        <v>466</v>
      </c>
    </row>
    <row r="37" spans="1:14" ht="15">
      <c r="A37" s="133">
        <v>6</v>
      </c>
      <c r="B37" s="134" t="s">
        <v>184</v>
      </c>
      <c r="C37" s="135" t="s">
        <v>99</v>
      </c>
      <c r="D37" s="136">
        <v>767</v>
      </c>
      <c r="E37" s="141"/>
      <c r="F37" s="133">
        <v>2</v>
      </c>
      <c r="G37" s="134" t="s">
        <v>185</v>
      </c>
      <c r="H37" s="135" t="s">
        <v>99</v>
      </c>
      <c r="I37" s="136">
        <v>536</v>
      </c>
      <c r="K37" s="133">
        <v>9</v>
      </c>
      <c r="L37" s="134" t="s">
        <v>186</v>
      </c>
      <c r="M37" s="135" t="s">
        <v>94</v>
      </c>
      <c r="N37" s="136">
        <v>1205</v>
      </c>
    </row>
    <row r="38" spans="1:14" ht="15.75" thickBot="1">
      <c r="A38" s="133">
        <v>7</v>
      </c>
      <c r="B38" s="134" t="s">
        <v>187</v>
      </c>
      <c r="C38" s="135" t="s">
        <v>94</v>
      </c>
      <c r="D38" s="136">
        <v>849</v>
      </c>
      <c r="E38" s="141"/>
      <c r="F38" s="149">
        <v>3</v>
      </c>
      <c r="G38" s="150" t="s">
        <v>188</v>
      </c>
      <c r="H38" s="151" t="s">
        <v>99</v>
      </c>
      <c r="I38" s="152">
        <v>2366</v>
      </c>
      <c r="K38" s="153">
        <v>10</v>
      </c>
      <c r="L38" s="154" t="s">
        <v>186</v>
      </c>
      <c r="M38" s="155" t="s">
        <v>104</v>
      </c>
      <c r="N38" s="156">
        <v>3620</v>
      </c>
    </row>
    <row r="39" spans="1:14" ht="19.5" thickBot="1" thickTop="1">
      <c r="A39" s="141"/>
      <c r="B39" s="157"/>
      <c r="C39" s="158"/>
      <c r="D39" s="159"/>
      <c r="E39" s="160"/>
      <c r="F39" s="157"/>
      <c r="G39" s="160"/>
      <c r="H39" s="161"/>
      <c r="K39" s="162"/>
      <c r="L39" s="163" t="s">
        <v>189</v>
      </c>
      <c r="M39" s="164" t="s">
        <v>190</v>
      </c>
      <c r="N39" s="165">
        <f>SUM(D4+D14+D23+D31+I6+I13+I20+I27+I35+N4+N17+N28)</f>
        <v>108456</v>
      </c>
    </row>
    <row r="40" spans="1:8" ht="16.5" thickTop="1">
      <c r="A40" s="141"/>
      <c r="B40" s="157" t="s">
        <v>191</v>
      </c>
      <c r="C40" s="158"/>
      <c r="D40" s="159"/>
      <c r="E40" s="160"/>
      <c r="F40" s="157"/>
      <c r="G40" s="160"/>
      <c r="H40" s="161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Z7">
      <selection activeCell="AF23" sqref="AF23"/>
    </sheetView>
  </sheetViews>
  <sheetFormatPr defaultColWidth="9.00390625" defaultRowHeight="12.75"/>
  <cols>
    <col min="33" max="33" width="3.75390625" style="0" customWidth="1"/>
  </cols>
  <sheetData>
    <row r="1" spans="25:41" ht="15"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</row>
    <row r="2" spans="25:41" ht="15"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</row>
    <row r="3" spans="25:41" ht="15"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</row>
    <row r="4" spans="25:41" ht="15"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</row>
    <row r="5" spans="25:41" ht="15"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</row>
    <row r="6" spans="3:41" ht="12.75" customHeight="1">
      <c r="C6" s="167" t="s">
        <v>192</v>
      </c>
      <c r="D6" s="167" t="s">
        <v>193</v>
      </c>
      <c r="E6" s="167" t="s">
        <v>194</v>
      </c>
      <c r="F6" s="167" t="s">
        <v>153</v>
      </c>
      <c r="G6" s="167" t="s">
        <v>179</v>
      </c>
      <c r="H6" s="167" t="s">
        <v>117</v>
      </c>
      <c r="I6" s="167" t="s">
        <v>195</v>
      </c>
      <c r="J6" s="167" t="s">
        <v>151</v>
      </c>
      <c r="K6" s="167" t="s">
        <v>172</v>
      </c>
      <c r="L6" s="167" t="s">
        <v>188</v>
      </c>
      <c r="M6" s="167" t="s">
        <v>196</v>
      </c>
      <c r="N6" s="167" t="s">
        <v>197</v>
      </c>
      <c r="O6" s="167" t="s">
        <v>155</v>
      </c>
      <c r="P6" s="167" t="s">
        <v>186</v>
      </c>
      <c r="T6" s="139" t="s">
        <v>198</v>
      </c>
      <c r="U6" s="168">
        <v>0.782</v>
      </c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</row>
    <row r="7" spans="3:41" ht="15">
      <c r="C7">
        <v>11043</v>
      </c>
      <c r="D7">
        <v>6684</v>
      </c>
      <c r="E7">
        <v>8021</v>
      </c>
      <c r="F7">
        <v>6530</v>
      </c>
      <c r="G7">
        <v>11798</v>
      </c>
      <c r="H7">
        <v>5073</v>
      </c>
      <c r="I7">
        <v>6609</v>
      </c>
      <c r="J7">
        <v>3995</v>
      </c>
      <c r="K7">
        <v>4355</v>
      </c>
      <c r="L7">
        <v>3905</v>
      </c>
      <c r="M7">
        <v>8794</v>
      </c>
      <c r="N7">
        <v>9145</v>
      </c>
      <c r="O7">
        <v>10521</v>
      </c>
      <c r="P7">
        <v>11983</v>
      </c>
      <c r="T7" s="139" t="s">
        <v>199</v>
      </c>
      <c r="U7" s="168">
        <v>0.101</v>
      </c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</row>
    <row r="8" spans="20:41" ht="15">
      <c r="T8" s="139" t="s">
        <v>200</v>
      </c>
      <c r="U8" s="168">
        <v>0.088</v>
      </c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</row>
    <row r="9" spans="20:41" ht="15">
      <c r="T9" s="139" t="s">
        <v>201</v>
      </c>
      <c r="U9" s="169">
        <v>0.029</v>
      </c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</row>
    <row r="10" spans="25:41" ht="15"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</row>
    <row r="11" spans="25:41" ht="15"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</row>
    <row r="12" spans="25:41" ht="15"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</row>
    <row r="13" spans="25:41" ht="15"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</row>
    <row r="14" spans="25:41" ht="15"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</row>
    <row r="15" spans="3:41" ht="12.75" customHeight="1">
      <c r="C15" s="167" t="s">
        <v>192</v>
      </c>
      <c r="D15" s="167" t="s">
        <v>193</v>
      </c>
      <c r="E15" s="167" t="s">
        <v>194</v>
      </c>
      <c r="F15" s="167" t="s">
        <v>153</v>
      </c>
      <c r="G15" s="167" t="s">
        <v>179</v>
      </c>
      <c r="H15" s="167" t="s">
        <v>117</v>
      </c>
      <c r="I15" s="167" t="s">
        <v>195</v>
      </c>
      <c r="J15" s="167" t="s">
        <v>151</v>
      </c>
      <c r="K15" s="167" t="s">
        <v>172</v>
      </c>
      <c r="L15" s="167" t="s">
        <v>188</v>
      </c>
      <c r="M15" s="167" t="s">
        <v>196</v>
      </c>
      <c r="N15" s="167" t="s">
        <v>197</v>
      </c>
      <c r="O15" s="167" t="s">
        <v>155</v>
      </c>
      <c r="P15" s="167" t="s">
        <v>186</v>
      </c>
      <c r="U15" s="170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</row>
    <row r="16" spans="2:41" ht="15">
      <c r="B16" t="s">
        <v>202</v>
      </c>
      <c r="C16">
        <v>928</v>
      </c>
      <c r="D16">
        <v>496</v>
      </c>
      <c r="E16">
        <v>404</v>
      </c>
      <c r="F16">
        <v>407</v>
      </c>
      <c r="G16">
        <v>771</v>
      </c>
      <c r="H16">
        <v>406</v>
      </c>
      <c r="I16">
        <v>471</v>
      </c>
      <c r="J16">
        <v>218</v>
      </c>
      <c r="K16">
        <v>311</v>
      </c>
      <c r="L16">
        <v>271</v>
      </c>
      <c r="M16">
        <v>689</v>
      </c>
      <c r="N16">
        <v>500</v>
      </c>
      <c r="O16">
        <v>575</v>
      </c>
      <c r="P16">
        <v>733</v>
      </c>
      <c r="U16" s="171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</row>
    <row r="17" spans="2:41" ht="15">
      <c r="B17" t="s">
        <v>203</v>
      </c>
      <c r="C17">
        <v>1013</v>
      </c>
      <c r="D17">
        <v>592</v>
      </c>
      <c r="E17">
        <v>606</v>
      </c>
      <c r="F17">
        <v>826</v>
      </c>
      <c r="G17">
        <v>904</v>
      </c>
      <c r="H17">
        <v>523</v>
      </c>
      <c r="I17">
        <v>752</v>
      </c>
      <c r="J17">
        <v>354</v>
      </c>
      <c r="K17">
        <v>446</v>
      </c>
      <c r="L17">
        <v>361</v>
      </c>
      <c r="M17">
        <v>802</v>
      </c>
      <c r="N17">
        <v>680</v>
      </c>
      <c r="O17">
        <v>946</v>
      </c>
      <c r="P17">
        <v>1040</v>
      </c>
      <c r="U17" s="171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</row>
    <row r="18" spans="21:41" ht="15">
      <c r="U18" s="171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</row>
    <row r="19" spans="21:41" ht="15">
      <c r="U19" s="172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</row>
    <row r="20" spans="25:41" ht="15"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</row>
    <row r="21" spans="4:41" ht="15">
      <c r="D21" t="s">
        <v>204</v>
      </c>
      <c r="E21" t="s">
        <v>167</v>
      </c>
      <c r="F21" t="s">
        <v>205</v>
      </c>
      <c r="G21" t="s">
        <v>206</v>
      </c>
      <c r="H21" t="s">
        <v>207</v>
      </c>
      <c r="I21" t="s">
        <v>208</v>
      </c>
      <c r="J21" t="s">
        <v>209</v>
      </c>
      <c r="K21" t="s">
        <v>210</v>
      </c>
      <c r="L21" t="s">
        <v>211</v>
      </c>
      <c r="M21" t="s">
        <v>212</v>
      </c>
      <c r="N21" t="s">
        <v>213</v>
      </c>
      <c r="O21" t="s">
        <v>124</v>
      </c>
      <c r="P21" t="s">
        <v>214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</row>
    <row r="22" spans="2:41" ht="15">
      <c r="B22" t="s">
        <v>215</v>
      </c>
      <c r="D22">
        <v>113113</v>
      </c>
      <c r="E22">
        <v>110612</v>
      </c>
      <c r="F22">
        <v>108031</v>
      </c>
      <c r="G22">
        <v>107774</v>
      </c>
      <c r="H22">
        <v>107306</v>
      </c>
      <c r="I22">
        <v>106528</v>
      </c>
      <c r="J22">
        <v>105998</v>
      </c>
      <c r="K22">
        <v>104763</v>
      </c>
      <c r="L22">
        <v>105162</v>
      </c>
      <c r="M22">
        <v>108026</v>
      </c>
      <c r="N22">
        <v>111803</v>
      </c>
      <c r="O22">
        <v>111121</v>
      </c>
      <c r="P22">
        <v>108456</v>
      </c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</row>
    <row r="23" spans="2:41" ht="15">
      <c r="B23" t="s">
        <v>216</v>
      </c>
      <c r="D23" s="173">
        <v>0.268</v>
      </c>
      <c r="E23" s="173">
        <v>0.264</v>
      </c>
      <c r="F23" s="173">
        <v>0.259</v>
      </c>
      <c r="G23" s="173">
        <v>0.258</v>
      </c>
      <c r="H23" s="173">
        <v>0.258</v>
      </c>
      <c r="I23" s="173">
        <v>0.256</v>
      </c>
      <c r="J23" s="173">
        <v>0.255</v>
      </c>
      <c r="K23" s="173">
        <v>0.253</v>
      </c>
      <c r="L23" s="173">
        <v>0.25413</v>
      </c>
      <c r="M23" s="173">
        <v>0.276</v>
      </c>
      <c r="N23" s="173">
        <v>0.282</v>
      </c>
      <c r="O23" s="173">
        <v>0.281</v>
      </c>
      <c r="P23" s="173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</row>
    <row r="24" spans="25:41" ht="15"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</row>
    <row r="25" spans="25:41" ht="15"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</row>
    <row r="26" spans="25:41" ht="15"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</row>
    <row r="27" spans="25:41" ht="15"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</row>
    <row r="28" spans="25:41" ht="15"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</row>
    <row r="29" spans="25:41" ht="15"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</row>
    <row r="30" spans="25:41" ht="15"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</row>
    <row r="31" spans="25:41" ht="15"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</row>
    <row r="32" spans="25:41" ht="15"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</row>
    <row r="33" spans="25:41" ht="15"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</row>
    <row r="34" spans="25:41" ht="15"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</row>
    <row r="35" spans="25:41" ht="15"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</row>
    <row r="36" spans="25:41" ht="15"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</row>
    <row r="37" spans="25:41" ht="15"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</row>
    <row r="38" spans="25:41" ht="15"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</row>
    <row r="39" spans="25:41" ht="15"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</row>
    <row r="40" spans="25:41" ht="15"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</row>
    <row r="41" spans="25:41" ht="15"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</row>
    <row r="42" spans="25:41" ht="15"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</row>
    <row r="43" spans="25:41" ht="15"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</row>
    <row r="44" spans="25:41" ht="15"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</row>
    <row r="45" spans="25:41" ht="15"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77"/>
  <sheetViews>
    <sheetView zoomScale="75" zoomScaleNormal="75" workbookViewId="0" topLeftCell="A1">
      <selection activeCell="F11" sqref="F11"/>
    </sheetView>
  </sheetViews>
  <sheetFormatPr defaultColWidth="9.00390625" defaultRowHeight="12.75"/>
  <cols>
    <col min="3" max="3" width="4.75390625" style="0" customWidth="1"/>
    <col min="4" max="4" width="27.75390625" style="0" customWidth="1"/>
    <col min="5" max="5" width="22.625" style="0" customWidth="1"/>
    <col min="6" max="6" width="13.25390625" style="8" customWidth="1"/>
    <col min="7" max="9" width="12.25390625" style="8" customWidth="1"/>
    <col min="10" max="10" width="13.00390625" style="8" customWidth="1"/>
    <col min="11" max="11" width="12.375" style="8" customWidth="1"/>
    <col min="12" max="12" width="12.625" style="87" customWidth="1"/>
    <col min="13" max="13" width="12.25390625" style="8" customWidth="1"/>
    <col min="14" max="14" width="12.125" style="87" customWidth="1"/>
    <col min="15" max="16" width="12.25390625" style="8" customWidth="1"/>
    <col min="17" max="17" width="12.25390625" style="87" customWidth="1"/>
    <col min="18" max="18" width="12.875" style="8" customWidth="1"/>
    <col min="19" max="19" width="13.375" style="8" customWidth="1"/>
    <col min="20" max="20" width="15.875" style="8" customWidth="1"/>
    <col min="21" max="21" width="10.75390625" style="0" bestFit="1" customWidth="1"/>
  </cols>
  <sheetData>
    <row r="2" spans="3:19" ht="42" customHeight="1">
      <c r="C2" s="1"/>
      <c r="D2" s="174" t="s">
        <v>217</v>
      </c>
      <c r="E2" s="5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 t="s">
        <v>218</v>
      </c>
    </row>
    <row r="3" spans="3:20" ht="47.25" customHeight="1">
      <c r="C3" s="340" t="s">
        <v>219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</row>
    <row r="4" spans="3:20" ht="41.25" customHeight="1" thickBot="1">
      <c r="C4" s="306" t="s">
        <v>220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</row>
    <row r="5" spans="3:20" ht="34.5" customHeight="1" thickBot="1"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5" t="s">
        <v>18</v>
      </c>
    </row>
    <row r="6" spans="3:20" ht="36" customHeight="1" thickBot="1">
      <c r="C6" s="175"/>
      <c r="D6" s="355" t="s">
        <v>221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</row>
    <row r="7" spans="3:20" ht="24.75" customHeight="1" thickBot="1">
      <c r="C7" s="176" t="s">
        <v>20</v>
      </c>
      <c r="D7" s="351" t="s">
        <v>222</v>
      </c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3"/>
    </row>
    <row r="8" spans="3:20" ht="26.25" customHeight="1" thickBot="1" thickTop="1">
      <c r="C8" s="114"/>
      <c r="D8" s="313" t="s">
        <v>223</v>
      </c>
      <c r="E8" s="314"/>
      <c r="F8" s="76">
        <v>2090</v>
      </c>
      <c r="G8" s="43">
        <v>1666</v>
      </c>
      <c r="H8" s="43">
        <v>1885</v>
      </c>
      <c r="I8" s="43">
        <v>1589</v>
      </c>
      <c r="J8" s="43">
        <v>2677</v>
      </c>
      <c r="K8" s="43">
        <v>1077</v>
      </c>
      <c r="L8" s="43">
        <v>1611</v>
      </c>
      <c r="M8" s="43">
        <v>910</v>
      </c>
      <c r="N8" s="43">
        <v>1117</v>
      </c>
      <c r="O8" s="43">
        <v>1076</v>
      </c>
      <c r="P8" s="43">
        <v>1648</v>
      </c>
      <c r="Q8" s="43">
        <v>2230</v>
      </c>
      <c r="R8" s="43">
        <v>2490</v>
      </c>
      <c r="S8" s="65">
        <v>2813</v>
      </c>
      <c r="T8" s="58">
        <f>SUM(F8:S8)</f>
        <v>24879</v>
      </c>
    </row>
    <row r="9" spans="3:21" ht="24" customHeight="1" thickBot="1" thickTop="1">
      <c r="C9" s="114"/>
      <c r="D9" s="315" t="s">
        <v>224</v>
      </c>
      <c r="E9" s="316"/>
      <c r="F9" s="177">
        <v>2934</v>
      </c>
      <c r="G9" s="177">
        <v>1703</v>
      </c>
      <c r="H9" s="177">
        <v>2221</v>
      </c>
      <c r="I9" s="177">
        <v>1766</v>
      </c>
      <c r="J9" s="177">
        <v>3233</v>
      </c>
      <c r="K9" s="177">
        <v>1352</v>
      </c>
      <c r="L9" s="177">
        <v>1779</v>
      </c>
      <c r="M9" s="177">
        <v>1043</v>
      </c>
      <c r="N9" s="177">
        <v>1125</v>
      </c>
      <c r="O9" s="177">
        <v>1046</v>
      </c>
      <c r="P9" s="177">
        <v>2608</v>
      </c>
      <c r="Q9" s="177">
        <v>2473</v>
      </c>
      <c r="R9" s="177">
        <v>3002</v>
      </c>
      <c r="S9" s="178">
        <v>3362</v>
      </c>
      <c r="T9" s="58">
        <f>SUM(F9:S9)</f>
        <v>29647</v>
      </c>
      <c r="U9" s="33"/>
    </row>
    <row r="10" spans="3:21" ht="24" customHeight="1" thickBot="1" thickTop="1">
      <c r="C10" s="114"/>
      <c r="D10" s="317" t="s">
        <v>225</v>
      </c>
      <c r="E10" s="318"/>
      <c r="F10" s="39">
        <v>2417</v>
      </c>
      <c r="G10" s="39">
        <v>1501</v>
      </c>
      <c r="H10" s="39">
        <v>1770</v>
      </c>
      <c r="I10" s="39">
        <v>1489</v>
      </c>
      <c r="J10" s="39">
        <v>2699</v>
      </c>
      <c r="K10" s="39">
        <v>1231</v>
      </c>
      <c r="L10" s="39">
        <v>1458</v>
      </c>
      <c r="M10" s="39">
        <v>918</v>
      </c>
      <c r="N10" s="39">
        <v>933</v>
      </c>
      <c r="O10" s="39">
        <v>851</v>
      </c>
      <c r="P10" s="39">
        <v>1991</v>
      </c>
      <c r="Q10" s="39">
        <v>2072</v>
      </c>
      <c r="R10" s="39">
        <v>2377</v>
      </c>
      <c r="S10" s="70">
        <v>2657</v>
      </c>
      <c r="T10" s="58">
        <f>SUM(F10:S10)</f>
        <v>24364</v>
      </c>
      <c r="U10" s="33"/>
    </row>
    <row r="11" spans="3:21" ht="24" customHeight="1" thickBot="1" thickTop="1">
      <c r="C11" s="114"/>
      <c r="D11" s="317" t="s">
        <v>226</v>
      </c>
      <c r="E11" s="318"/>
      <c r="F11" s="64">
        <v>3182</v>
      </c>
      <c r="G11" s="64">
        <v>1594</v>
      </c>
      <c r="H11" s="64">
        <v>1954</v>
      </c>
      <c r="I11" s="64">
        <v>1481</v>
      </c>
      <c r="J11" s="64">
        <v>2895</v>
      </c>
      <c r="K11" s="64">
        <v>1248</v>
      </c>
      <c r="L11" s="64">
        <v>1554</v>
      </c>
      <c r="M11" s="64">
        <v>1005</v>
      </c>
      <c r="N11" s="64">
        <v>1058</v>
      </c>
      <c r="O11" s="64">
        <v>821</v>
      </c>
      <c r="P11" s="64">
        <v>2287</v>
      </c>
      <c r="Q11" s="64">
        <v>2138</v>
      </c>
      <c r="R11" s="64">
        <v>2428</v>
      </c>
      <c r="S11" s="179">
        <v>2864</v>
      </c>
      <c r="T11" s="58">
        <f>SUM(F11:S11)</f>
        <v>26509</v>
      </c>
      <c r="U11" s="33"/>
    </row>
    <row r="12" spans="3:21" ht="24" customHeight="1" thickBot="1" thickTop="1">
      <c r="C12" s="180"/>
      <c r="D12" s="319" t="s">
        <v>227</v>
      </c>
      <c r="E12" s="320"/>
      <c r="F12" s="181">
        <v>420</v>
      </c>
      <c r="G12" s="182">
        <v>220</v>
      </c>
      <c r="H12" s="183">
        <v>191</v>
      </c>
      <c r="I12" s="183">
        <v>205</v>
      </c>
      <c r="J12" s="183">
        <v>294</v>
      </c>
      <c r="K12" s="183">
        <v>165</v>
      </c>
      <c r="L12" s="183">
        <v>207</v>
      </c>
      <c r="M12" s="183">
        <v>119</v>
      </c>
      <c r="N12" s="184">
        <v>122</v>
      </c>
      <c r="O12" s="184">
        <v>111</v>
      </c>
      <c r="P12" s="184">
        <v>260</v>
      </c>
      <c r="Q12" s="184">
        <v>232</v>
      </c>
      <c r="R12" s="184">
        <v>224</v>
      </c>
      <c r="S12" s="184">
        <v>287</v>
      </c>
      <c r="T12" s="58">
        <f>SUM(F12:S12)</f>
        <v>3057</v>
      </c>
      <c r="U12" s="33"/>
    </row>
    <row r="13" spans="3:21" ht="24" customHeight="1" thickBot="1" thickTop="1">
      <c r="C13" s="338" t="s">
        <v>228</v>
      </c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"/>
    </row>
    <row r="14" spans="3:21" ht="24" customHeight="1" thickBot="1">
      <c r="C14" s="176">
        <v>2</v>
      </c>
      <c r="D14" s="351" t="s">
        <v>229</v>
      </c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3"/>
      <c r="U14" s="33"/>
    </row>
    <row r="15" spans="3:21" ht="24.75" customHeight="1" thickBot="1" thickTop="1">
      <c r="C15" s="180"/>
      <c r="D15" s="312" t="s">
        <v>230</v>
      </c>
      <c r="E15" s="313"/>
      <c r="F15" s="39">
        <v>658</v>
      </c>
      <c r="G15" s="41">
        <v>169</v>
      </c>
      <c r="H15" s="41">
        <v>102</v>
      </c>
      <c r="I15" s="41">
        <v>153</v>
      </c>
      <c r="J15" s="41">
        <v>240</v>
      </c>
      <c r="K15" s="41">
        <v>86</v>
      </c>
      <c r="L15" s="41">
        <v>153</v>
      </c>
      <c r="M15" s="41">
        <v>80</v>
      </c>
      <c r="N15" s="42">
        <v>99</v>
      </c>
      <c r="O15" s="42">
        <v>105</v>
      </c>
      <c r="P15" s="42">
        <v>719</v>
      </c>
      <c r="Q15" s="42">
        <v>236</v>
      </c>
      <c r="R15" s="42">
        <v>177</v>
      </c>
      <c r="S15" s="42">
        <v>198</v>
      </c>
      <c r="T15" s="58">
        <f>SUM(F15:S15)</f>
        <v>3175</v>
      </c>
      <c r="U15" s="33"/>
    </row>
    <row r="16" spans="3:21" ht="24" customHeight="1" thickBot="1" thickTop="1">
      <c r="C16" s="180" t="s">
        <v>32</v>
      </c>
      <c r="D16" s="312" t="s">
        <v>231</v>
      </c>
      <c r="E16" s="313"/>
      <c r="F16" s="39">
        <v>2270</v>
      </c>
      <c r="G16" s="41">
        <v>1012</v>
      </c>
      <c r="H16" s="41">
        <v>1333</v>
      </c>
      <c r="I16" s="41">
        <v>1449</v>
      </c>
      <c r="J16" s="41">
        <v>2445</v>
      </c>
      <c r="K16" s="41">
        <v>975</v>
      </c>
      <c r="L16" s="41">
        <v>1108</v>
      </c>
      <c r="M16" s="41">
        <v>723</v>
      </c>
      <c r="N16" s="42">
        <v>815</v>
      </c>
      <c r="O16" s="42">
        <v>747</v>
      </c>
      <c r="P16" s="42">
        <v>2222</v>
      </c>
      <c r="Q16" s="42">
        <v>1578</v>
      </c>
      <c r="R16" s="42">
        <v>2210</v>
      </c>
      <c r="S16" s="42">
        <v>2279</v>
      </c>
      <c r="T16" s="58">
        <f>SUM(F16:S16)</f>
        <v>21166</v>
      </c>
      <c r="U16" s="33"/>
    </row>
    <row r="17" spans="3:21" s="8" customFormat="1" ht="24" customHeight="1" thickBot="1" thickTop="1">
      <c r="C17" s="115" t="s">
        <v>32</v>
      </c>
      <c r="D17" s="326" t="s">
        <v>232</v>
      </c>
      <c r="E17" s="327"/>
      <c r="F17" s="39">
        <v>1046</v>
      </c>
      <c r="G17" s="41">
        <v>358</v>
      </c>
      <c r="H17" s="41">
        <v>487</v>
      </c>
      <c r="I17" s="41">
        <v>292</v>
      </c>
      <c r="J17" s="41">
        <v>591</v>
      </c>
      <c r="K17" s="41">
        <v>311</v>
      </c>
      <c r="L17" s="41">
        <v>384</v>
      </c>
      <c r="M17" s="41">
        <v>170</v>
      </c>
      <c r="N17" s="42">
        <v>247</v>
      </c>
      <c r="O17" s="42">
        <v>197</v>
      </c>
      <c r="P17" s="42">
        <v>712</v>
      </c>
      <c r="Q17" s="42">
        <v>471</v>
      </c>
      <c r="R17" s="42">
        <v>397</v>
      </c>
      <c r="S17" s="42">
        <v>612</v>
      </c>
      <c r="T17" s="58">
        <f>SUM(F17:S17)</f>
        <v>6275</v>
      </c>
      <c r="U17" s="29"/>
    </row>
    <row r="18" spans="3:21" s="8" customFormat="1" ht="24" customHeight="1" thickBot="1" thickTop="1">
      <c r="C18" s="115"/>
      <c r="D18" s="356" t="s">
        <v>233</v>
      </c>
      <c r="E18" s="357"/>
      <c r="F18" s="181">
        <v>3533</v>
      </c>
      <c r="G18" s="183">
        <v>2350</v>
      </c>
      <c r="H18" s="183">
        <v>3352</v>
      </c>
      <c r="I18" s="183">
        <v>2646</v>
      </c>
      <c r="J18" s="183">
        <v>4588</v>
      </c>
      <c r="K18" s="183">
        <v>1778</v>
      </c>
      <c r="L18" s="183">
        <v>2615</v>
      </c>
      <c r="M18" s="183">
        <v>1755</v>
      </c>
      <c r="N18" s="184">
        <v>1574</v>
      </c>
      <c r="O18" s="184">
        <v>1665</v>
      </c>
      <c r="P18" s="184">
        <v>2779</v>
      </c>
      <c r="Q18" s="184">
        <v>3729</v>
      </c>
      <c r="R18" s="184">
        <v>4016</v>
      </c>
      <c r="S18" s="184">
        <v>4297</v>
      </c>
      <c r="T18" s="58">
        <f>SUM(F18:S18)</f>
        <v>40677</v>
      </c>
      <c r="U18" s="29"/>
    </row>
    <row r="19" spans="3:21" s="8" customFormat="1" ht="24" customHeight="1" thickBot="1" thickTop="1">
      <c r="C19" s="185"/>
      <c r="D19" s="332" t="s">
        <v>234</v>
      </c>
      <c r="E19" s="333"/>
      <c r="F19" s="50">
        <v>3536</v>
      </c>
      <c r="G19" s="51">
        <v>2795</v>
      </c>
      <c r="H19" s="51">
        <v>2747</v>
      </c>
      <c r="I19" s="51">
        <v>1990</v>
      </c>
      <c r="J19" s="51">
        <v>3934</v>
      </c>
      <c r="K19" s="51">
        <v>1923</v>
      </c>
      <c r="L19" s="51">
        <v>2349</v>
      </c>
      <c r="M19" s="51">
        <v>1267</v>
      </c>
      <c r="N19" s="52">
        <v>1620</v>
      </c>
      <c r="O19" s="52">
        <v>1191</v>
      </c>
      <c r="P19" s="52">
        <v>2362</v>
      </c>
      <c r="Q19" s="52">
        <v>3131</v>
      </c>
      <c r="R19" s="52">
        <v>3721</v>
      </c>
      <c r="S19" s="52">
        <v>4597</v>
      </c>
      <c r="T19" s="58">
        <f>SUM(F19:S19)</f>
        <v>37163</v>
      </c>
      <c r="U19" s="29"/>
    </row>
    <row r="20" spans="3:20" ht="24" customHeight="1" thickBot="1">
      <c r="C20" s="308" t="s">
        <v>235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</row>
    <row r="21" spans="3:20" ht="24" customHeight="1" thickBot="1">
      <c r="C21" s="176">
        <v>3</v>
      </c>
      <c r="D21" s="345" t="s">
        <v>236</v>
      </c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7"/>
    </row>
    <row r="22" spans="3:20" ht="24" customHeight="1" thickBot="1" thickTop="1">
      <c r="C22" s="59"/>
      <c r="D22" s="312" t="s">
        <v>237</v>
      </c>
      <c r="E22" s="313"/>
      <c r="F22" s="64">
        <v>970</v>
      </c>
      <c r="G22" s="64">
        <v>734</v>
      </c>
      <c r="H22" s="64">
        <v>913</v>
      </c>
      <c r="I22" s="64">
        <v>741</v>
      </c>
      <c r="J22" s="64">
        <v>2029</v>
      </c>
      <c r="K22" s="64">
        <v>592</v>
      </c>
      <c r="L22" s="64">
        <v>1156</v>
      </c>
      <c r="M22" s="64">
        <v>757</v>
      </c>
      <c r="N22" s="64">
        <v>671</v>
      </c>
      <c r="O22" s="64">
        <v>507</v>
      </c>
      <c r="P22" s="64">
        <v>694</v>
      </c>
      <c r="Q22" s="64">
        <v>951</v>
      </c>
      <c r="R22" s="64">
        <v>1107</v>
      </c>
      <c r="S22" s="179">
        <v>1715</v>
      </c>
      <c r="T22" s="186">
        <f aca="true" t="shared" si="0" ref="T22:T28">SUM(F22:S22)</f>
        <v>13537</v>
      </c>
    </row>
    <row r="23" spans="3:20" ht="24" customHeight="1" thickBot="1" thickTop="1">
      <c r="C23" s="66"/>
      <c r="D23" s="312" t="s">
        <v>238</v>
      </c>
      <c r="E23" s="313"/>
      <c r="F23" s="39">
        <v>1985</v>
      </c>
      <c r="G23" s="41">
        <v>1280</v>
      </c>
      <c r="H23" s="41">
        <v>1617</v>
      </c>
      <c r="I23" s="41">
        <v>1373</v>
      </c>
      <c r="J23" s="41">
        <v>2284</v>
      </c>
      <c r="K23" s="41">
        <v>859</v>
      </c>
      <c r="L23" s="41">
        <v>1105</v>
      </c>
      <c r="M23" s="41">
        <v>783</v>
      </c>
      <c r="N23" s="42">
        <v>533</v>
      </c>
      <c r="O23" s="42">
        <v>962</v>
      </c>
      <c r="P23" s="42">
        <v>1457</v>
      </c>
      <c r="Q23" s="42">
        <v>1667</v>
      </c>
      <c r="R23" s="42">
        <v>2152</v>
      </c>
      <c r="S23" s="42">
        <v>2239</v>
      </c>
      <c r="T23" s="186">
        <f t="shared" si="0"/>
        <v>20296</v>
      </c>
    </row>
    <row r="24" spans="3:20" ht="24" customHeight="1" thickBot="1" thickTop="1">
      <c r="C24" s="66"/>
      <c r="D24" s="312" t="s">
        <v>239</v>
      </c>
      <c r="E24" s="313"/>
      <c r="F24" s="64">
        <v>1780</v>
      </c>
      <c r="G24" s="64">
        <v>1039</v>
      </c>
      <c r="H24" s="64">
        <v>1237</v>
      </c>
      <c r="I24" s="64">
        <v>1041</v>
      </c>
      <c r="J24" s="64">
        <v>1551</v>
      </c>
      <c r="K24" s="64">
        <v>710</v>
      </c>
      <c r="L24" s="64">
        <v>1028</v>
      </c>
      <c r="M24" s="64">
        <v>578</v>
      </c>
      <c r="N24" s="64">
        <v>356</v>
      </c>
      <c r="O24" s="64">
        <v>635</v>
      </c>
      <c r="P24" s="64">
        <v>1121</v>
      </c>
      <c r="Q24" s="64">
        <v>1352</v>
      </c>
      <c r="R24" s="64">
        <v>1506</v>
      </c>
      <c r="S24" s="179">
        <v>1778</v>
      </c>
      <c r="T24" s="186">
        <f t="shared" si="0"/>
        <v>15712</v>
      </c>
    </row>
    <row r="25" spans="3:20" s="8" customFormat="1" ht="23.25" customHeight="1" thickBot="1" thickTop="1">
      <c r="C25" s="63"/>
      <c r="D25" s="310" t="s">
        <v>240</v>
      </c>
      <c r="E25" s="311"/>
      <c r="F25" s="39">
        <v>2404</v>
      </c>
      <c r="G25" s="41">
        <v>1379</v>
      </c>
      <c r="H25" s="41">
        <v>1654</v>
      </c>
      <c r="I25" s="41">
        <v>1342</v>
      </c>
      <c r="J25" s="41">
        <v>2112</v>
      </c>
      <c r="K25" s="41">
        <v>1027</v>
      </c>
      <c r="L25" s="41">
        <v>1320</v>
      </c>
      <c r="M25" s="41">
        <v>661</v>
      </c>
      <c r="N25" s="42">
        <v>473</v>
      </c>
      <c r="O25" s="42">
        <v>702</v>
      </c>
      <c r="P25" s="42">
        <v>1625</v>
      </c>
      <c r="Q25" s="42">
        <v>1737</v>
      </c>
      <c r="R25" s="42">
        <v>2062</v>
      </c>
      <c r="S25" s="42">
        <v>2568</v>
      </c>
      <c r="T25" s="186">
        <f t="shared" si="0"/>
        <v>21066</v>
      </c>
    </row>
    <row r="26" spans="3:20" ht="24" customHeight="1" thickBot="1" thickTop="1">
      <c r="C26" s="66"/>
      <c r="D26" s="312" t="s">
        <v>241</v>
      </c>
      <c r="E26" s="313"/>
      <c r="F26" s="64">
        <v>2059</v>
      </c>
      <c r="G26" s="64">
        <v>918</v>
      </c>
      <c r="H26" s="64">
        <v>1159</v>
      </c>
      <c r="I26" s="64">
        <v>861</v>
      </c>
      <c r="J26" s="64">
        <v>1592</v>
      </c>
      <c r="K26" s="64">
        <v>732</v>
      </c>
      <c r="L26" s="64">
        <v>887</v>
      </c>
      <c r="M26" s="64">
        <v>501</v>
      </c>
      <c r="N26" s="64">
        <v>436</v>
      </c>
      <c r="O26" s="64">
        <v>435</v>
      </c>
      <c r="P26" s="64">
        <v>1413</v>
      </c>
      <c r="Q26" s="64">
        <v>1186</v>
      </c>
      <c r="R26" s="64">
        <v>1443</v>
      </c>
      <c r="S26" s="179">
        <v>1625</v>
      </c>
      <c r="T26" s="186">
        <f t="shared" si="0"/>
        <v>15247</v>
      </c>
    </row>
    <row r="27" spans="3:20" s="8" customFormat="1" ht="24.75" customHeight="1" thickBot="1" thickTop="1">
      <c r="C27" s="63"/>
      <c r="D27" s="310" t="s">
        <v>242</v>
      </c>
      <c r="E27" s="311"/>
      <c r="F27" s="39">
        <v>300</v>
      </c>
      <c r="G27" s="41">
        <v>103</v>
      </c>
      <c r="H27" s="41">
        <v>93</v>
      </c>
      <c r="I27" s="41">
        <v>96</v>
      </c>
      <c r="J27" s="41">
        <v>150</v>
      </c>
      <c r="K27" s="41">
        <v>71</v>
      </c>
      <c r="L27" s="41">
        <v>67</v>
      </c>
      <c r="M27" s="41">
        <v>46</v>
      </c>
      <c r="N27" s="42">
        <v>43</v>
      </c>
      <c r="O27" s="42">
        <v>63</v>
      </c>
      <c r="P27" s="42">
        <v>202</v>
      </c>
      <c r="Q27" s="42">
        <v>136</v>
      </c>
      <c r="R27" s="42">
        <v>116</v>
      </c>
      <c r="S27" s="42">
        <v>169</v>
      </c>
      <c r="T27" s="186">
        <f t="shared" si="0"/>
        <v>1655</v>
      </c>
    </row>
    <row r="28" spans="3:20" ht="24" customHeight="1" thickBot="1" thickTop="1">
      <c r="C28" s="187"/>
      <c r="D28" s="336" t="s">
        <v>243</v>
      </c>
      <c r="E28" s="337"/>
      <c r="F28" s="103">
        <v>1545</v>
      </c>
      <c r="G28" s="103">
        <v>1231</v>
      </c>
      <c r="H28" s="103">
        <v>1348</v>
      </c>
      <c r="I28" s="103">
        <v>1076</v>
      </c>
      <c r="J28" s="103">
        <v>2080</v>
      </c>
      <c r="K28" s="103">
        <v>1082</v>
      </c>
      <c r="L28" s="103">
        <v>1046</v>
      </c>
      <c r="M28" s="103">
        <v>669</v>
      </c>
      <c r="N28" s="103">
        <v>1843</v>
      </c>
      <c r="O28" s="103">
        <v>601</v>
      </c>
      <c r="P28" s="103">
        <v>2282</v>
      </c>
      <c r="Q28" s="103">
        <v>2116</v>
      </c>
      <c r="R28" s="103">
        <v>2135</v>
      </c>
      <c r="S28" s="104">
        <v>1889</v>
      </c>
      <c r="T28" s="186">
        <f t="shared" si="0"/>
        <v>20943</v>
      </c>
    </row>
    <row r="29" spans="3:20" s="8" customFormat="1" ht="24" customHeight="1" thickBot="1">
      <c r="C29" s="354" t="s">
        <v>244</v>
      </c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</row>
    <row r="30" spans="3:20" s="8" customFormat="1" ht="24" customHeight="1" thickBot="1">
      <c r="C30" s="188" t="s">
        <v>41</v>
      </c>
      <c r="D30" s="348" t="s">
        <v>245</v>
      </c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50"/>
    </row>
    <row r="31" spans="3:20" ht="24" customHeight="1" thickBot="1" thickTop="1">
      <c r="C31" s="61"/>
      <c r="D31" s="312" t="s">
        <v>246</v>
      </c>
      <c r="E31" s="313"/>
      <c r="F31" s="78">
        <v>853</v>
      </c>
      <c r="G31" s="78">
        <v>430</v>
      </c>
      <c r="H31" s="78">
        <v>340</v>
      </c>
      <c r="I31" s="78">
        <v>325</v>
      </c>
      <c r="J31" s="78">
        <v>651</v>
      </c>
      <c r="K31" s="78">
        <v>365</v>
      </c>
      <c r="L31" s="78">
        <v>387</v>
      </c>
      <c r="M31" s="78">
        <v>170</v>
      </c>
      <c r="N31" s="78">
        <v>255</v>
      </c>
      <c r="O31" s="78">
        <v>221</v>
      </c>
      <c r="P31" s="78">
        <v>618</v>
      </c>
      <c r="Q31" s="78">
        <v>432</v>
      </c>
      <c r="R31" s="78">
        <v>496</v>
      </c>
      <c r="S31" s="189">
        <v>629</v>
      </c>
      <c r="T31" s="190">
        <f aca="true" t="shared" si="1" ref="T31:T36">SUM(F31:S31)</f>
        <v>6172</v>
      </c>
    </row>
    <row r="32" spans="3:20" s="8" customFormat="1" ht="24" customHeight="1" thickBot="1" thickTop="1">
      <c r="C32" s="63"/>
      <c r="D32" s="310" t="s">
        <v>247</v>
      </c>
      <c r="E32" s="311"/>
      <c r="F32" s="70">
        <v>1674</v>
      </c>
      <c r="G32" s="42">
        <v>877</v>
      </c>
      <c r="H32" s="42">
        <v>1211</v>
      </c>
      <c r="I32" s="42">
        <v>913</v>
      </c>
      <c r="J32" s="42">
        <v>1259</v>
      </c>
      <c r="K32" s="42">
        <v>719</v>
      </c>
      <c r="L32" s="42">
        <v>697</v>
      </c>
      <c r="M32" s="42">
        <v>523</v>
      </c>
      <c r="N32" s="42">
        <v>512</v>
      </c>
      <c r="O32" s="42">
        <v>482</v>
      </c>
      <c r="P32" s="42">
        <v>1293</v>
      </c>
      <c r="Q32" s="42">
        <v>1207</v>
      </c>
      <c r="R32" s="42">
        <v>1172</v>
      </c>
      <c r="S32" s="42">
        <v>1689</v>
      </c>
      <c r="T32" s="190">
        <f t="shared" si="1"/>
        <v>14228</v>
      </c>
    </row>
    <row r="33" spans="3:20" ht="24" customHeight="1" thickBot="1" thickTop="1">
      <c r="C33" s="66"/>
      <c r="D33" s="334" t="s">
        <v>248</v>
      </c>
      <c r="E33" s="335"/>
      <c r="F33" s="181">
        <v>1719</v>
      </c>
      <c r="G33" s="191">
        <v>965</v>
      </c>
      <c r="H33" s="191">
        <v>1200</v>
      </c>
      <c r="I33" s="191">
        <v>1118</v>
      </c>
      <c r="J33" s="191">
        <v>1763</v>
      </c>
      <c r="K33" s="191">
        <v>773</v>
      </c>
      <c r="L33" s="191">
        <v>918</v>
      </c>
      <c r="M33" s="191">
        <v>536</v>
      </c>
      <c r="N33" s="191">
        <v>683</v>
      </c>
      <c r="O33" s="191">
        <v>595</v>
      </c>
      <c r="P33" s="181">
        <v>1253</v>
      </c>
      <c r="Q33" s="191">
        <v>1494</v>
      </c>
      <c r="R33" s="191">
        <v>1700</v>
      </c>
      <c r="S33" s="192">
        <v>2011</v>
      </c>
      <c r="T33" s="190">
        <f t="shared" si="1"/>
        <v>16728</v>
      </c>
    </row>
    <row r="34" spans="3:20" ht="24" customHeight="1" thickBot="1" thickTop="1">
      <c r="C34" s="66"/>
      <c r="D34" s="310" t="s">
        <v>249</v>
      </c>
      <c r="E34" s="311"/>
      <c r="F34" s="76">
        <v>1890</v>
      </c>
      <c r="G34" s="193">
        <v>1165</v>
      </c>
      <c r="H34" s="193">
        <v>1098</v>
      </c>
      <c r="I34" s="193">
        <v>1193</v>
      </c>
      <c r="J34" s="193">
        <v>2002</v>
      </c>
      <c r="K34" s="193">
        <v>876</v>
      </c>
      <c r="L34" s="193">
        <v>1184</v>
      </c>
      <c r="M34" s="193">
        <v>695</v>
      </c>
      <c r="N34" s="193">
        <v>797</v>
      </c>
      <c r="O34" s="193">
        <v>760</v>
      </c>
      <c r="P34" s="76">
        <v>1794</v>
      </c>
      <c r="Q34" s="193">
        <v>1565</v>
      </c>
      <c r="R34" s="193">
        <v>1918</v>
      </c>
      <c r="S34" s="194">
        <v>2324</v>
      </c>
      <c r="T34" s="190">
        <f t="shared" si="1"/>
        <v>19261</v>
      </c>
    </row>
    <row r="35" spans="3:20" ht="24" customHeight="1" thickBot="1" thickTop="1">
      <c r="C35" s="66"/>
      <c r="D35" s="195" t="s">
        <v>250</v>
      </c>
      <c r="E35" s="196"/>
      <c r="F35" s="197">
        <v>2217</v>
      </c>
      <c r="G35" s="198">
        <v>1382</v>
      </c>
      <c r="H35" s="198">
        <v>1524</v>
      </c>
      <c r="I35" s="198">
        <v>1129</v>
      </c>
      <c r="J35" s="198">
        <v>2028</v>
      </c>
      <c r="K35" s="198">
        <v>1022</v>
      </c>
      <c r="L35" s="198">
        <v>1333</v>
      </c>
      <c r="M35" s="198">
        <v>711</v>
      </c>
      <c r="N35" s="198">
        <v>830</v>
      </c>
      <c r="O35" s="198">
        <v>635</v>
      </c>
      <c r="P35" s="197">
        <v>1701</v>
      </c>
      <c r="Q35" s="198">
        <v>1628</v>
      </c>
      <c r="R35" s="198">
        <v>1893</v>
      </c>
      <c r="S35" s="199">
        <v>2172</v>
      </c>
      <c r="T35" s="190">
        <f t="shared" si="1"/>
        <v>20205</v>
      </c>
    </row>
    <row r="36" spans="3:20" ht="24" customHeight="1" thickBot="1" thickTop="1">
      <c r="C36" s="200"/>
      <c r="D36" s="201" t="s">
        <v>251</v>
      </c>
      <c r="E36" s="202"/>
      <c r="F36" s="203">
        <v>2690</v>
      </c>
      <c r="G36" s="204">
        <v>1865</v>
      </c>
      <c r="H36" s="204">
        <v>2648</v>
      </c>
      <c r="I36" s="204">
        <v>1852</v>
      </c>
      <c r="J36" s="204">
        <v>4095</v>
      </c>
      <c r="K36" s="204">
        <v>1318</v>
      </c>
      <c r="L36" s="204">
        <v>2090</v>
      </c>
      <c r="M36" s="204">
        <v>1360</v>
      </c>
      <c r="N36" s="204">
        <v>1278</v>
      </c>
      <c r="O36" s="204">
        <v>1212</v>
      </c>
      <c r="P36" s="203">
        <v>2135</v>
      </c>
      <c r="Q36" s="204">
        <v>2819</v>
      </c>
      <c r="R36" s="204">
        <v>3342</v>
      </c>
      <c r="S36" s="205">
        <v>3158</v>
      </c>
      <c r="T36" s="190">
        <f t="shared" si="1"/>
        <v>31862</v>
      </c>
    </row>
    <row r="37" spans="3:20" ht="24" customHeight="1" thickBot="1">
      <c r="C37" s="206"/>
      <c r="D37" s="207"/>
      <c r="E37" s="207"/>
      <c r="F37" s="208"/>
      <c r="G37" s="209"/>
      <c r="H37" s="209"/>
      <c r="I37" s="209"/>
      <c r="J37" s="209"/>
      <c r="K37" s="209"/>
      <c r="L37" s="209"/>
      <c r="M37" s="209"/>
      <c r="N37" s="209"/>
      <c r="O37" s="209"/>
      <c r="P37" s="208"/>
      <c r="Q37" s="209"/>
      <c r="R37" s="209"/>
      <c r="S37" s="209"/>
      <c r="T37" s="210"/>
    </row>
    <row r="38" spans="3:20" ht="36" customHeight="1" thickBot="1" thickTop="1">
      <c r="C38" s="211" t="s">
        <v>43</v>
      </c>
      <c r="D38" s="341" t="s">
        <v>252</v>
      </c>
      <c r="E38" s="342"/>
      <c r="F38" s="212">
        <v>11043</v>
      </c>
      <c r="G38" s="212">
        <v>6684</v>
      </c>
      <c r="H38" s="212">
        <v>8021</v>
      </c>
      <c r="I38" s="212">
        <v>6530</v>
      </c>
      <c r="J38" s="212">
        <v>11798</v>
      </c>
      <c r="K38" s="212">
        <v>5073</v>
      </c>
      <c r="L38" s="212">
        <v>6609</v>
      </c>
      <c r="M38" s="212">
        <v>3995</v>
      </c>
      <c r="N38" s="212">
        <v>4355</v>
      </c>
      <c r="O38" s="212">
        <v>3905</v>
      </c>
      <c r="P38" s="212">
        <v>8794</v>
      </c>
      <c r="Q38" s="212">
        <v>9145</v>
      </c>
      <c r="R38" s="212">
        <v>10521</v>
      </c>
      <c r="S38" s="213">
        <v>11983</v>
      </c>
      <c r="T38" s="214">
        <f>SUM(F38:S38)</f>
        <v>108456</v>
      </c>
    </row>
    <row r="39" spans="3:20" ht="15">
      <c r="C39" s="85"/>
      <c r="I39" s="215"/>
      <c r="O39" s="88"/>
      <c r="P39" s="88"/>
      <c r="Q39" s="88"/>
      <c r="R39" s="88"/>
      <c r="S39" s="88"/>
      <c r="T39" s="89">
        <f>T8+T9+T10+T11+T12</f>
        <v>108456</v>
      </c>
    </row>
    <row r="40" spans="2:20" ht="15.75">
      <c r="B40" t="s">
        <v>32</v>
      </c>
      <c r="C40" s="216"/>
      <c r="D40" s="217"/>
      <c r="E40" s="218"/>
      <c r="F40" s="21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>
        <f>T31+T32+T33+T34+T35+T36</f>
        <v>108456</v>
      </c>
    </row>
    <row r="41" spans="3:20" ht="15.75">
      <c r="C41" s="216"/>
      <c r="D41" s="222"/>
      <c r="E41" s="223"/>
      <c r="F41" s="224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5">
        <f>T31+T32+T33+T34+T35+T36</f>
        <v>108456</v>
      </c>
    </row>
    <row r="42" spans="3:20" ht="55.5" customHeight="1">
      <c r="C42" s="343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</row>
    <row r="43" spans="3:20" ht="34.5" customHeight="1">
      <c r="C43" s="226"/>
      <c r="D43" s="227"/>
      <c r="E43" s="228"/>
      <c r="F43" s="229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1"/>
    </row>
    <row r="44" spans="3:20" ht="34.5" customHeight="1">
      <c r="C44" s="330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</row>
    <row r="45" spans="3:20" ht="34.5" customHeight="1">
      <c r="C45" s="232"/>
      <c r="D45" s="329"/>
      <c r="E45" s="329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4"/>
    </row>
    <row r="46" spans="3:20" ht="35.25" customHeight="1">
      <c r="C46" s="235"/>
      <c r="D46" s="328"/>
      <c r="E46" s="328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4"/>
    </row>
    <row r="47" spans="3:20" ht="35.25" customHeight="1">
      <c r="C47" s="235"/>
      <c r="D47" s="328"/>
      <c r="E47" s="328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4"/>
    </row>
    <row r="48" spans="3:20" s="8" customFormat="1" ht="33.75" customHeight="1">
      <c r="C48" s="232"/>
      <c r="D48" s="329"/>
      <c r="E48" s="329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4"/>
    </row>
    <row r="49" spans="3:20" s="8" customFormat="1" ht="25.5" customHeight="1">
      <c r="C49" s="330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</row>
    <row r="50" spans="3:20" s="8" customFormat="1" ht="32.25" customHeight="1">
      <c r="C50" s="237"/>
      <c r="D50" s="339"/>
      <c r="E50" s="339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</row>
    <row r="51" spans="3:20" ht="32.25" customHeight="1">
      <c r="C51" s="239"/>
      <c r="D51" s="323"/>
      <c r="E51" s="323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1"/>
    </row>
    <row r="52" spans="3:20" s="8" customFormat="1" ht="31.5" customHeight="1">
      <c r="C52" s="237"/>
      <c r="D52" s="322"/>
      <c r="E52" s="322"/>
      <c r="F52" s="240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1"/>
    </row>
    <row r="53" spans="3:20" ht="32.25" customHeight="1">
      <c r="C53" s="239"/>
      <c r="D53" s="323"/>
      <c r="E53" s="323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1"/>
    </row>
    <row r="54" spans="3:20" s="8" customFormat="1" ht="32.25" customHeight="1">
      <c r="C54" s="237"/>
      <c r="D54" s="322"/>
      <c r="E54" s="322"/>
      <c r="F54" s="240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1"/>
    </row>
    <row r="55" spans="3:20" s="8" customFormat="1" ht="32.25" customHeight="1">
      <c r="C55" s="237"/>
      <c r="D55" s="321"/>
      <c r="E55" s="321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1"/>
    </row>
    <row r="56" spans="3:20" s="8" customFormat="1" ht="31.5" customHeight="1">
      <c r="C56" s="237"/>
      <c r="D56" s="322"/>
      <c r="E56" s="322"/>
      <c r="F56" s="240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1"/>
    </row>
    <row r="57" spans="3:20" s="8" customFormat="1" ht="32.25" customHeight="1">
      <c r="C57" s="237"/>
      <c r="D57" s="321"/>
      <c r="E57" s="321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1"/>
    </row>
    <row r="58" spans="3:20" s="8" customFormat="1" ht="32.25" customHeight="1">
      <c r="C58" s="237"/>
      <c r="D58" s="322"/>
      <c r="E58" s="322"/>
      <c r="F58" s="240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1"/>
    </row>
    <row r="59" spans="3:20" ht="32.25" customHeight="1">
      <c r="C59" s="243"/>
      <c r="D59" s="323"/>
      <c r="E59" s="323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1"/>
    </row>
    <row r="60" spans="3:20" s="8" customFormat="1" ht="32.25" customHeight="1">
      <c r="C60" s="237"/>
      <c r="D60" s="322"/>
      <c r="E60" s="322"/>
      <c r="F60" s="240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1"/>
    </row>
    <row r="61" spans="3:20" ht="32.25" customHeight="1">
      <c r="C61" s="243"/>
      <c r="D61" s="323"/>
      <c r="E61" s="323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1"/>
    </row>
    <row r="62" spans="3:20" s="8" customFormat="1" ht="32.25" customHeight="1">
      <c r="C62" s="237"/>
      <c r="D62" s="322"/>
      <c r="E62" s="322"/>
      <c r="F62" s="240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1"/>
    </row>
    <row r="63" spans="3:20" ht="32.25" customHeight="1">
      <c r="C63" s="243"/>
      <c r="D63" s="323"/>
      <c r="E63" s="323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1"/>
    </row>
    <row r="64" spans="3:20" s="8" customFormat="1" ht="32.25" customHeight="1">
      <c r="C64" s="237"/>
      <c r="D64" s="322"/>
      <c r="E64" s="322"/>
      <c r="F64" s="240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1"/>
    </row>
    <row r="65" spans="3:20" s="8" customFormat="1" ht="32.25" customHeight="1">
      <c r="C65" s="237"/>
      <c r="D65" s="321"/>
      <c r="E65" s="321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1"/>
    </row>
    <row r="66" spans="3:20" s="8" customFormat="1" ht="31.5" customHeight="1">
      <c r="C66" s="237"/>
      <c r="D66" s="325"/>
      <c r="E66" s="325"/>
      <c r="F66" s="240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1"/>
    </row>
    <row r="67" spans="3:20" s="87" customFormat="1" ht="32.25" customHeight="1">
      <c r="C67" s="244"/>
      <c r="D67" s="324"/>
      <c r="E67" s="324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1"/>
    </row>
    <row r="68" spans="3:20" ht="42" customHeight="1">
      <c r="C68" s="239"/>
      <c r="D68" s="323"/>
      <c r="E68" s="323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</row>
    <row r="69" spans="3:20" ht="44.25" customHeight="1">
      <c r="C69" s="243"/>
      <c r="D69" s="323"/>
      <c r="E69" s="323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</row>
    <row r="70" ht="12.75">
      <c r="C70" s="245"/>
    </row>
    <row r="77" ht="12.75">
      <c r="E77" t="s">
        <v>253</v>
      </c>
    </row>
  </sheetData>
  <sheetProtection password="CAAD" sheet="1" objects="1" scenarios="1"/>
  <mergeCells count="59">
    <mergeCell ref="C3:T3"/>
    <mergeCell ref="D38:E38"/>
    <mergeCell ref="C42:T42"/>
    <mergeCell ref="D21:T21"/>
    <mergeCell ref="D30:T30"/>
    <mergeCell ref="D7:T7"/>
    <mergeCell ref="D14:T14"/>
    <mergeCell ref="C29:T29"/>
    <mergeCell ref="D6:T6"/>
    <mergeCell ref="D18:E18"/>
    <mergeCell ref="C13:T13"/>
    <mergeCell ref="D34:E34"/>
    <mergeCell ref="D50:E50"/>
    <mergeCell ref="D23:E23"/>
    <mergeCell ref="D24:E24"/>
    <mergeCell ref="C44:T44"/>
    <mergeCell ref="D45:E45"/>
    <mergeCell ref="D46:E46"/>
    <mergeCell ref="D31:E31"/>
    <mergeCell ref="D15:E15"/>
    <mergeCell ref="D54:E54"/>
    <mergeCell ref="D55:E55"/>
    <mergeCell ref="D56:E56"/>
    <mergeCell ref="D19:E19"/>
    <mergeCell ref="D33:E33"/>
    <mergeCell ref="D27:E27"/>
    <mergeCell ref="D28:E28"/>
    <mergeCell ref="D16:E16"/>
    <mergeCell ref="D17:E17"/>
    <mergeCell ref="D65:E65"/>
    <mergeCell ref="D47:E47"/>
    <mergeCell ref="D48:E48"/>
    <mergeCell ref="D51:E51"/>
    <mergeCell ref="C49:T49"/>
    <mergeCell ref="D52:E52"/>
    <mergeCell ref="D53:E53"/>
    <mergeCell ref="D32:E32"/>
    <mergeCell ref="D68:E68"/>
    <mergeCell ref="D69:E69"/>
    <mergeCell ref="D61:E61"/>
    <mergeCell ref="D62:E62"/>
    <mergeCell ref="D63:E63"/>
    <mergeCell ref="D64:E64"/>
    <mergeCell ref="D67:E67"/>
    <mergeCell ref="D66:E66"/>
    <mergeCell ref="D57:E57"/>
    <mergeCell ref="D58:E58"/>
    <mergeCell ref="D59:E59"/>
    <mergeCell ref="D60:E60"/>
    <mergeCell ref="C4:T4"/>
    <mergeCell ref="C20:T20"/>
    <mergeCell ref="D25:E25"/>
    <mergeCell ref="D26:E26"/>
    <mergeCell ref="D22:E22"/>
    <mergeCell ref="D8:E8"/>
    <mergeCell ref="D9:E9"/>
    <mergeCell ref="D10:E10"/>
    <mergeCell ref="D11:E11"/>
    <mergeCell ref="D12:E12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15023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wup</cp:lastModifiedBy>
  <dcterms:created xsi:type="dcterms:W3CDTF">2004-04-14T05:47:53Z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