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6405" activeTab="0"/>
  </bookViews>
  <sheets>
    <sheet name="Stan i struktura XII 11" sheetId="1" r:id="rId1"/>
    <sheet name="Gminy XII 11" sheetId="2" r:id="rId2"/>
    <sheet name="Wykresy XII 11" sheetId="3" r:id="rId3"/>
    <sheet name="Zał. IV kw. 11" sheetId="4" r:id="rId4"/>
  </sheets>
  <externalReferences>
    <externalReference r:id="rId7"/>
    <externalReference r:id="rId8"/>
  </externalReferences>
  <definedNames>
    <definedName name="_xlnm.Print_Area" localSheetId="1">'Gminy XII 11'!$B$1:$O$46</definedName>
    <definedName name="_xlnm.Print_Area" localSheetId="0">'Stan i struktura XII 11'!$B$2:$S$68</definedName>
    <definedName name="_xlnm.Print_Area" localSheetId="2">'Wykresy XII 11'!$M$1:$AC$51</definedName>
    <definedName name="_xlnm.Print_Area" localSheetId="3">'Zał. IV kw. 11'!$B$2:$S$39</definedName>
  </definedNames>
  <calcPr fullCalcOnLoad="1"/>
</workbook>
</file>

<file path=xl/sharedStrings.xml><?xml version="1.0" encoding="utf-8"?>
<sst xmlns="http://schemas.openxmlformats.org/spreadsheetml/2006/main" count="470" uniqueCount="275">
  <si>
    <t xml:space="preserve">INFORMACJA O STANIE I STRUKTURZE BEZROBOCIA W WOJ. LUBUSKIM W GRUDNIU 2011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</si>
  <si>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</si>
  <si>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</si>
  <si>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</si>
  <si>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</si>
  <si>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</si>
  <si>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</si>
  <si>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</si>
  <si>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</si>
  <si>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</si>
  <si>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</si>
  <si>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</si>
  <si>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</si>
  <si>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</si>
  <si>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</si>
  <si>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</si>
  <si>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</si>
  <si>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</si>
  <si>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</si>
  <si>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</si>
  <si>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</si>
  <si>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listopad 2011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</si>
  <si>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</si>
  <si>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</si>
  <si>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</si>
  <si>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</si>
  <si>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</si>
  <si>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</si>
  <si>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</si>
  <si>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</si>
  <si>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</si>
  <si>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</si>
  <si>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</si>
  <si>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</si>
  <si>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</si>
  <si>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</si>
  <si>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</si>
  <si>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</si>
  <si>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</si>
  <si>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</si>
  <si>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</si>
  <si>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</si>
  <si>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</si>
  <si>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</si>
  <si>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</si>
  <si>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</si>
  <si>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</si>
  <si>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</si>
  <si>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</si>
  <si>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</si>
  <si>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</si>
  <si>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</si>
  <si>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</si>
  <si>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</si>
  <si>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</si>
  <si>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</si>
  <si>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</si>
  <si>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</si>
  <si>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</si>
  <si>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</si>
  <si>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</si>
  <si>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</si>
  <si>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</si>
  <si>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</si>
  <si>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</si>
  <si>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</si>
  <si>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</si>
  <si>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</si>
  <si>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</si>
  <si>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</si>
  <si>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</si>
  <si>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</si>
  <si>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</si>
  <si>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</si>
  <si>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</si>
  <si>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</si>
  <si>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</si>
  <si>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</si>
  <si>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</si>
  <si>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</si>
  <si>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</si>
  <si>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</si>
  <si>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</si>
  <si>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</si>
  <si>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grudzień 2011 r. jest podawany przez GUS z miesięcznym opóżnieniem</t>
  </si>
  <si>
    <t>Liczba  bezrobotnych w układzie powiatowych urzędów pracy i gmin woj. lubuskiego zarejestrowanych</t>
  </si>
  <si>
    <t>na koniec grudnia 2011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</si>
  <si>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</si>
  <si>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</si>
  <si>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</si>
  <si>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</si>
  <si>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</si>
  <si>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</si>
  <si>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</si>
  <si>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</si>
  <si>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</si>
  <si>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</si>
  <si>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</si>
  <si>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</si>
  <si>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</si>
  <si>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</si>
  <si>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</si>
  <si>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</si>
  <si>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</si>
  <si>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</si>
  <si>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</si>
  <si>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</si>
  <si>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</si>
  <si>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</si>
  <si>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</si>
  <si>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</si>
  <si>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</si>
  <si>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</si>
  <si>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</si>
  <si>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</si>
  <si>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</si>
  <si>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</si>
  <si>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</si>
  <si>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</si>
  <si>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</si>
  <si>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</si>
  <si>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</si>
  <si>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</si>
  <si>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</si>
  <si>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</si>
  <si>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</si>
  <si>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</si>
  <si>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</si>
  <si>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</si>
  <si>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</si>
  <si>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</si>
  <si>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</si>
  <si>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</si>
  <si>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</si>
  <si>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</si>
  <si>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</si>
  <si>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</si>
  <si>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</si>
  <si>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</si>
  <si>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</si>
  <si>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</si>
  <si>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</si>
  <si>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</si>
  <si>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</si>
  <si>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</si>
  <si>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</si>
  <si>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</si>
  <si>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</si>
  <si>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</si>
  <si>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</si>
  <si>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</si>
  <si>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</si>
  <si>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</si>
  <si>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</si>
  <si>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</si>
  <si>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</si>
  <si>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</si>
  <si>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</si>
  <si>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</si>
  <si>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</si>
  <si>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</si>
  <si>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</si>
  <si>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</si>
  <si>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</si>
  <si>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</si>
  <si>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</si>
  <si>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</si>
  <si>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</si>
  <si>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</si>
  <si>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</si>
  <si>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</si>
  <si>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</si>
  <si>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</si>
  <si>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</si>
  <si>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</si>
  <si>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</si>
  <si>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</si>
  <si>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</si>
  <si>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</si>
  <si>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</si>
  <si>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</si>
  <si>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</si>
  <si>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</si>
  <si>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</si>
  <si>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</si>
  <si>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</si>
  <si>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</si>
  <si>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</si>
  <si>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</si>
  <si>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</si>
  <si>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</si>
  <si>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</si>
  <si>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</si>
  <si>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</si>
  <si>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</si>
  <si>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XII 2010r.</t>
  </si>
  <si>
    <t>I 2011r.</t>
  </si>
  <si>
    <t>II 2011r.</t>
  </si>
  <si>
    <t>III 2011r.</t>
  </si>
  <si>
    <t>IV 2011r.</t>
  </si>
  <si>
    <t>V 2011r.</t>
  </si>
  <si>
    <t>wyłączenia</t>
  </si>
  <si>
    <t>rejestracje</t>
  </si>
  <si>
    <t>VI 2011r.</t>
  </si>
  <si>
    <t>grudzień 2011 r.</t>
  </si>
  <si>
    <t>VII 2011r.</t>
  </si>
  <si>
    <t>listopad 2011 r.</t>
  </si>
  <si>
    <t>VIII 2011r.</t>
  </si>
  <si>
    <t>październik 2011 r.</t>
  </si>
  <si>
    <t>IX 2011r.</t>
  </si>
  <si>
    <t>wrzesień 2011 r.</t>
  </si>
  <si>
    <t>X 2011r.</t>
  </si>
  <si>
    <t>sierpień 2011 r.</t>
  </si>
  <si>
    <t>XI 2011r.</t>
  </si>
  <si>
    <t>lipiec 2011 r.</t>
  </si>
  <si>
    <t>XII 2011r.</t>
  </si>
  <si>
    <t>oferty pracy</t>
  </si>
  <si>
    <t>VII 2010r.</t>
  </si>
  <si>
    <t>VIII 2010r.</t>
  </si>
  <si>
    <t>IX 2010r.</t>
  </si>
  <si>
    <t>X 2010r.</t>
  </si>
  <si>
    <t>XI 2010r.</t>
  </si>
  <si>
    <t>Praca niesubsydiowana</t>
  </si>
  <si>
    <t>Podjęcie działalności gospodarczej i inna praca</t>
  </si>
  <si>
    <t>Podjęcie pracy w ramach refund. kosztów w zatrud. bezrobotnego</t>
  </si>
  <si>
    <t>Prace interwencyjne</t>
  </si>
  <si>
    <t>Roboty publiczne</t>
  </si>
  <si>
    <t>Szkolenia</t>
  </si>
  <si>
    <t>Staże</t>
  </si>
  <si>
    <t>Praca społecznie użyteczna</t>
  </si>
  <si>
    <t xml:space="preserve">       Obserwatorium Rynku Pracy - tel: (68) 456 76 91, (68) 456 76 92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</si>
  <si>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</si>
  <si>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</si>
  <si>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</si>
  <si>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emerytalnycu lub rentowych</t>
  </si>
  <si>
    <t>Inne</t>
  </si>
  <si>
    <t>Wojewódzki Urząd Pracy w Zielonej Górze</t>
  </si>
  <si>
    <t>INFORMACJA KWARTALNA O STRUKTURZE BEZROBOTNYCH</t>
  </si>
  <si>
    <t xml:space="preserve"> WG WIEKU, WYKSZTAŁCENIA, STAŻU PRACY I CZASIE POZOSTAWANIA BEZ PRACY [stan na 31.12.2011 r.]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</si>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</sst>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101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9.45"/>
      <color indexed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7"/>
      <name val="Arial CE"/>
      <family val="0"/>
    </font>
    <font>
      <sz val="10"/>
      <name val="Times New Roman CE"/>
      <family val="1"/>
    </font>
    <font>
      <b/>
      <sz val="12"/>
      <name val="Arial CE"/>
      <family val="2"/>
    </font>
    <font>
      <b/>
      <sz val="12"/>
      <name val="Times New Roman CE"/>
      <family val="1"/>
    </font>
    <font>
      <b/>
      <sz val="20"/>
      <name val="Arial CE"/>
      <family val="2"/>
    </font>
    <font>
      <sz val="20"/>
      <name val="Arial CE"/>
      <family val="2"/>
    </font>
    <font>
      <b/>
      <sz val="2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b/>
      <sz val="16"/>
      <name val="Arial Black"/>
      <family val="2"/>
    </font>
    <font>
      <sz val="16"/>
      <name val="Arial Black"/>
      <family val="2"/>
    </font>
    <font>
      <b/>
      <sz val="12"/>
      <name val="Arial"/>
      <family val="2"/>
    </font>
    <font>
      <sz val="16"/>
      <name val="Times New Roman CE"/>
      <family val="1"/>
    </font>
    <font>
      <sz val="16"/>
      <name val="Arial"/>
      <family val="2"/>
    </font>
    <font>
      <b/>
      <sz val="16"/>
      <name val="Arial"/>
      <family val="2"/>
    </font>
    <font>
      <sz val="16"/>
      <name val="Arial CE"/>
      <family val="0"/>
    </font>
    <font>
      <sz val="14"/>
      <name val="Arial CE"/>
      <family val="2"/>
    </font>
    <font>
      <b/>
      <sz val="15"/>
      <name val="Arial"/>
      <family val="2"/>
    </font>
    <font>
      <b/>
      <i/>
      <sz val="12"/>
      <name val="Arial CE"/>
      <family val="2"/>
    </font>
    <font>
      <sz val="12"/>
      <name val="Times New Roman CE"/>
      <family val="1"/>
    </font>
    <font>
      <b/>
      <i/>
      <sz val="10"/>
      <name val="Arial CE"/>
      <family val="2"/>
    </font>
    <font>
      <b/>
      <sz val="11"/>
      <color indexed="8"/>
      <name val="Arial"/>
      <family val="0"/>
    </font>
    <font>
      <b/>
      <i/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66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double"/>
      <bottom style="double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8" borderId="0" applyNumberFormat="0" applyBorder="0" applyAlignment="0" applyProtection="0"/>
    <xf numFmtId="43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83" fillId="0" borderId="0">
      <alignment/>
      <protection/>
    </xf>
    <xf numFmtId="0" fontId="94" fillId="27" borderId="1" applyNumberFormat="0" applyAlignment="0" applyProtection="0"/>
    <xf numFmtId="9" fontId="8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3" fillId="31" borderId="9" applyNumberFormat="0" applyFont="0" applyAlignment="0" applyProtection="0"/>
    <xf numFmtId="44" fontId="83" fillId="0" borderId="0" applyFont="0" applyFill="0" applyBorder="0" applyAlignment="0" applyProtection="0"/>
    <xf numFmtId="42" fontId="83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31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9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165" fontId="35" fillId="0" borderId="0" xfId="0" applyNumberFormat="1" applyFont="1" applyBorder="1" applyAlignment="1" applyProtection="1">
      <alignment/>
      <protection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0" applyNumberFormat="1" applyAlignment="1">
      <alignment/>
    </xf>
    <xf numFmtId="0" fontId="5" fillId="37" borderId="68" xfId="0" applyFont="1" applyFill="1" applyBorder="1" applyAlignment="1">
      <alignment horizontal="center" vertical="center"/>
    </xf>
    <xf numFmtId="0" fontId="2" fillId="37" borderId="68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2" fillId="0" borderId="69" xfId="0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0" fontId="14" fillId="33" borderId="71" xfId="0" applyFont="1" applyFill="1" applyBorder="1" applyAlignment="1">
      <alignment vertical="center" wrapText="1"/>
    </xf>
    <xf numFmtId="0" fontId="14" fillId="33" borderId="72" xfId="0" applyFont="1" applyFill="1" applyBorder="1" applyAlignment="1">
      <alignment vertical="center" wrapText="1"/>
    </xf>
    <xf numFmtId="0" fontId="15" fillId="0" borderId="73" xfId="0" applyFont="1" applyFill="1" applyBorder="1" applyAlignment="1">
      <alignment vertical="center" wrapText="1"/>
    </xf>
    <xf numFmtId="0" fontId="15" fillId="0" borderId="74" xfId="0" applyFont="1" applyFill="1" applyBorder="1" applyAlignment="1">
      <alignment vertical="center" wrapText="1"/>
    </xf>
    <xf numFmtId="0" fontId="15" fillId="0" borderId="75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5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3" fillId="0" borderId="75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5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5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15" fillId="0" borderId="76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8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0" fillId="38" borderId="0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8" borderId="57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77" xfId="0" applyFont="1" applyFill="1" applyBorder="1" applyAlignment="1">
      <alignment horizontal="center" vertical="center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2" xfId="0" applyFont="1" applyBorder="1" applyAlignment="1">
      <alignment vertical="center" wrapText="1"/>
    </xf>
    <xf numFmtId="0" fontId="3" fillId="0" borderId="78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14" fillId="33" borderId="71" xfId="0" applyFont="1" applyFill="1" applyBorder="1" applyAlignment="1">
      <alignment horizontal="center" vertical="center" wrapText="1"/>
    </xf>
    <xf numFmtId="0" fontId="14" fillId="33" borderId="72" xfId="0" applyFont="1" applyFill="1" applyBorder="1" applyAlignment="1">
      <alignment horizontal="center" vertical="center" wrapText="1"/>
    </xf>
    <xf numFmtId="0" fontId="14" fillId="33" borderId="79" xfId="0" applyFont="1" applyFill="1" applyBorder="1" applyAlignment="1">
      <alignment horizontal="center" vertical="center" wrapText="1"/>
    </xf>
    <xf numFmtId="0" fontId="14" fillId="33" borderId="80" xfId="0" applyFont="1" applyFill="1" applyBorder="1" applyAlignment="1">
      <alignment horizontal="center" vertical="center" wrapText="1"/>
    </xf>
    <xf numFmtId="165" fontId="4" fillId="33" borderId="81" xfId="0" applyNumberFormat="1" applyFont="1" applyFill="1" applyBorder="1" applyAlignment="1" applyProtection="1">
      <alignment horizontal="center" vertical="center" wrapText="1"/>
      <protection/>
    </xf>
    <xf numFmtId="0" fontId="2" fillId="33" borderId="82" xfId="0" applyFont="1" applyFill="1" applyBorder="1" applyAlignment="1">
      <alignment horizontal="center" vertical="center" wrapText="1"/>
    </xf>
    <xf numFmtId="165" fontId="30" fillId="33" borderId="83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84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wrapText="1"/>
    </xf>
    <xf numFmtId="0" fontId="32" fillId="0" borderId="86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32" fillId="0" borderId="88" xfId="0" applyFont="1" applyBorder="1" applyAlignment="1">
      <alignment horizontal="center" vertical="center" wrapText="1"/>
    </xf>
    <xf numFmtId="0" fontId="32" fillId="0" borderId="89" xfId="0" applyFont="1" applyBorder="1" applyAlignment="1">
      <alignment horizontal="center" vertical="center" wrapText="1"/>
    </xf>
    <xf numFmtId="0" fontId="33" fillId="0" borderId="90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165" fontId="28" fillId="0" borderId="83" xfId="0" applyNumberFormat="1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2" fillId="0" borderId="9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28" fillId="0" borderId="9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100" fillId="31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7" fillId="37" borderId="0" xfId="0" applyFont="1" applyFill="1" applyAlignment="1">
      <alignment/>
    </xf>
    <xf numFmtId="0" fontId="58" fillId="37" borderId="0" xfId="0" applyFont="1" applyFill="1" applyAlignment="1">
      <alignment/>
    </xf>
    <xf numFmtId="0" fontId="59" fillId="37" borderId="0" xfId="0" applyFont="1" applyFill="1" applyAlignment="1">
      <alignment/>
    </xf>
    <xf numFmtId="0" fontId="60" fillId="37" borderId="0" xfId="0" applyFont="1" applyFill="1" applyAlignment="1">
      <alignment horizontal="center" wrapText="1"/>
    </xf>
    <xf numFmtId="0" fontId="61" fillId="0" borderId="0" xfId="0" applyFont="1" applyAlignment="1">
      <alignment horizontal="center" wrapText="1"/>
    </xf>
    <xf numFmtId="0" fontId="57" fillId="37" borderId="0" xfId="0" applyFont="1" applyFill="1" applyAlignment="1">
      <alignment horizontal="left" vertical="center"/>
    </xf>
    <xf numFmtId="0" fontId="0" fillId="37" borderId="0" xfId="0" applyFill="1" applyAlignment="1">
      <alignment/>
    </xf>
    <xf numFmtId="0" fontId="62" fillId="37" borderId="0" xfId="0" applyFont="1" applyFill="1" applyAlignment="1">
      <alignment horizontal="center"/>
    </xf>
    <xf numFmtId="0" fontId="62" fillId="37" borderId="68" xfId="0" applyFont="1" applyFill="1" applyBorder="1" applyAlignment="1">
      <alignment horizontal="center" vertical="center" wrapText="1"/>
    </xf>
    <xf numFmtId="0" fontId="0" fillId="37" borderId="68" xfId="0" applyFill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/>
    </xf>
    <xf numFmtId="0" fontId="64" fillId="0" borderId="12" xfId="0" applyFont="1" applyBorder="1" applyAlignment="1">
      <alignment horizontal="right" vertical="top" wrapText="1"/>
    </xf>
    <xf numFmtId="0" fontId="65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7" fillId="0" borderId="96" xfId="0" applyFont="1" applyFill="1" applyBorder="1" applyAlignment="1">
      <alignment horizontal="center" vertical="center" wrapText="1"/>
    </xf>
    <xf numFmtId="0" fontId="68" fillId="38" borderId="0" xfId="0" applyFont="1" applyFill="1" applyBorder="1" applyAlignment="1">
      <alignment horizontal="center" vertical="center"/>
    </xf>
    <xf numFmtId="0" fontId="69" fillId="38" borderId="57" xfId="0" applyFont="1" applyFill="1" applyBorder="1" applyAlignment="1">
      <alignment horizontal="center" vertical="center"/>
    </xf>
    <xf numFmtId="0" fontId="69" fillId="0" borderId="44" xfId="0" applyFont="1" applyBorder="1" applyAlignment="1">
      <alignment horizontal="center"/>
    </xf>
    <xf numFmtId="0" fontId="70" fillId="0" borderId="97" xfId="0" applyFont="1" applyBorder="1" applyAlignment="1">
      <alignment horizontal="left" vertical="center" wrapText="1"/>
    </xf>
    <xf numFmtId="0" fontId="70" fillId="0" borderId="57" xfId="0" applyFont="1" applyBorder="1" applyAlignment="1">
      <alignment horizontal="left" vertical="center" wrapText="1"/>
    </xf>
    <xf numFmtId="0" fontId="70" fillId="0" borderId="98" xfId="0" applyFont="1" applyBorder="1" applyAlignment="1">
      <alignment horizontal="left" vertical="center" wrapText="1"/>
    </xf>
    <xf numFmtId="0" fontId="71" fillId="0" borderId="77" xfId="0" applyFont="1" applyBorder="1" applyAlignment="1">
      <alignment/>
    </xf>
    <xf numFmtId="0" fontId="72" fillId="0" borderId="28" xfId="0" applyFont="1" applyBorder="1" applyAlignment="1">
      <alignment vertical="center" wrapText="1"/>
    </xf>
    <xf numFmtId="0" fontId="72" fillId="0" borderId="31" xfId="0" applyFont="1" applyBorder="1" applyAlignment="1">
      <alignment vertical="center" wrapText="1"/>
    </xf>
    <xf numFmtId="0" fontId="73" fillId="0" borderId="31" xfId="0" applyFont="1" applyFill="1" applyBorder="1" applyAlignment="1">
      <alignment horizontal="center" vertical="center" wrapText="1"/>
    </xf>
    <xf numFmtId="1" fontId="73" fillId="0" borderId="31" xfId="0" applyNumberFormat="1" applyFont="1" applyFill="1" applyBorder="1" applyAlignment="1">
      <alignment horizontal="center" vertical="center"/>
    </xf>
    <xf numFmtId="1" fontId="73" fillId="0" borderId="32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2" fillId="0" borderId="26" xfId="0" applyFont="1" applyBorder="1" applyAlignment="1">
      <alignment vertical="center" wrapText="1"/>
    </xf>
    <xf numFmtId="0" fontId="72" fillId="0" borderId="25" xfId="0" applyFont="1" applyBorder="1" applyAlignment="1">
      <alignment vertical="center" wrapText="1"/>
    </xf>
    <xf numFmtId="0" fontId="75" fillId="0" borderId="49" xfId="0" applyFont="1" applyFill="1" applyBorder="1" applyAlignment="1">
      <alignment horizontal="center"/>
    </xf>
    <xf numFmtId="0" fontId="75" fillId="0" borderId="50" xfId="0" applyFont="1" applyFill="1" applyBorder="1" applyAlignment="1">
      <alignment horizontal="center"/>
    </xf>
    <xf numFmtId="0" fontId="76" fillId="0" borderId="0" xfId="0" applyFont="1" applyAlignment="1">
      <alignment/>
    </xf>
    <xf numFmtId="0" fontId="72" fillId="0" borderId="29" xfId="0" applyFont="1" applyBorder="1" applyAlignment="1">
      <alignment vertical="center" wrapText="1"/>
    </xf>
    <xf numFmtId="0" fontId="73" fillId="0" borderId="28" xfId="0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1" fontId="73" fillId="0" borderId="28" xfId="0" applyNumberFormat="1" applyFont="1" applyFill="1" applyBorder="1" applyAlignment="1">
      <alignment horizontal="center" vertical="center" wrapText="1"/>
    </xf>
    <xf numFmtId="1" fontId="73" fillId="0" borderId="29" xfId="0" applyNumberFormat="1" applyFont="1" applyFill="1" applyBorder="1" applyAlignment="1">
      <alignment horizontal="center" vertical="center" wrapText="1"/>
    </xf>
    <xf numFmtId="0" fontId="71" fillId="0" borderId="77" xfId="0" applyFont="1" applyBorder="1" applyAlignment="1">
      <alignment horizontal="center"/>
    </xf>
    <xf numFmtId="0" fontId="72" fillId="0" borderId="62" xfId="0" applyFont="1" applyBorder="1" applyAlignment="1">
      <alignment vertical="center" wrapText="1"/>
    </xf>
    <xf numFmtId="0" fontId="72" fillId="0" borderId="78" xfId="0" applyFont="1" applyBorder="1" applyAlignment="1">
      <alignment vertical="center" wrapText="1"/>
    </xf>
    <xf numFmtId="0" fontId="73" fillId="0" borderId="78" xfId="0" applyFont="1" applyFill="1" applyBorder="1" applyAlignment="1">
      <alignment horizontal="center" vertical="center" wrapText="1"/>
    </xf>
    <xf numFmtId="0" fontId="73" fillId="0" borderId="51" xfId="0" applyFont="1" applyFill="1" applyBorder="1" applyAlignment="1">
      <alignment horizontal="center" vertical="center"/>
    </xf>
    <xf numFmtId="0" fontId="73" fillId="0" borderId="52" xfId="0" applyFont="1" applyFill="1" applyBorder="1" applyAlignment="1">
      <alignment horizontal="center" vertical="center"/>
    </xf>
    <xf numFmtId="0" fontId="69" fillId="38" borderId="11" xfId="0" applyFont="1" applyFill="1" applyBorder="1" applyAlignment="1">
      <alignment horizontal="center"/>
    </xf>
    <xf numFmtId="0" fontId="69" fillId="38" borderId="68" xfId="0" applyFont="1" applyFill="1" applyBorder="1" applyAlignment="1">
      <alignment horizontal="center"/>
    </xf>
    <xf numFmtId="0" fontId="73" fillId="0" borderId="31" xfId="0" applyFont="1" applyFill="1" applyBorder="1" applyAlignment="1">
      <alignment horizontal="center" vertical="center"/>
    </xf>
    <xf numFmtId="0" fontId="73" fillId="0" borderId="32" xfId="0" applyFont="1" applyFill="1" applyBorder="1" applyAlignment="1">
      <alignment horizontal="center" vertical="center"/>
    </xf>
    <xf numFmtId="0" fontId="71" fillId="0" borderId="77" xfId="0" applyFont="1" applyFill="1" applyBorder="1" applyAlignment="1">
      <alignment horizontal="center"/>
    </xf>
    <xf numFmtId="0" fontId="72" fillId="0" borderId="29" xfId="0" applyFont="1" applyFill="1" applyBorder="1" applyAlignment="1">
      <alignment horizontal="left" vertical="center" wrapText="1"/>
    </xf>
    <xf numFmtId="0" fontId="72" fillId="0" borderId="28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/>
    </xf>
    <xf numFmtId="0" fontId="0" fillId="0" borderId="0" xfId="0" applyFill="1" applyAlignment="1">
      <alignment/>
    </xf>
    <xf numFmtId="0" fontId="72" fillId="0" borderId="62" xfId="0" applyFont="1" applyFill="1" applyBorder="1" applyAlignment="1">
      <alignment horizontal="left" vertical="center" wrapText="1"/>
    </xf>
    <xf numFmtId="0" fontId="72" fillId="0" borderId="78" xfId="0" applyFont="1" applyFill="1" applyBorder="1" applyAlignment="1">
      <alignment horizontal="left" vertical="center" wrapText="1"/>
    </xf>
    <xf numFmtId="0" fontId="71" fillId="0" borderId="66" xfId="0" applyFont="1" applyFill="1" applyBorder="1" applyAlignment="1">
      <alignment horizontal="center"/>
    </xf>
    <xf numFmtId="0" fontId="72" fillId="0" borderId="37" xfId="0" applyFont="1" applyFill="1" applyBorder="1" applyAlignment="1">
      <alignment horizontal="left" vertical="center" wrapText="1"/>
    </xf>
    <xf numFmtId="0" fontId="72" fillId="0" borderId="35" xfId="0" applyFont="1" applyFill="1" applyBorder="1" applyAlignment="1">
      <alignment horizontal="left" vertical="center" wrapText="1"/>
    </xf>
    <xf numFmtId="0" fontId="73" fillId="0" borderId="35" xfId="0" applyFont="1" applyFill="1" applyBorder="1" applyAlignment="1">
      <alignment horizontal="center" vertical="center" wrapText="1"/>
    </xf>
    <xf numFmtId="0" fontId="73" fillId="0" borderId="36" xfId="0" applyFont="1" applyFill="1" applyBorder="1" applyAlignment="1">
      <alignment horizontal="center" vertical="center"/>
    </xf>
    <xf numFmtId="0" fontId="73" fillId="0" borderId="37" xfId="0" applyFont="1" applyFill="1" applyBorder="1" applyAlignment="1">
      <alignment horizontal="center" vertical="center"/>
    </xf>
    <xf numFmtId="0" fontId="69" fillId="38" borderId="0" xfId="0" applyFont="1" applyFill="1" applyBorder="1" applyAlignment="1">
      <alignment horizontal="center" vertical="center"/>
    </xf>
    <xf numFmtId="0" fontId="70" fillId="38" borderId="0" xfId="0" applyFont="1" applyFill="1" applyBorder="1" applyAlignment="1">
      <alignment horizontal="center" vertical="center"/>
    </xf>
    <xf numFmtId="0" fontId="69" fillId="0" borderId="97" xfId="0" applyFont="1" applyBorder="1" applyAlignment="1">
      <alignment horizontal="left" vertical="center" wrapText="1"/>
    </xf>
    <xf numFmtId="0" fontId="69" fillId="0" borderId="57" xfId="0" applyFont="1" applyBorder="1" applyAlignment="1">
      <alignment horizontal="left" vertical="center" wrapText="1"/>
    </xf>
    <xf numFmtId="0" fontId="69" fillId="0" borderId="98" xfId="0" applyFont="1" applyBorder="1" applyAlignment="1">
      <alignment horizontal="left" vertical="center" wrapText="1"/>
    </xf>
    <xf numFmtId="0" fontId="77" fillId="0" borderId="77" xfId="0" applyFont="1" applyBorder="1" applyAlignment="1">
      <alignment/>
    </xf>
    <xf numFmtId="1" fontId="74" fillId="0" borderId="10" xfId="0" applyNumberFormat="1" applyFont="1" applyFill="1" applyBorder="1" applyAlignment="1">
      <alignment horizontal="center" vertical="center" wrapText="1"/>
    </xf>
    <xf numFmtId="0" fontId="77" fillId="0" borderId="77" xfId="0" applyFont="1" applyBorder="1" applyAlignment="1">
      <alignment horizontal="center"/>
    </xf>
    <xf numFmtId="0" fontId="77" fillId="0" borderId="77" xfId="0" applyFont="1" applyFill="1" applyBorder="1" applyAlignment="1">
      <alignment horizontal="center"/>
    </xf>
    <xf numFmtId="0" fontId="72" fillId="0" borderId="29" xfId="0" applyFont="1" applyFill="1" applyBorder="1" applyAlignment="1">
      <alignment vertical="center" wrapText="1"/>
    </xf>
    <xf numFmtId="0" fontId="72" fillId="0" borderId="28" xfId="0" applyFont="1" applyFill="1" applyBorder="1" applyAlignment="1">
      <alignment vertical="center" wrapText="1"/>
    </xf>
    <xf numFmtId="0" fontId="77" fillId="0" borderId="66" xfId="0" applyFont="1" applyBorder="1" applyAlignment="1">
      <alignment/>
    </xf>
    <xf numFmtId="0" fontId="72" fillId="0" borderId="48" xfId="0" applyFont="1" applyBorder="1" applyAlignment="1">
      <alignment vertical="center" wrapText="1"/>
    </xf>
    <xf numFmtId="0" fontId="72" fillId="0" borderId="35" xfId="0" applyFont="1" applyBorder="1" applyAlignment="1">
      <alignment vertical="center" wrapText="1"/>
    </xf>
    <xf numFmtId="1" fontId="73" fillId="0" borderId="35" xfId="0" applyNumberFormat="1" applyFont="1" applyFill="1" applyBorder="1" applyAlignment="1">
      <alignment horizontal="center" vertical="center" wrapText="1"/>
    </xf>
    <xf numFmtId="1" fontId="73" fillId="0" borderId="48" xfId="0" applyNumberFormat="1" applyFont="1" applyFill="1" applyBorder="1" applyAlignment="1">
      <alignment horizontal="center" vertical="center" wrapText="1"/>
    </xf>
    <xf numFmtId="0" fontId="69" fillId="0" borderId="44" xfId="0" applyFont="1" applyFill="1" applyBorder="1" applyAlignment="1">
      <alignment horizontal="center"/>
    </xf>
    <xf numFmtId="0" fontId="69" fillId="0" borderId="97" xfId="0" applyFont="1" applyFill="1" applyBorder="1" applyAlignment="1">
      <alignment horizontal="left"/>
    </xf>
    <xf numFmtId="0" fontId="69" fillId="0" borderId="57" xfId="0" applyFont="1" applyFill="1" applyBorder="1" applyAlignment="1">
      <alignment horizontal="left"/>
    </xf>
    <xf numFmtId="0" fontId="69" fillId="0" borderId="98" xfId="0" applyFont="1" applyFill="1" applyBorder="1" applyAlignment="1">
      <alignment horizontal="left"/>
    </xf>
    <xf numFmtId="1" fontId="73" fillId="0" borderId="31" xfId="0" applyNumberFormat="1" applyFont="1" applyFill="1" applyBorder="1" applyAlignment="1">
      <alignment horizontal="center" vertical="center" wrapText="1"/>
    </xf>
    <xf numFmtId="1" fontId="73" fillId="0" borderId="32" xfId="0" applyNumberFormat="1" applyFont="1" applyFill="1" applyBorder="1" applyAlignment="1">
      <alignment horizontal="center" vertical="center" wrapText="1"/>
    </xf>
    <xf numFmtId="1" fontId="73" fillId="0" borderId="78" xfId="0" applyNumberFormat="1" applyFont="1" applyFill="1" applyBorder="1" applyAlignment="1">
      <alignment horizontal="center" vertical="center" wrapText="1"/>
    </xf>
    <xf numFmtId="1" fontId="73" fillId="0" borderId="62" xfId="0" applyNumberFormat="1" applyFont="1" applyFill="1" applyBorder="1" applyAlignment="1">
      <alignment horizontal="center" vertical="center" wrapText="1"/>
    </xf>
    <xf numFmtId="1" fontId="73" fillId="0" borderId="31" xfId="0" applyNumberFormat="1" applyFont="1" applyFill="1" applyBorder="1" applyAlignment="1">
      <alignment horizontal="center" vertical="center" wrapText="1"/>
    </xf>
    <xf numFmtId="1" fontId="73" fillId="0" borderId="32" xfId="0" applyNumberFormat="1" applyFont="1" applyFill="1" applyBorder="1" applyAlignment="1">
      <alignment horizontal="center" vertical="center" wrapText="1"/>
    </xf>
    <xf numFmtId="0" fontId="72" fillId="0" borderId="32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73" fillId="0" borderId="51" xfId="0" applyFont="1" applyFill="1" applyBorder="1" applyAlignment="1">
      <alignment horizontal="center" vertical="center" wrapText="1"/>
    </xf>
    <xf numFmtId="1" fontId="73" fillId="0" borderId="51" xfId="0" applyNumberFormat="1" applyFont="1" applyFill="1" applyBorder="1" applyAlignment="1">
      <alignment horizontal="center" vertical="center" wrapText="1"/>
    </xf>
    <xf numFmtId="1" fontId="73" fillId="0" borderId="52" xfId="0" applyNumberFormat="1" applyFont="1" applyFill="1" applyBorder="1" applyAlignment="1">
      <alignment horizontal="center" vertical="center" wrapText="1"/>
    </xf>
    <xf numFmtId="0" fontId="77" fillId="0" borderId="66" xfId="0" applyFont="1" applyBorder="1" applyAlignment="1">
      <alignment horizontal="center"/>
    </xf>
    <xf numFmtId="0" fontId="72" fillId="0" borderId="3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73" fillId="0" borderId="36" xfId="0" applyFont="1" applyFill="1" applyBorder="1" applyAlignment="1">
      <alignment horizontal="center" vertical="center" wrapText="1"/>
    </xf>
    <xf numFmtId="1" fontId="73" fillId="0" borderId="36" xfId="0" applyNumberFormat="1" applyFont="1" applyFill="1" applyBorder="1" applyAlignment="1">
      <alignment horizontal="center" vertical="center" wrapText="1"/>
    </xf>
    <xf numFmtId="1" fontId="73" fillId="0" borderId="37" xfId="0" applyNumberFormat="1" applyFont="1" applyFill="1" applyBorder="1" applyAlignment="1">
      <alignment horizontal="center" vertical="center" wrapText="1"/>
    </xf>
    <xf numFmtId="0" fontId="77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69" fillId="0" borderId="42" xfId="0" applyFont="1" applyBorder="1" applyAlignment="1">
      <alignment horizontal="center" vertical="center"/>
    </xf>
    <xf numFmtId="0" fontId="69" fillId="0" borderId="42" xfId="0" applyFont="1" applyBorder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0" fontId="69" fillId="0" borderId="1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78" fillId="0" borderId="0" xfId="0" applyFont="1" applyAlignment="1">
      <alignment/>
    </xf>
    <xf numFmtId="0" fontId="79" fillId="0" borderId="0" xfId="0" applyFont="1" applyFill="1" applyBorder="1" applyAlignment="1">
      <alignment horizontal="right" vertical="center"/>
    </xf>
    <xf numFmtId="0" fontId="57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79" fillId="0" borderId="0" xfId="0" applyFont="1" applyBorder="1" applyAlignment="1">
      <alignment/>
    </xf>
    <xf numFmtId="1" fontId="79" fillId="0" borderId="0" xfId="0" applyNumberFormat="1" applyFont="1" applyFill="1" applyBorder="1" applyAlignment="1">
      <alignment/>
    </xf>
    <xf numFmtId="0" fontId="59" fillId="0" borderId="0" xfId="0" applyFont="1" applyBorder="1" applyAlignment="1">
      <alignment/>
    </xf>
    <xf numFmtId="0" fontId="79" fillId="0" borderId="0" xfId="0" applyFont="1" applyBorder="1" applyAlignment="1">
      <alignment/>
    </xf>
    <xf numFmtId="1" fontId="79" fillId="0" borderId="0" xfId="0" applyNumberFormat="1" applyFont="1" applyFill="1" applyBorder="1" applyAlignment="1">
      <alignment horizontal="right" vertical="center"/>
    </xf>
    <xf numFmtId="0" fontId="80" fillId="0" borderId="0" xfId="0" applyFont="1" applyAlignment="1">
      <alignment/>
    </xf>
    <xf numFmtId="0" fontId="0" fillId="0" borderId="0" xfId="0" applyFont="1" applyFill="1" applyAlignment="1">
      <alignment/>
    </xf>
    <xf numFmtId="0" fontId="57" fillId="0" borderId="0" xfId="0" applyFont="1" applyFill="1" applyBorder="1" applyAlignment="1">
      <alignment horizontal="right" vertical="center"/>
    </xf>
    <xf numFmtId="1" fontId="57" fillId="0" borderId="0" xfId="0" applyNumberFormat="1" applyFont="1" applyFill="1" applyBorder="1" applyAlignment="1">
      <alignment/>
    </xf>
    <xf numFmtId="1" fontId="57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Bezrobotni zarejestrowani i wyłączeni z ewidencji 
w okresie od lipca 2011 r. - do grudnia 2011 r.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16475"/>
          <c:w val="0.936"/>
          <c:h val="0.677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XII 11'!$H$9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6062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XII 11'!$G$10:$G$15</c:f>
              <c:strCache/>
            </c:strRef>
          </c:cat>
          <c:val>
            <c:numRef>
              <c:f>'Wykresy XII 11'!$H$10:$H$15</c:f>
              <c:numCache/>
            </c:numRef>
          </c:val>
          <c:shape val="box"/>
        </c:ser>
        <c:ser>
          <c:idx val="1"/>
          <c:order val="1"/>
          <c:tx>
            <c:strRef>
              <c:f>'Wykresy XII 11'!$I$9</c:f>
              <c:strCache>
                <c:ptCount val="1"/>
                <c:pt idx="0">
                  <c:v>rejestracje</c:v>
                </c:pt>
              </c:strCache>
            </c:strRef>
          </c:tx>
          <c:spPr>
            <a:gradFill rotWithShape="1">
              <a:gsLst>
                <a:gs pos="0">
                  <a:srgbClr val="F6391A"/>
                </a:gs>
                <a:gs pos="39999">
                  <a:srgbClr val="F7AFA7"/>
                </a:gs>
                <a:gs pos="70000">
                  <a:srgbClr val="EE3426"/>
                </a:gs>
                <a:gs pos="100000">
                  <a:srgbClr val="C40904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XII 11'!$G$10:$G$15</c:f>
              <c:strCache/>
            </c:strRef>
          </c:cat>
          <c:val>
            <c:numRef>
              <c:f>'Wykresy XII 11'!$I$10:$I$15</c:f>
              <c:numCache/>
            </c:numRef>
          </c:val>
          <c:shape val="box"/>
        </c:ser>
        <c:gapWidth val="75"/>
        <c:shape val="box"/>
        <c:axId val="22177424"/>
        <c:axId val="65379089"/>
      </c:bar3DChart>
      <c:catAx>
        <c:axId val="221774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79089"/>
        <c:crosses val="autoZero"/>
        <c:auto val="1"/>
        <c:lblOffset val="100"/>
        <c:tickLblSkip val="1"/>
        <c:noMultiLvlLbl val="0"/>
      </c:catAx>
      <c:valAx>
        <c:axId val="65379089"/>
        <c:scaling>
          <c:orientation val="minMax"/>
        </c:scaling>
        <c:axPos val="b"/>
        <c:delete val="1"/>
        <c:majorTickMark val="out"/>
        <c:minorTickMark val="none"/>
        <c:tickLblPos val="none"/>
        <c:crossAx val="22177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55"/>
          <c:y val="0.88075"/>
          <c:w val="0.419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Wolne miejsca pracy i miejsca aktywizacji zawodowej zgłoszone do PUP w województwie lubuskim w okresach 
</a:t>
            </a:r>
            <a:r>
              <a:rPr lang="en-US" cap="none" sz="1100" b="1" i="1" u="none" baseline="0">
                <a:solidFill>
                  <a:srgbClr val="000000"/>
                </a:solidFill>
              </a:rPr>
              <a:t>od VII 2010r. do XII 2010r. oraz od VII 2011r. do XII 2011r.</a:t>
            </a:r>
          </a:p>
        </c:rich>
      </c:tx>
      <c:layout>
        <c:manualLayout>
          <c:xMode val="factor"/>
          <c:yMode val="factor"/>
          <c:x val="-0.006"/>
          <c:y val="-0.018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675"/>
          <c:w val="0.959"/>
          <c:h val="0.8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'Wykresy XII 11'!$C$23</c:f>
              <c:strCache>
                <c:ptCount val="1"/>
                <c:pt idx="0">
                  <c:v>oferty pracy</c:v>
                </c:pt>
              </c:strCache>
            </c:strRef>
          </c:tx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XII 11'!$B$24:$B$36</c:f>
              <c:strCache/>
            </c:strRef>
          </c:cat>
          <c:val>
            <c:numRef>
              <c:f>'Wykresy XII 11'!$C$24:$C$36</c:f>
              <c:numCache/>
            </c:numRef>
          </c:val>
          <c:shape val="box"/>
        </c:ser>
        <c:gapWidth val="120"/>
        <c:shape val="box"/>
        <c:axId val="51540890"/>
        <c:axId val="61214827"/>
      </c:bar3DChart>
      <c:catAx>
        <c:axId val="51540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14827"/>
        <c:crosses val="autoZero"/>
        <c:auto val="1"/>
        <c:lblOffset val="100"/>
        <c:tickLblSkip val="1"/>
        <c:noMultiLvlLbl val="0"/>
      </c:catAx>
      <c:valAx>
        <c:axId val="61214827"/>
        <c:scaling>
          <c:orientation val="minMax"/>
          <c:max val="6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40890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w grudniu 2011 r.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224"/>
          <c:y val="0.3065"/>
          <c:w val="0.555"/>
          <c:h val="0.48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publiczne
0,6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XII 11'!$J$38:$J$50</c:f>
              <c:strCache/>
            </c:strRef>
          </c:cat>
          <c:val>
            <c:numRef>
              <c:f>'Wykresy XII 11'!$K$38:$K$50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iczba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zarejestrowanych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bezrobotnych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w województwie lubuskim od XII 2010 r. do XII 2011 r.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365"/>
          <c:w val="0.9617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XII 11'!$D$3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2F20E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XII 11'!$C$4:$C$16</c:f>
              <c:strCache/>
            </c:strRef>
          </c:cat>
          <c:val>
            <c:numRef>
              <c:f>'Wykresy XII 11'!$D$4:$D$16</c:f>
              <c:numCache/>
            </c:numRef>
          </c:val>
        </c:ser>
        <c:gapWidth val="100"/>
        <c:axId val="14062532"/>
        <c:axId val="59453925"/>
      </c:barChart>
      <c:catAx>
        <c:axId val="1406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53925"/>
        <c:crosses val="autoZero"/>
        <c:auto val="1"/>
        <c:lblOffset val="100"/>
        <c:tickLblSkip val="1"/>
        <c:noMultiLvlLbl val="0"/>
      </c:catAx>
      <c:valAx>
        <c:axId val="59453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62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2</xdr:row>
      <xdr:rowOff>0</xdr:rowOff>
    </xdr:from>
    <xdr:to>
      <xdr:col>28</xdr:col>
      <xdr:colOff>609600</xdr:colOff>
      <xdr:row>21</xdr:row>
      <xdr:rowOff>57150</xdr:rowOff>
    </xdr:to>
    <xdr:graphicFrame>
      <xdr:nvGraphicFramePr>
        <xdr:cNvPr id="1" name="Wykres 11"/>
        <xdr:cNvGraphicFramePr/>
      </xdr:nvGraphicFramePr>
      <xdr:xfrm>
        <a:off x="14230350" y="381000"/>
        <a:ext cx="54006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19</xdr:col>
      <xdr:colOff>676275</xdr:colOff>
      <xdr:row>43</xdr:row>
      <xdr:rowOff>57150</xdr:rowOff>
    </xdr:to>
    <xdr:graphicFrame>
      <xdr:nvGraphicFramePr>
        <xdr:cNvPr id="2" name="Wykres 6"/>
        <xdr:cNvGraphicFramePr/>
      </xdr:nvGraphicFramePr>
      <xdr:xfrm>
        <a:off x="8458200" y="4191000"/>
        <a:ext cx="54768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21</xdr:row>
      <xdr:rowOff>190500</xdr:rowOff>
    </xdr:from>
    <xdr:to>
      <xdr:col>28</xdr:col>
      <xdr:colOff>609600</xdr:colOff>
      <xdr:row>43</xdr:row>
      <xdr:rowOff>57150</xdr:rowOff>
    </xdr:to>
    <xdr:graphicFrame>
      <xdr:nvGraphicFramePr>
        <xdr:cNvPr id="3" name="Wykres 7"/>
        <xdr:cNvGraphicFramePr/>
      </xdr:nvGraphicFramePr>
      <xdr:xfrm>
        <a:off x="14220825" y="4191000"/>
        <a:ext cx="54102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</xdr:row>
      <xdr:rowOff>180975</xdr:rowOff>
    </xdr:from>
    <xdr:to>
      <xdr:col>19</xdr:col>
      <xdr:colOff>676275</xdr:colOff>
      <xdr:row>21</xdr:row>
      <xdr:rowOff>57150</xdr:rowOff>
    </xdr:to>
    <xdr:graphicFrame>
      <xdr:nvGraphicFramePr>
        <xdr:cNvPr id="4" name="Wykres 5"/>
        <xdr:cNvGraphicFramePr/>
      </xdr:nvGraphicFramePr>
      <xdr:xfrm>
        <a:off x="8467725" y="371475"/>
        <a:ext cx="54673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1r\Arkusz%20roboczy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ZA&#321;&#260;CZNIK%20KWARTALNY\2011r\IV%20kw.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1"/>
      <sheetName val="Stan i struktura II 11"/>
      <sheetName val="Stan i struktura III 11"/>
      <sheetName val="Stan i struktura IV 11"/>
      <sheetName val="Stan i struktura V 11"/>
      <sheetName val="Stan i struktura VI 11"/>
      <sheetName val="Stan i struktura VII 11"/>
      <sheetName val="Stan i struktura VIII 11"/>
      <sheetName val="Stan i struktura IX 11"/>
      <sheetName val="Stan i struktura X 11"/>
      <sheetName val="Stan i struktura XI 11"/>
      <sheetName val="Stan i struktura XII 11"/>
    </sheetNames>
    <sheetDataSet>
      <sheetData sheetId="10">
        <row r="6">
          <cell r="E6">
            <v>5066</v>
          </cell>
          <cell r="F6">
            <v>2841</v>
          </cell>
          <cell r="G6">
            <v>4206</v>
          </cell>
          <cell r="H6">
            <v>4472</v>
          </cell>
          <cell r="I6">
            <v>6575</v>
          </cell>
          <cell r="J6">
            <v>2276</v>
          </cell>
          <cell r="K6">
            <v>4355</v>
          </cell>
          <cell r="L6">
            <v>1636</v>
          </cell>
          <cell r="M6">
            <v>2162</v>
          </cell>
          <cell r="N6">
            <v>2168</v>
          </cell>
          <cell r="O6">
            <v>4705</v>
          </cell>
          <cell r="P6">
            <v>4399</v>
          </cell>
          <cell r="Q6">
            <v>5537</v>
          </cell>
          <cell r="R6">
            <v>5740</v>
          </cell>
          <cell r="S6">
            <v>56138</v>
          </cell>
        </row>
        <row r="46">
          <cell r="E46">
            <v>2254</v>
          </cell>
          <cell r="F46">
            <v>1504</v>
          </cell>
          <cell r="G46">
            <v>1939</v>
          </cell>
          <cell r="H46">
            <v>1084</v>
          </cell>
          <cell r="I46">
            <v>1895</v>
          </cell>
          <cell r="J46">
            <v>1143</v>
          </cell>
          <cell r="K46">
            <v>1427</v>
          </cell>
          <cell r="L46">
            <v>1237</v>
          </cell>
          <cell r="M46">
            <v>530</v>
          </cell>
          <cell r="N46">
            <v>808</v>
          </cell>
          <cell r="O46">
            <v>3750</v>
          </cell>
          <cell r="P46">
            <v>1616</v>
          </cell>
          <cell r="Q46">
            <v>4566</v>
          </cell>
          <cell r="R46">
            <v>10369</v>
          </cell>
          <cell r="S46">
            <v>34122</v>
          </cell>
        </row>
        <row r="49">
          <cell r="E49">
            <v>153</v>
          </cell>
          <cell r="F49">
            <v>180</v>
          </cell>
          <cell r="G49">
            <v>0</v>
          </cell>
          <cell r="H49">
            <v>2</v>
          </cell>
          <cell r="I49">
            <v>88</v>
          </cell>
          <cell r="J49">
            <v>55</v>
          </cell>
          <cell r="K49">
            <v>4</v>
          </cell>
          <cell r="L49">
            <v>34</v>
          </cell>
          <cell r="M49">
            <v>28</v>
          </cell>
          <cell r="N49">
            <v>9</v>
          </cell>
          <cell r="O49">
            <v>134</v>
          </cell>
          <cell r="P49">
            <v>46</v>
          </cell>
          <cell r="Q49">
            <v>773</v>
          </cell>
          <cell r="R49">
            <v>202</v>
          </cell>
          <cell r="S49">
            <v>1708</v>
          </cell>
        </row>
        <row r="51">
          <cell r="E51">
            <v>49</v>
          </cell>
          <cell r="F51">
            <v>101</v>
          </cell>
          <cell r="G51">
            <v>171</v>
          </cell>
          <cell r="H51">
            <v>41</v>
          </cell>
          <cell r="I51">
            <v>97</v>
          </cell>
          <cell r="J51">
            <v>6</v>
          </cell>
          <cell r="K51">
            <v>53</v>
          </cell>
          <cell r="L51">
            <v>55</v>
          </cell>
          <cell r="M51">
            <v>0</v>
          </cell>
          <cell r="N51">
            <v>13</v>
          </cell>
          <cell r="O51">
            <v>36</v>
          </cell>
          <cell r="P51">
            <v>155</v>
          </cell>
          <cell r="Q51">
            <v>38</v>
          </cell>
          <cell r="R51">
            <v>29</v>
          </cell>
          <cell r="S51">
            <v>844</v>
          </cell>
        </row>
        <row r="53">
          <cell r="E53">
            <v>18</v>
          </cell>
          <cell r="F53">
            <v>10</v>
          </cell>
          <cell r="G53">
            <v>61</v>
          </cell>
          <cell r="H53">
            <v>75</v>
          </cell>
          <cell r="I53">
            <v>98</v>
          </cell>
          <cell r="J53">
            <v>58</v>
          </cell>
          <cell r="K53">
            <v>33</v>
          </cell>
          <cell r="L53">
            <v>39</v>
          </cell>
          <cell r="M53">
            <v>20</v>
          </cell>
          <cell r="N53">
            <v>24</v>
          </cell>
          <cell r="O53">
            <v>25</v>
          </cell>
          <cell r="P53">
            <v>22</v>
          </cell>
          <cell r="Q53">
            <v>19</v>
          </cell>
          <cell r="R53">
            <v>123</v>
          </cell>
          <cell r="S53">
            <v>625</v>
          </cell>
        </row>
        <row r="55">
          <cell r="E55">
            <v>86</v>
          </cell>
          <cell r="F55">
            <v>45</v>
          </cell>
          <cell r="G55">
            <v>19</v>
          </cell>
          <cell r="H55">
            <v>1</v>
          </cell>
          <cell r="I55">
            <v>41</v>
          </cell>
          <cell r="J55">
            <v>133</v>
          </cell>
          <cell r="K55">
            <v>39</v>
          </cell>
          <cell r="L55">
            <v>103</v>
          </cell>
          <cell r="M55">
            <v>55</v>
          </cell>
          <cell r="N55">
            <v>23</v>
          </cell>
          <cell r="O55">
            <v>62</v>
          </cell>
          <cell r="P55">
            <v>49</v>
          </cell>
          <cell r="Q55">
            <v>106</v>
          </cell>
          <cell r="R55">
            <v>216</v>
          </cell>
          <cell r="S55">
            <v>978</v>
          </cell>
        </row>
        <row r="57">
          <cell r="E57">
            <v>50</v>
          </cell>
          <cell r="F57">
            <v>44</v>
          </cell>
          <cell r="G57">
            <v>1</v>
          </cell>
          <cell r="H57">
            <v>0</v>
          </cell>
          <cell r="I57">
            <v>10</v>
          </cell>
          <cell r="J57">
            <v>1</v>
          </cell>
          <cell r="K57">
            <v>0</v>
          </cell>
          <cell r="L57">
            <v>1</v>
          </cell>
          <cell r="M57">
            <v>0</v>
          </cell>
          <cell r="N57">
            <v>0</v>
          </cell>
          <cell r="O57">
            <v>1</v>
          </cell>
          <cell r="P57">
            <v>2</v>
          </cell>
          <cell r="Q57">
            <v>1</v>
          </cell>
          <cell r="R57">
            <v>12</v>
          </cell>
          <cell r="S57">
            <v>123</v>
          </cell>
        </row>
        <row r="59">
          <cell r="E59">
            <v>167</v>
          </cell>
          <cell r="F59">
            <v>71</v>
          </cell>
          <cell r="G59">
            <v>119</v>
          </cell>
          <cell r="H59">
            <v>189</v>
          </cell>
          <cell r="I59">
            <v>291</v>
          </cell>
          <cell r="J59">
            <v>25</v>
          </cell>
          <cell r="K59">
            <v>97</v>
          </cell>
          <cell r="L59">
            <v>54</v>
          </cell>
          <cell r="M59">
            <v>85</v>
          </cell>
          <cell r="N59">
            <v>123</v>
          </cell>
          <cell r="O59">
            <v>196</v>
          </cell>
          <cell r="P59">
            <v>231</v>
          </cell>
          <cell r="Q59">
            <v>65</v>
          </cell>
          <cell r="R59">
            <v>99</v>
          </cell>
          <cell r="S59">
            <v>1812</v>
          </cell>
        </row>
        <row r="61">
          <cell r="E61">
            <v>326</v>
          </cell>
          <cell r="F61">
            <v>164</v>
          </cell>
          <cell r="G61">
            <v>352</v>
          </cell>
          <cell r="H61">
            <v>393</v>
          </cell>
          <cell r="I61">
            <v>220</v>
          </cell>
          <cell r="J61">
            <v>163</v>
          </cell>
          <cell r="K61">
            <v>458</v>
          </cell>
          <cell r="L61">
            <v>218</v>
          </cell>
          <cell r="M61">
            <v>219</v>
          </cell>
          <cell r="N61">
            <v>144</v>
          </cell>
          <cell r="O61">
            <v>372</v>
          </cell>
          <cell r="P61">
            <v>338</v>
          </cell>
          <cell r="Q61">
            <v>523</v>
          </cell>
          <cell r="R61">
            <v>345</v>
          </cell>
          <cell r="S61">
            <v>4235</v>
          </cell>
        </row>
        <row r="63"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2</v>
          </cell>
          <cell r="S63">
            <v>3</v>
          </cell>
        </row>
        <row r="65">
          <cell r="E65">
            <v>45</v>
          </cell>
          <cell r="F65">
            <v>159</v>
          </cell>
          <cell r="G65">
            <v>35</v>
          </cell>
          <cell r="H65">
            <v>72</v>
          </cell>
          <cell r="I65">
            <v>165</v>
          </cell>
          <cell r="J65">
            <v>31</v>
          </cell>
          <cell r="K65">
            <v>78</v>
          </cell>
          <cell r="L65">
            <v>14</v>
          </cell>
          <cell r="M65">
            <v>32</v>
          </cell>
          <cell r="N65">
            <v>70</v>
          </cell>
          <cell r="O65">
            <v>233</v>
          </cell>
          <cell r="P65">
            <v>85</v>
          </cell>
          <cell r="Q65">
            <v>1956</v>
          </cell>
          <cell r="R65">
            <v>7399</v>
          </cell>
          <cell r="S65">
            <v>10374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. IV kw. 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7.75390625" style="1" customWidth="1"/>
    <col min="4" max="4" width="61.00390625" style="1" customWidth="1"/>
    <col min="5" max="11" width="13.375" style="4" customWidth="1"/>
    <col min="12" max="12" width="12.875" style="4" customWidth="1"/>
    <col min="13" max="13" width="13.375" style="4" customWidth="1"/>
    <col min="14" max="14" width="12.625" style="4" customWidth="1"/>
    <col min="15" max="16" width="13.375" style="4" customWidth="1"/>
    <col min="17" max="17" width="12.875" style="4" customWidth="1"/>
    <col min="18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164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6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167" t="s">
        <v>19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9"/>
    </row>
    <row r="5" spans="2:20" ht="28.5" customHeight="1" thickBot="1" thickTop="1">
      <c r="B5" s="14" t="s">
        <v>20</v>
      </c>
      <c r="C5" s="170" t="s">
        <v>21</v>
      </c>
      <c r="D5" s="171"/>
      <c r="E5" s="15">
        <v>8.9</v>
      </c>
      <c r="F5" s="15">
        <v>11.8</v>
      </c>
      <c r="G5" s="15">
        <v>22.9</v>
      </c>
      <c r="H5" s="15">
        <v>20.6</v>
      </c>
      <c r="I5" s="15">
        <v>23.1</v>
      </c>
      <c r="J5" s="15">
        <v>14</v>
      </c>
      <c r="K5" s="15">
        <v>23.1</v>
      </c>
      <c r="L5" s="15">
        <v>13.7</v>
      </c>
      <c r="M5" s="15">
        <v>8.9</v>
      </c>
      <c r="N5" s="15">
        <v>15.8</v>
      </c>
      <c r="O5" s="15">
        <v>7.9</v>
      </c>
      <c r="P5" s="15">
        <v>14.3</v>
      </c>
      <c r="Q5" s="15">
        <v>24.1</v>
      </c>
      <c r="R5" s="16">
        <v>16.7</v>
      </c>
      <c r="S5" s="17">
        <v>14.7</v>
      </c>
      <c r="T5" s="1" t="s">
        <v>22</v>
      </c>
    </row>
    <row r="6" spans="2:19" s="4" customFormat="1" ht="28.5" customHeight="1" thickBot="1" thickTop="1">
      <c r="B6" s="18" t="s">
        <v>23</v>
      </c>
      <c r="C6" s="172" t="s">
        <v>24</v>
      </c>
      <c r="D6" s="173"/>
      <c r="E6" s="19">
        <v>5332</v>
      </c>
      <c r="F6" s="20">
        <v>3111</v>
      </c>
      <c r="G6" s="20">
        <v>4363</v>
      </c>
      <c r="H6" s="20">
        <v>4587</v>
      </c>
      <c r="I6" s="20">
        <v>6958</v>
      </c>
      <c r="J6" s="20">
        <v>2356</v>
      </c>
      <c r="K6" s="20">
        <v>4637</v>
      </c>
      <c r="L6" s="20">
        <v>1735</v>
      </c>
      <c r="M6" s="20">
        <v>2359</v>
      </c>
      <c r="N6" s="20">
        <v>2252</v>
      </c>
      <c r="O6" s="20">
        <v>4879</v>
      </c>
      <c r="P6" s="20">
        <v>4583</v>
      </c>
      <c r="Q6" s="20">
        <v>6023</v>
      </c>
      <c r="R6" s="21">
        <v>5959</v>
      </c>
      <c r="S6" s="22">
        <f>SUM(E6:R6)</f>
        <v>59134</v>
      </c>
    </row>
    <row r="7" spans="2:20" s="4" customFormat="1" ht="28.5" customHeight="1" thickBot="1" thickTop="1">
      <c r="B7" s="23"/>
      <c r="C7" s="174" t="s">
        <v>25</v>
      </c>
      <c r="D7" s="175"/>
      <c r="E7" s="24">
        <f>'[1]Stan i struktura XI 11'!E6</f>
        <v>5066</v>
      </c>
      <c r="F7" s="25">
        <f>'[1]Stan i struktura XI 11'!F6</f>
        <v>2841</v>
      </c>
      <c r="G7" s="25">
        <f>'[1]Stan i struktura XI 11'!G6</f>
        <v>4206</v>
      </c>
      <c r="H7" s="25">
        <f>'[1]Stan i struktura XI 11'!H6</f>
        <v>4472</v>
      </c>
      <c r="I7" s="25">
        <f>'[1]Stan i struktura XI 11'!I6</f>
        <v>6575</v>
      </c>
      <c r="J7" s="25">
        <f>'[1]Stan i struktura XI 11'!J6</f>
        <v>2276</v>
      </c>
      <c r="K7" s="25">
        <f>'[1]Stan i struktura XI 11'!K6</f>
        <v>4355</v>
      </c>
      <c r="L7" s="25">
        <f>'[1]Stan i struktura XI 11'!L6</f>
        <v>1636</v>
      </c>
      <c r="M7" s="25">
        <f>'[1]Stan i struktura XI 11'!M6</f>
        <v>2162</v>
      </c>
      <c r="N7" s="25">
        <f>'[1]Stan i struktura XI 11'!N6</f>
        <v>2168</v>
      </c>
      <c r="O7" s="25">
        <f>'[1]Stan i struktura XI 11'!O6</f>
        <v>4705</v>
      </c>
      <c r="P7" s="25">
        <f>'[1]Stan i struktura XI 11'!P6</f>
        <v>4399</v>
      </c>
      <c r="Q7" s="25">
        <f>'[1]Stan i struktura XI 11'!Q6</f>
        <v>5537</v>
      </c>
      <c r="R7" s="26">
        <f>'[1]Stan i struktura XI 11'!R6</f>
        <v>5740</v>
      </c>
      <c r="S7" s="27">
        <f>'[1]Stan i struktura XI 11'!S6</f>
        <v>56138</v>
      </c>
      <c r="T7" s="28"/>
    </row>
    <row r="8" spans="2:20" ht="28.5" customHeight="1" thickBot="1" thickTop="1">
      <c r="B8" s="29"/>
      <c r="C8" s="176" t="s">
        <v>26</v>
      </c>
      <c r="D8" s="177"/>
      <c r="E8" s="30">
        <f aca="true" t="shared" si="0" ref="E8:S8">E6-E7</f>
        <v>266</v>
      </c>
      <c r="F8" s="30">
        <f t="shared" si="0"/>
        <v>270</v>
      </c>
      <c r="G8" s="30">
        <f t="shared" si="0"/>
        <v>157</v>
      </c>
      <c r="H8" s="30">
        <f t="shared" si="0"/>
        <v>115</v>
      </c>
      <c r="I8" s="30">
        <f t="shared" si="0"/>
        <v>383</v>
      </c>
      <c r="J8" s="30">
        <f t="shared" si="0"/>
        <v>80</v>
      </c>
      <c r="K8" s="30">
        <f t="shared" si="0"/>
        <v>282</v>
      </c>
      <c r="L8" s="30">
        <f t="shared" si="0"/>
        <v>99</v>
      </c>
      <c r="M8" s="30">
        <f t="shared" si="0"/>
        <v>197</v>
      </c>
      <c r="N8" s="30">
        <f t="shared" si="0"/>
        <v>84</v>
      </c>
      <c r="O8" s="30">
        <f t="shared" si="0"/>
        <v>174</v>
      </c>
      <c r="P8" s="30">
        <f t="shared" si="0"/>
        <v>184</v>
      </c>
      <c r="Q8" s="30">
        <f t="shared" si="0"/>
        <v>486</v>
      </c>
      <c r="R8" s="31">
        <f t="shared" si="0"/>
        <v>219</v>
      </c>
      <c r="S8" s="32">
        <f t="shared" si="0"/>
        <v>2996</v>
      </c>
      <c r="T8" s="33"/>
    </row>
    <row r="9" spans="2:20" ht="28.5" customHeight="1" thickBot="1" thickTop="1">
      <c r="B9" s="34"/>
      <c r="C9" s="178" t="s">
        <v>27</v>
      </c>
      <c r="D9" s="179"/>
      <c r="E9" s="35">
        <f aca="true" t="shared" si="1" ref="E9:S9">E6/E7*100</f>
        <v>105.250690880379</v>
      </c>
      <c r="F9" s="35">
        <f t="shared" si="1"/>
        <v>109.50369588173179</v>
      </c>
      <c r="G9" s="35">
        <f t="shared" si="1"/>
        <v>103.73276271992391</v>
      </c>
      <c r="H9" s="35">
        <f t="shared" si="1"/>
        <v>102.57155635062611</v>
      </c>
      <c r="I9" s="35">
        <f t="shared" si="1"/>
        <v>105.82509505703422</v>
      </c>
      <c r="J9" s="35">
        <f t="shared" si="1"/>
        <v>103.51493848857645</v>
      </c>
      <c r="K9" s="35">
        <f t="shared" si="1"/>
        <v>106.47531572904707</v>
      </c>
      <c r="L9" s="35">
        <f t="shared" si="1"/>
        <v>106.05134474327629</v>
      </c>
      <c r="M9" s="35">
        <f t="shared" si="1"/>
        <v>109.11193339500463</v>
      </c>
      <c r="N9" s="35">
        <f t="shared" si="1"/>
        <v>103.87453874538745</v>
      </c>
      <c r="O9" s="35">
        <f t="shared" si="1"/>
        <v>103.69819341126461</v>
      </c>
      <c r="P9" s="35">
        <f t="shared" si="1"/>
        <v>104.18276881109342</v>
      </c>
      <c r="Q9" s="35">
        <f t="shared" si="1"/>
        <v>108.77731623622901</v>
      </c>
      <c r="R9" s="36">
        <f t="shared" si="1"/>
        <v>103.81533101045297</v>
      </c>
      <c r="S9" s="37">
        <f t="shared" si="1"/>
        <v>105.33684848053014</v>
      </c>
      <c r="T9" s="33"/>
    </row>
    <row r="10" spans="2:20" s="4" customFormat="1" ht="28.5" customHeight="1" thickBot="1" thickTop="1">
      <c r="B10" s="38" t="s">
        <v>28</v>
      </c>
      <c r="C10" s="180" t="s">
        <v>29</v>
      </c>
      <c r="D10" s="181"/>
      <c r="E10" s="39">
        <v>864</v>
      </c>
      <c r="F10" s="40">
        <v>588</v>
      </c>
      <c r="G10" s="41">
        <v>576</v>
      </c>
      <c r="H10" s="41">
        <v>509</v>
      </c>
      <c r="I10" s="41">
        <v>904</v>
      </c>
      <c r="J10" s="41">
        <v>349</v>
      </c>
      <c r="K10" s="41">
        <v>556</v>
      </c>
      <c r="L10" s="41">
        <v>300</v>
      </c>
      <c r="M10" s="42">
        <v>436</v>
      </c>
      <c r="N10" s="42">
        <v>380</v>
      </c>
      <c r="O10" s="42">
        <v>733</v>
      </c>
      <c r="P10" s="42">
        <v>618</v>
      </c>
      <c r="Q10" s="42">
        <v>1009</v>
      </c>
      <c r="R10" s="42">
        <v>822</v>
      </c>
      <c r="S10" s="43">
        <f>SUM(E10:R10)</f>
        <v>8644</v>
      </c>
      <c r="T10" s="28"/>
    </row>
    <row r="11" spans="2:20" ht="28.5" customHeight="1" thickBot="1" thickTop="1">
      <c r="B11" s="44"/>
      <c r="C11" s="176" t="s">
        <v>30</v>
      </c>
      <c r="D11" s="177"/>
      <c r="E11" s="45">
        <f aca="true" t="shared" si="2" ref="E11:S11">E76/E10*100</f>
        <v>14.004629629629632</v>
      </c>
      <c r="F11" s="45">
        <f t="shared" si="2"/>
        <v>13.945578231292515</v>
      </c>
      <c r="G11" s="45">
        <f t="shared" si="2"/>
        <v>10.243055555555555</v>
      </c>
      <c r="H11" s="45">
        <f t="shared" si="2"/>
        <v>14.341846758349705</v>
      </c>
      <c r="I11" s="45">
        <f t="shared" si="2"/>
        <v>7.6327433628318575</v>
      </c>
      <c r="J11" s="45">
        <f t="shared" si="2"/>
        <v>9.169054441260744</v>
      </c>
      <c r="K11" s="45">
        <f t="shared" si="2"/>
        <v>7.194244604316546</v>
      </c>
      <c r="L11" s="45">
        <f t="shared" si="2"/>
        <v>10.666666666666668</v>
      </c>
      <c r="M11" s="45">
        <f t="shared" si="2"/>
        <v>13.990825688073393</v>
      </c>
      <c r="N11" s="45">
        <f t="shared" si="2"/>
        <v>12.894736842105264</v>
      </c>
      <c r="O11" s="45">
        <f t="shared" si="2"/>
        <v>12.96043656207367</v>
      </c>
      <c r="P11" s="45">
        <f t="shared" si="2"/>
        <v>16.50485436893204</v>
      </c>
      <c r="Q11" s="45">
        <f t="shared" si="2"/>
        <v>7.433102081268583</v>
      </c>
      <c r="R11" s="46">
        <f t="shared" si="2"/>
        <v>11.19221411192214</v>
      </c>
      <c r="S11" s="47">
        <f t="shared" si="2"/>
        <v>11.360481258676538</v>
      </c>
      <c r="T11" s="33"/>
    </row>
    <row r="12" spans="2:20" ht="28.5" customHeight="1" thickBot="1" thickTop="1">
      <c r="B12" s="48" t="s">
        <v>31</v>
      </c>
      <c r="C12" s="182" t="s">
        <v>32</v>
      </c>
      <c r="D12" s="183"/>
      <c r="E12" s="39">
        <v>598</v>
      </c>
      <c r="F12" s="41">
        <v>318</v>
      </c>
      <c r="G12" s="41">
        <v>419</v>
      </c>
      <c r="H12" s="41">
        <v>394</v>
      </c>
      <c r="I12" s="41">
        <v>521</v>
      </c>
      <c r="J12" s="41">
        <v>269</v>
      </c>
      <c r="K12" s="41">
        <v>274</v>
      </c>
      <c r="L12" s="41">
        <v>201</v>
      </c>
      <c r="M12" s="42">
        <v>239</v>
      </c>
      <c r="N12" s="42">
        <v>296</v>
      </c>
      <c r="O12" s="42">
        <v>559</v>
      </c>
      <c r="P12" s="42">
        <v>434</v>
      </c>
      <c r="Q12" s="42">
        <v>523</v>
      </c>
      <c r="R12" s="42">
        <v>603</v>
      </c>
      <c r="S12" s="43">
        <f>SUM(E12:R12)</f>
        <v>5648</v>
      </c>
      <c r="T12" s="33"/>
    </row>
    <row r="13" spans="2:20" ht="28.5" customHeight="1" thickBot="1" thickTop="1">
      <c r="B13" s="44" t="s">
        <v>22</v>
      </c>
      <c r="C13" s="184" t="s">
        <v>33</v>
      </c>
      <c r="D13" s="185"/>
      <c r="E13" s="49">
        <v>216</v>
      </c>
      <c r="F13" s="50">
        <v>118</v>
      </c>
      <c r="G13" s="50">
        <v>193</v>
      </c>
      <c r="H13" s="50">
        <v>182</v>
      </c>
      <c r="I13" s="50">
        <v>204</v>
      </c>
      <c r="J13" s="50">
        <v>102</v>
      </c>
      <c r="K13" s="50">
        <v>152</v>
      </c>
      <c r="L13" s="50">
        <v>92</v>
      </c>
      <c r="M13" s="51">
        <v>104</v>
      </c>
      <c r="N13" s="51">
        <v>121</v>
      </c>
      <c r="O13" s="51">
        <v>196</v>
      </c>
      <c r="P13" s="51">
        <v>182</v>
      </c>
      <c r="Q13" s="51">
        <v>220</v>
      </c>
      <c r="R13" s="51">
        <v>261</v>
      </c>
      <c r="S13" s="52">
        <f>SUM(E13:R13)</f>
        <v>2343</v>
      </c>
      <c r="T13" s="33"/>
    </row>
    <row r="14" spans="2:20" s="4" customFormat="1" ht="28.5" customHeight="1" thickBot="1" thickTop="1">
      <c r="B14" s="18" t="s">
        <v>22</v>
      </c>
      <c r="C14" s="186" t="s">
        <v>34</v>
      </c>
      <c r="D14" s="187"/>
      <c r="E14" s="49">
        <v>176</v>
      </c>
      <c r="F14" s="50">
        <v>100</v>
      </c>
      <c r="G14" s="50">
        <v>165</v>
      </c>
      <c r="H14" s="50">
        <v>153</v>
      </c>
      <c r="I14" s="50">
        <v>188</v>
      </c>
      <c r="J14" s="50">
        <v>79</v>
      </c>
      <c r="K14" s="50">
        <v>122</v>
      </c>
      <c r="L14" s="50">
        <v>69</v>
      </c>
      <c r="M14" s="51">
        <v>90</v>
      </c>
      <c r="N14" s="51">
        <v>100</v>
      </c>
      <c r="O14" s="51">
        <v>175</v>
      </c>
      <c r="P14" s="51">
        <v>167</v>
      </c>
      <c r="Q14" s="51">
        <v>189</v>
      </c>
      <c r="R14" s="51">
        <v>210</v>
      </c>
      <c r="S14" s="52">
        <f>SUM(E14:R14)</f>
        <v>1983</v>
      </c>
      <c r="T14" s="28"/>
    </row>
    <row r="15" spans="2:20" s="4" customFormat="1" ht="28.5" customHeight="1" thickBot="1" thickTop="1">
      <c r="B15" s="53" t="s">
        <v>22</v>
      </c>
      <c r="C15" s="188" t="s">
        <v>35</v>
      </c>
      <c r="D15" s="189"/>
      <c r="E15" s="54">
        <v>303</v>
      </c>
      <c r="F15" s="55">
        <v>142</v>
      </c>
      <c r="G15" s="55">
        <v>131</v>
      </c>
      <c r="H15" s="55">
        <v>101</v>
      </c>
      <c r="I15" s="55">
        <v>215</v>
      </c>
      <c r="J15" s="55">
        <v>147</v>
      </c>
      <c r="K15" s="55">
        <v>68</v>
      </c>
      <c r="L15" s="55">
        <v>68</v>
      </c>
      <c r="M15" s="56">
        <v>47</v>
      </c>
      <c r="N15" s="56">
        <v>133</v>
      </c>
      <c r="O15" s="56">
        <v>284</v>
      </c>
      <c r="P15" s="56">
        <v>195</v>
      </c>
      <c r="Q15" s="56">
        <v>165</v>
      </c>
      <c r="R15" s="56">
        <v>175</v>
      </c>
      <c r="S15" s="52">
        <f>SUM(E15:R15)</f>
        <v>2174</v>
      </c>
      <c r="T15" s="28"/>
    </row>
    <row r="16" spans="2:19" ht="28.5" customHeight="1" thickBot="1">
      <c r="B16" s="167" t="s">
        <v>36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90"/>
    </row>
    <row r="17" spans="2:19" ht="28.5" customHeight="1" thickBot="1" thickTop="1">
      <c r="B17" s="191" t="s">
        <v>20</v>
      </c>
      <c r="C17" s="193" t="s">
        <v>37</v>
      </c>
      <c r="D17" s="194"/>
      <c r="E17" s="57">
        <v>2945</v>
      </c>
      <c r="F17" s="58">
        <v>1829</v>
      </c>
      <c r="G17" s="58">
        <v>2451</v>
      </c>
      <c r="H17" s="58">
        <v>2454</v>
      </c>
      <c r="I17" s="58">
        <v>4023</v>
      </c>
      <c r="J17" s="58">
        <v>1209</v>
      </c>
      <c r="K17" s="58">
        <v>2495</v>
      </c>
      <c r="L17" s="58">
        <v>918</v>
      </c>
      <c r="M17" s="59">
        <v>1261</v>
      </c>
      <c r="N17" s="59">
        <v>1226</v>
      </c>
      <c r="O17" s="59">
        <v>2573</v>
      </c>
      <c r="P17" s="59">
        <v>2596</v>
      </c>
      <c r="Q17" s="59">
        <v>3431</v>
      </c>
      <c r="R17" s="59">
        <v>3302</v>
      </c>
      <c r="S17" s="52">
        <f>SUM(E17:R17)</f>
        <v>32713</v>
      </c>
    </row>
    <row r="18" spans="2:19" ht="28.5" customHeight="1" thickBot="1" thickTop="1">
      <c r="B18" s="192"/>
      <c r="C18" s="195" t="s">
        <v>38</v>
      </c>
      <c r="D18" s="196"/>
      <c r="E18" s="60">
        <f aca="true" t="shared" si="3" ref="E18:S18">E17/E6*100</f>
        <v>55.23255813953488</v>
      </c>
      <c r="F18" s="60">
        <f t="shared" si="3"/>
        <v>58.791385406621664</v>
      </c>
      <c r="G18" s="60">
        <f t="shared" si="3"/>
        <v>56.17694247077699</v>
      </c>
      <c r="H18" s="60">
        <f t="shared" si="3"/>
        <v>53.49901896664486</v>
      </c>
      <c r="I18" s="60">
        <f t="shared" si="3"/>
        <v>57.81833860304685</v>
      </c>
      <c r="J18" s="60">
        <f t="shared" si="3"/>
        <v>51.31578947368421</v>
      </c>
      <c r="K18" s="60">
        <f t="shared" si="3"/>
        <v>53.80634030623248</v>
      </c>
      <c r="L18" s="60">
        <f t="shared" si="3"/>
        <v>52.91066282420749</v>
      </c>
      <c r="M18" s="60">
        <f t="shared" si="3"/>
        <v>53.45485375158966</v>
      </c>
      <c r="N18" s="60">
        <f t="shared" si="3"/>
        <v>54.4404973357016</v>
      </c>
      <c r="O18" s="60">
        <f t="shared" si="3"/>
        <v>52.736216437794624</v>
      </c>
      <c r="P18" s="60">
        <f t="shared" si="3"/>
        <v>56.64411957233253</v>
      </c>
      <c r="Q18" s="60">
        <f t="shared" si="3"/>
        <v>56.96496762410759</v>
      </c>
      <c r="R18" s="61">
        <f t="shared" si="3"/>
        <v>55.41198187615372</v>
      </c>
      <c r="S18" s="62">
        <f t="shared" si="3"/>
        <v>55.320120404505026</v>
      </c>
    </row>
    <row r="19" spans="2:19" ht="28.5" customHeight="1" thickBot="1" thickTop="1">
      <c r="B19" s="197" t="s">
        <v>23</v>
      </c>
      <c r="C19" s="198" t="s">
        <v>39</v>
      </c>
      <c r="D19" s="177"/>
      <c r="E19" s="49">
        <v>0</v>
      </c>
      <c r="F19" s="50">
        <v>2163</v>
      </c>
      <c r="G19" s="50">
        <v>1999</v>
      </c>
      <c r="H19" s="50">
        <v>2414</v>
      </c>
      <c r="I19" s="50">
        <v>2811</v>
      </c>
      <c r="J19" s="50">
        <v>1228</v>
      </c>
      <c r="K19" s="50">
        <v>2601</v>
      </c>
      <c r="L19" s="50">
        <v>1007</v>
      </c>
      <c r="M19" s="51">
        <v>1399</v>
      </c>
      <c r="N19" s="51">
        <v>1060</v>
      </c>
      <c r="O19" s="51">
        <v>0</v>
      </c>
      <c r="P19" s="51">
        <v>2961</v>
      </c>
      <c r="Q19" s="51">
        <v>2601</v>
      </c>
      <c r="R19" s="51">
        <v>2534</v>
      </c>
      <c r="S19" s="63">
        <f>SUM(E19:R19)</f>
        <v>24778</v>
      </c>
    </row>
    <row r="20" spans="2:19" ht="28.5" customHeight="1" thickBot="1" thickTop="1">
      <c r="B20" s="192"/>
      <c r="C20" s="195" t="s">
        <v>38</v>
      </c>
      <c r="D20" s="196"/>
      <c r="E20" s="60">
        <f aca="true" t="shared" si="4" ref="E20:S20">E19/E6*100</f>
        <v>0</v>
      </c>
      <c r="F20" s="60">
        <f t="shared" si="4"/>
        <v>69.5274831243973</v>
      </c>
      <c r="G20" s="60">
        <f t="shared" si="4"/>
        <v>45.81709832683933</v>
      </c>
      <c r="H20" s="60">
        <f t="shared" si="4"/>
        <v>52.6269893176368</v>
      </c>
      <c r="I20" s="60">
        <f t="shared" si="4"/>
        <v>40.39954009772923</v>
      </c>
      <c r="J20" s="60">
        <f t="shared" si="4"/>
        <v>52.12224108658744</v>
      </c>
      <c r="K20" s="60">
        <f t="shared" si="4"/>
        <v>56.09230105671771</v>
      </c>
      <c r="L20" s="60">
        <f t="shared" si="4"/>
        <v>58.040345821325644</v>
      </c>
      <c r="M20" s="60">
        <f t="shared" si="4"/>
        <v>59.30479016532429</v>
      </c>
      <c r="N20" s="60">
        <f t="shared" si="4"/>
        <v>47.06927175843694</v>
      </c>
      <c r="O20" s="60">
        <f t="shared" si="4"/>
        <v>0</v>
      </c>
      <c r="P20" s="60">
        <f t="shared" si="4"/>
        <v>64.6083351516474</v>
      </c>
      <c r="Q20" s="60">
        <f t="shared" si="4"/>
        <v>43.18445957164204</v>
      </c>
      <c r="R20" s="61">
        <f t="shared" si="4"/>
        <v>42.523913408289985</v>
      </c>
      <c r="S20" s="62">
        <f t="shared" si="4"/>
        <v>41.90144417763047</v>
      </c>
    </row>
    <row r="21" spans="2:19" s="4" customFormat="1" ht="28.5" customHeight="1" thickBot="1" thickTop="1">
      <c r="B21" s="199" t="s">
        <v>28</v>
      </c>
      <c r="C21" s="200" t="s">
        <v>40</v>
      </c>
      <c r="D21" s="201"/>
      <c r="E21" s="49">
        <v>1093</v>
      </c>
      <c r="F21" s="50">
        <v>554</v>
      </c>
      <c r="G21" s="50">
        <v>877</v>
      </c>
      <c r="H21" s="50">
        <v>920</v>
      </c>
      <c r="I21" s="50">
        <v>1364</v>
      </c>
      <c r="J21" s="50">
        <v>552</v>
      </c>
      <c r="K21" s="50">
        <v>923</v>
      </c>
      <c r="L21" s="50">
        <v>370</v>
      </c>
      <c r="M21" s="51">
        <v>457</v>
      </c>
      <c r="N21" s="51">
        <v>363</v>
      </c>
      <c r="O21" s="51">
        <v>896</v>
      </c>
      <c r="P21" s="51">
        <v>739</v>
      </c>
      <c r="Q21" s="51">
        <v>1161</v>
      </c>
      <c r="R21" s="51">
        <v>1443</v>
      </c>
      <c r="S21" s="52">
        <f>SUM(E21:R21)</f>
        <v>11712</v>
      </c>
    </row>
    <row r="22" spans="2:19" ht="28.5" customHeight="1" thickBot="1" thickTop="1">
      <c r="B22" s="192"/>
      <c r="C22" s="195" t="s">
        <v>38</v>
      </c>
      <c r="D22" s="196"/>
      <c r="E22" s="60">
        <f aca="true" t="shared" si="5" ref="E22:S22">E21/E6*100</f>
        <v>20.49887471867967</v>
      </c>
      <c r="F22" s="60">
        <f t="shared" si="5"/>
        <v>17.807778849244617</v>
      </c>
      <c r="G22" s="60">
        <f t="shared" si="5"/>
        <v>20.100848040339216</v>
      </c>
      <c r="H22" s="60">
        <f t="shared" si="5"/>
        <v>20.056681927185522</v>
      </c>
      <c r="I22" s="60">
        <f t="shared" si="5"/>
        <v>19.603334291463064</v>
      </c>
      <c r="J22" s="60">
        <f t="shared" si="5"/>
        <v>23.429541595925297</v>
      </c>
      <c r="K22" s="60">
        <f t="shared" si="5"/>
        <v>19.905111063187405</v>
      </c>
      <c r="L22" s="60">
        <f t="shared" si="5"/>
        <v>21.32564841498559</v>
      </c>
      <c r="M22" s="60">
        <f t="shared" si="5"/>
        <v>19.37261551504875</v>
      </c>
      <c r="N22" s="60">
        <f t="shared" si="5"/>
        <v>16.119005328596803</v>
      </c>
      <c r="O22" s="60">
        <f t="shared" si="5"/>
        <v>18.364418938307033</v>
      </c>
      <c r="P22" s="60">
        <f t="shared" si="5"/>
        <v>16.124809077023784</v>
      </c>
      <c r="Q22" s="60">
        <f t="shared" si="5"/>
        <v>19.27610825170181</v>
      </c>
      <c r="R22" s="61">
        <f t="shared" si="5"/>
        <v>24.215472394697095</v>
      </c>
      <c r="S22" s="62">
        <f t="shared" si="5"/>
        <v>19.80586464639632</v>
      </c>
    </row>
    <row r="23" spans="2:19" s="4" customFormat="1" ht="28.5" customHeight="1" thickBot="1" thickTop="1">
      <c r="B23" s="199" t="s">
        <v>31</v>
      </c>
      <c r="C23" s="202" t="s">
        <v>41</v>
      </c>
      <c r="D23" s="203"/>
      <c r="E23" s="49">
        <v>15</v>
      </c>
      <c r="F23" s="50">
        <v>54</v>
      </c>
      <c r="G23" s="50">
        <v>21</v>
      </c>
      <c r="H23" s="50">
        <v>208</v>
      </c>
      <c r="I23" s="50">
        <v>107</v>
      </c>
      <c r="J23" s="50">
        <v>10</v>
      </c>
      <c r="K23" s="50">
        <v>29</v>
      </c>
      <c r="L23" s="50">
        <v>39</v>
      </c>
      <c r="M23" s="51">
        <v>0</v>
      </c>
      <c r="N23" s="51">
        <v>72</v>
      </c>
      <c r="O23" s="51">
        <v>111</v>
      </c>
      <c r="P23" s="51">
        <v>53</v>
      </c>
      <c r="Q23" s="51">
        <v>149</v>
      </c>
      <c r="R23" s="51">
        <v>76</v>
      </c>
      <c r="S23" s="52">
        <f>SUM(E23:R23)</f>
        <v>944</v>
      </c>
    </row>
    <row r="24" spans="2:19" ht="28.5" customHeight="1" thickBot="1" thickTop="1">
      <c r="B24" s="192"/>
      <c r="C24" s="195" t="s">
        <v>38</v>
      </c>
      <c r="D24" s="196"/>
      <c r="E24" s="60">
        <f aca="true" t="shared" si="6" ref="E24:S24">E23/E6*100</f>
        <v>0.2813203300825206</v>
      </c>
      <c r="F24" s="60">
        <f t="shared" si="6"/>
        <v>1.7357762777242043</v>
      </c>
      <c r="G24" s="60">
        <f t="shared" si="6"/>
        <v>0.481320192528077</v>
      </c>
      <c r="H24" s="60">
        <f t="shared" si="6"/>
        <v>4.5345541748419445</v>
      </c>
      <c r="I24" s="60">
        <f t="shared" si="6"/>
        <v>1.5377982178787009</v>
      </c>
      <c r="J24" s="60">
        <f t="shared" si="6"/>
        <v>0.4244482173174873</v>
      </c>
      <c r="K24" s="60">
        <f t="shared" si="6"/>
        <v>0.6254043562648264</v>
      </c>
      <c r="L24" s="60">
        <f t="shared" si="6"/>
        <v>2.2478386167146973</v>
      </c>
      <c r="M24" s="60">
        <f t="shared" si="6"/>
        <v>0</v>
      </c>
      <c r="N24" s="60">
        <f t="shared" si="6"/>
        <v>3.197158081705151</v>
      </c>
      <c r="O24" s="60">
        <f t="shared" si="6"/>
        <v>2.2750563640090182</v>
      </c>
      <c r="P24" s="60">
        <f t="shared" si="6"/>
        <v>1.1564477416539385</v>
      </c>
      <c r="Q24" s="60">
        <f t="shared" si="6"/>
        <v>2.4738502407438157</v>
      </c>
      <c r="R24" s="61">
        <f t="shared" si="6"/>
        <v>1.2753817754656822</v>
      </c>
      <c r="S24" s="62">
        <f t="shared" si="6"/>
        <v>1.5963743362532552</v>
      </c>
    </row>
    <row r="25" spans="2:19" s="4" customFormat="1" ht="28.5" customHeight="1" thickBot="1" thickTop="1">
      <c r="B25" s="199" t="s">
        <v>42</v>
      </c>
      <c r="C25" s="200" t="s">
        <v>43</v>
      </c>
      <c r="D25" s="201"/>
      <c r="E25" s="64">
        <v>302</v>
      </c>
      <c r="F25" s="51">
        <v>180</v>
      </c>
      <c r="G25" s="51">
        <v>179</v>
      </c>
      <c r="H25" s="51">
        <v>220</v>
      </c>
      <c r="I25" s="51">
        <v>304</v>
      </c>
      <c r="J25" s="51">
        <v>100</v>
      </c>
      <c r="K25" s="51">
        <v>212</v>
      </c>
      <c r="L25" s="51">
        <v>117</v>
      </c>
      <c r="M25" s="51">
        <v>160</v>
      </c>
      <c r="N25" s="51">
        <v>158</v>
      </c>
      <c r="O25" s="51">
        <v>216</v>
      </c>
      <c r="P25" s="51">
        <v>292</v>
      </c>
      <c r="Q25" s="51">
        <v>322</v>
      </c>
      <c r="R25" s="51">
        <v>329</v>
      </c>
      <c r="S25" s="52">
        <f>SUM(E25:R25)</f>
        <v>3091</v>
      </c>
    </row>
    <row r="26" spans="2:19" ht="28.5" customHeight="1" thickBot="1" thickTop="1">
      <c r="B26" s="192"/>
      <c r="C26" s="195" t="s">
        <v>38</v>
      </c>
      <c r="D26" s="196"/>
      <c r="E26" s="60">
        <f aca="true" t="shared" si="7" ref="E26:S26">E25/E6*100</f>
        <v>5.663915978994749</v>
      </c>
      <c r="F26" s="60">
        <f t="shared" si="7"/>
        <v>5.785920925747348</v>
      </c>
      <c r="G26" s="60">
        <f t="shared" si="7"/>
        <v>4.102681641072657</v>
      </c>
      <c r="H26" s="60">
        <f t="shared" si="7"/>
        <v>4.796163069544365</v>
      </c>
      <c r="I26" s="60">
        <f t="shared" si="7"/>
        <v>4.369071572290888</v>
      </c>
      <c r="J26" s="60">
        <f t="shared" si="7"/>
        <v>4.244482173174872</v>
      </c>
      <c r="K26" s="60">
        <f t="shared" si="7"/>
        <v>4.571921500970455</v>
      </c>
      <c r="L26" s="60">
        <f t="shared" si="7"/>
        <v>6.743515850144092</v>
      </c>
      <c r="M26" s="60">
        <f t="shared" si="7"/>
        <v>6.782534972445951</v>
      </c>
      <c r="N26" s="60">
        <f t="shared" si="7"/>
        <v>7.015985790408526</v>
      </c>
      <c r="O26" s="60">
        <f t="shared" si="7"/>
        <v>4.427136708341874</v>
      </c>
      <c r="P26" s="60">
        <f t="shared" si="7"/>
        <v>6.371372463451887</v>
      </c>
      <c r="Q26" s="60">
        <f t="shared" si="7"/>
        <v>5.346173003486634</v>
      </c>
      <c r="R26" s="61">
        <f t="shared" si="7"/>
        <v>5.521060580634335</v>
      </c>
      <c r="S26" s="62">
        <f t="shared" si="7"/>
        <v>5.227111306524165</v>
      </c>
    </row>
    <row r="27" spans="2:19" ht="28.5" customHeight="1" thickBot="1" thickTop="1">
      <c r="B27" s="167" t="s">
        <v>44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204"/>
    </row>
    <row r="28" spans="2:19" ht="28.5" customHeight="1" thickBot="1" thickTop="1">
      <c r="B28" s="197" t="s">
        <v>20</v>
      </c>
      <c r="C28" s="198" t="s">
        <v>45</v>
      </c>
      <c r="D28" s="177"/>
      <c r="E28" s="49">
        <v>941</v>
      </c>
      <c r="F28" s="50">
        <v>637</v>
      </c>
      <c r="G28" s="50">
        <v>840</v>
      </c>
      <c r="H28" s="50">
        <v>900</v>
      </c>
      <c r="I28" s="50">
        <v>1183</v>
      </c>
      <c r="J28" s="50">
        <v>685</v>
      </c>
      <c r="K28" s="50">
        <v>974</v>
      </c>
      <c r="L28" s="50">
        <v>407</v>
      </c>
      <c r="M28" s="51">
        <v>592</v>
      </c>
      <c r="N28" s="51">
        <v>521</v>
      </c>
      <c r="O28" s="51">
        <v>602</v>
      </c>
      <c r="P28" s="51">
        <v>958</v>
      </c>
      <c r="Q28" s="51">
        <v>1217</v>
      </c>
      <c r="R28" s="51">
        <v>1140</v>
      </c>
      <c r="S28" s="52">
        <f>SUM(E28:R28)</f>
        <v>11597</v>
      </c>
    </row>
    <row r="29" spans="2:19" ht="28.5" customHeight="1" thickBot="1" thickTop="1">
      <c r="B29" s="192"/>
      <c r="C29" s="195" t="s">
        <v>38</v>
      </c>
      <c r="D29" s="196"/>
      <c r="E29" s="60">
        <f aca="true" t="shared" si="8" ref="E29:S29">E28/E6*100</f>
        <v>17.648162040510126</v>
      </c>
      <c r="F29" s="60">
        <f t="shared" si="8"/>
        <v>20.475731276117003</v>
      </c>
      <c r="G29" s="60">
        <f t="shared" si="8"/>
        <v>19.252807701123082</v>
      </c>
      <c r="H29" s="60">
        <f t="shared" si="8"/>
        <v>19.62066710268149</v>
      </c>
      <c r="I29" s="60">
        <f t="shared" si="8"/>
        <v>17.002012072434606</v>
      </c>
      <c r="J29" s="60">
        <f t="shared" si="8"/>
        <v>29.074702886247877</v>
      </c>
      <c r="K29" s="60">
        <f t="shared" si="8"/>
        <v>21.004960103515206</v>
      </c>
      <c r="L29" s="60">
        <f t="shared" si="8"/>
        <v>23.45821325648415</v>
      </c>
      <c r="M29" s="60">
        <f t="shared" si="8"/>
        <v>25.09537939805002</v>
      </c>
      <c r="N29" s="60">
        <f t="shared" si="8"/>
        <v>23.13499111900533</v>
      </c>
      <c r="O29" s="60">
        <f t="shared" si="8"/>
        <v>12.338593974175035</v>
      </c>
      <c r="P29" s="60">
        <f t="shared" si="8"/>
        <v>20.9033384246127</v>
      </c>
      <c r="Q29" s="60">
        <f t="shared" si="8"/>
        <v>20.205877469699484</v>
      </c>
      <c r="R29" s="61">
        <f t="shared" si="8"/>
        <v>19.130726631985233</v>
      </c>
      <c r="S29" s="62">
        <f t="shared" si="8"/>
        <v>19.61139107789089</v>
      </c>
    </row>
    <row r="30" spans="2:19" ht="28.5" customHeight="1" thickBot="1" thickTop="1">
      <c r="B30" s="199" t="s">
        <v>23</v>
      </c>
      <c r="C30" s="200" t="s">
        <v>46</v>
      </c>
      <c r="D30" s="201"/>
      <c r="E30" s="49">
        <v>1407</v>
      </c>
      <c r="F30" s="50">
        <v>783</v>
      </c>
      <c r="G30" s="50">
        <v>1043</v>
      </c>
      <c r="H30" s="50">
        <v>1088</v>
      </c>
      <c r="I30" s="50">
        <v>1654</v>
      </c>
      <c r="J30" s="50">
        <v>789</v>
      </c>
      <c r="K30" s="50">
        <v>1057</v>
      </c>
      <c r="L30" s="50">
        <v>444</v>
      </c>
      <c r="M30" s="51">
        <v>497</v>
      </c>
      <c r="N30" s="51">
        <v>528</v>
      </c>
      <c r="O30" s="51">
        <v>1364</v>
      </c>
      <c r="P30" s="51">
        <v>984</v>
      </c>
      <c r="Q30" s="51">
        <v>1207</v>
      </c>
      <c r="R30" s="51">
        <v>1380</v>
      </c>
      <c r="S30" s="52">
        <f>SUM(E30:R30)</f>
        <v>14225</v>
      </c>
    </row>
    <row r="31" spans="2:19" ht="28.5" customHeight="1" thickBot="1" thickTop="1">
      <c r="B31" s="192"/>
      <c r="C31" s="195" t="s">
        <v>38</v>
      </c>
      <c r="D31" s="196"/>
      <c r="E31" s="60">
        <f aca="true" t="shared" si="9" ref="E31:S31">E30/E6*100</f>
        <v>26.387846961740436</v>
      </c>
      <c r="F31" s="60">
        <f t="shared" si="9"/>
        <v>25.168756027000967</v>
      </c>
      <c r="G31" s="60">
        <f t="shared" si="9"/>
        <v>23.905569562227825</v>
      </c>
      <c r="H31" s="60">
        <f t="shared" si="9"/>
        <v>23.719206453019403</v>
      </c>
      <c r="I31" s="60">
        <f t="shared" si="9"/>
        <v>23.771198620293188</v>
      </c>
      <c r="J31" s="60">
        <f t="shared" si="9"/>
        <v>33.488964346349746</v>
      </c>
      <c r="K31" s="60">
        <f t="shared" si="9"/>
        <v>22.79491050248005</v>
      </c>
      <c r="L31" s="60">
        <f t="shared" si="9"/>
        <v>25.590778097982707</v>
      </c>
      <c r="M31" s="60">
        <f t="shared" si="9"/>
        <v>21.068249258160236</v>
      </c>
      <c r="N31" s="60">
        <f t="shared" si="9"/>
        <v>23.44582593250444</v>
      </c>
      <c r="O31" s="60">
        <f t="shared" si="9"/>
        <v>27.956548473047754</v>
      </c>
      <c r="P31" s="60">
        <f t="shared" si="9"/>
        <v>21.470652411084444</v>
      </c>
      <c r="Q31" s="60">
        <f t="shared" si="9"/>
        <v>20.0398472521999</v>
      </c>
      <c r="R31" s="61">
        <f t="shared" si="9"/>
        <v>23.15824802819265</v>
      </c>
      <c r="S31" s="62">
        <f t="shared" si="9"/>
        <v>24.055534886867118</v>
      </c>
    </row>
    <row r="32" spans="2:19" ht="28.5" customHeight="1" thickBot="1" thickTop="1">
      <c r="B32" s="199" t="s">
        <v>28</v>
      </c>
      <c r="C32" s="200" t="s">
        <v>47</v>
      </c>
      <c r="D32" s="201"/>
      <c r="E32" s="49">
        <v>1754</v>
      </c>
      <c r="F32" s="50">
        <v>1262</v>
      </c>
      <c r="G32" s="50">
        <v>2382</v>
      </c>
      <c r="H32" s="50">
        <v>2542</v>
      </c>
      <c r="I32" s="50">
        <v>3980</v>
      </c>
      <c r="J32" s="50">
        <v>1316</v>
      </c>
      <c r="K32" s="50">
        <v>2372</v>
      </c>
      <c r="L32" s="50">
        <v>597</v>
      </c>
      <c r="M32" s="51">
        <v>821</v>
      </c>
      <c r="N32" s="51">
        <v>1010</v>
      </c>
      <c r="O32" s="51">
        <v>2049</v>
      </c>
      <c r="P32" s="51">
        <v>1903</v>
      </c>
      <c r="Q32" s="51">
        <v>3188</v>
      </c>
      <c r="R32" s="51">
        <v>2723</v>
      </c>
      <c r="S32" s="52">
        <f>SUM(E32:R32)</f>
        <v>27899</v>
      </c>
    </row>
    <row r="33" spans="2:19" ht="28.5" customHeight="1" thickBot="1" thickTop="1">
      <c r="B33" s="192"/>
      <c r="C33" s="195" t="s">
        <v>38</v>
      </c>
      <c r="D33" s="196"/>
      <c r="E33" s="60">
        <f aca="true" t="shared" si="10" ref="E33:S33">E32/E6*100</f>
        <v>32.89572393098275</v>
      </c>
      <c r="F33" s="60">
        <f t="shared" si="10"/>
        <v>40.56573449051752</v>
      </c>
      <c r="G33" s="60">
        <f t="shared" si="10"/>
        <v>54.59546183818473</v>
      </c>
      <c r="H33" s="60">
        <f t="shared" si="10"/>
        <v>55.41748419446261</v>
      </c>
      <c r="I33" s="60">
        <f t="shared" si="10"/>
        <v>57.200344926703075</v>
      </c>
      <c r="J33" s="60">
        <f t="shared" si="10"/>
        <v>55.85738539898133</v>
      </c>
      <c r="K33" s="60">
        <f t="shared" si="10"/>
        <v>51.15376320897131</v>
      </c>
      <c r="L33" s="60">
        <f t="shared" si="10"/>
        <v>34.409221902017286</v>
      </c>
      <c r="M33" s="60">
        <f t="shared" si="10"/>
        <v>34.80288257736329</v>
      </c>
      <c r="N33" s="60">
        <f t="shared" si="10"/>
        <v>44.849023090586144</v>
      </c>
      <c r="O33" s="60">
        <f t="shared" si="10"/>
        <v>41.99631071940971</v>
      </c>
      <c r="P33" s="60">
        <f t="shared" si="10"/>
        <v>41.52301985598953</v>
      </c>
      <c r="Q33" s="60">
        <f t="shared" si="10"/>
        <v>52.93043333886768</v>
      </c>
      <c r="R33" s="61">
        <f t="shared" si="10"/>
        <v>45.69558650780332</v>
      </c>
      <c r="S33" s="62">
        <f t="shared" si="10"/>
        <v>47.17928771941692</v>
      </c>
    </row>
    <row r="34" spans="2:19" ht="28.5" customHeight="1" thickBot="1" thickTop="1">
      <c r="B34" s="199" t="s">
        <v>31</v>
      </c>
      <c r="C34" s="200" t="s">
        <v>48</v>
      </c>
      <c r="D34" s="201"/>
      <c r="E34" s="64">
        <v>1430</v>
      </c>
      <c r="F34" s="51">
        <v>1051</v>
      </c>
      <c r="G34" s="51">
        <v>1350</v>
      </c>
      <c r="H34" s="51">
        <v>1588</v>
      </c>
      <c r="I34" s="51">
        <v>1983</v>
      </c>
      <c r="J34" s="51">
        <v>821</v>
      </c>
      <c r="K34" s="51">
        <v>1808</v>
      </c>
      <c r="L34" s="51">
        <v>641</v>
      </c>
      <c r="M34" s="51">
        <v>860</v>
      </c>
      <c r="N34" s="51">
        <v>500</v>
      </c>
      <c r="O34" s="51">
        <v>1635</v>
      </c>
      <c r="P34" s="51">
        <v>1444</v>
      </c>
      <c r="Q34" s="51">
        <v>1858</v>
      </c>
      <c r="R34" s="51">
        <v>1422</v>
      </c>
      <c r="S34" s="52">
        <f>SUM(E34:R34)</f>
        <v>18391</v>
      </c>
    </row>
    <row r="35" spans="2:19" ht="28.5" customHeight="1" thickBot="1" thickTop="1">
      <c r="B35" s="205"/>
      <c r="C35" s="195" t="s">
        <v>38</v>
      </c>
      <c r="D35" s="196"/>
      <c r="E35" s="60">
        <f aca="true" t="shared" si="11" ref="E35:S35">E34/E6*100</f>
        <v>26.819204801200303</v>
      </c>
      <c r="F35" s="60">
        <f t="shared" si="11"/>
        <v>33.783349405335905</v>
      </c>
      <c r="G35" s="60">
        <f t="shared" si="11"/>
        <v>30.94201237680495</v>
      </c>
      <c r="H35" s="60">
        <f t="shared" si="11"/>
        <v>34.619577065620234</v>
      </c>
      <c r="I35" s="60">
        <f t="shared" si="11"/>
        <v>28.499568841621155</v>
      </c>
      <c r="J35" s="60">
        <f t="shared" si="11"/>
        <v>34.8471986417657</v>
      </c>
      <c r="K35" s="60">
        <f t="shared" si="11"/>
        <v>38.99072676299332</v>
      </c>
      <c r="L35" s="60">
        <f t="shared" si="11"/>
        <v>36.945244956772335</v>
      </c>
      <c r="M35" s="60">
        <f t="shared" si="11"/>
        <v>36.456125476896986</v>
      </c>
      <c r="N35" s="60">
        <f t="shared" si="11"/>
        <v>22.202486678507995</v>
      </c>
      <c r="O35" s="60">
        <f t="shared" si="11"/>
        <v>33.51096536175446</v>
      </c>
      <c r="P35" s="60">
        <f t="shared" si="11"/>
        <v>31.507746017892213</v>
      </c>
      <c r="Q35" s="60">
        <f t="shared" si="11"/>
        <v>30.84841441142288</v>
      </c>
      <c r="R35" s="61">
        <f t="shared" si="11"/>
        <v>23.86306427252895</v>
      </c>
      <c r="S35" s="62">
        <f t="shared" si="11"/>
        <v>31.10055129028985</v>
      </c>
    </row>
    <row r="36" spans="2:19" ht="28.5" customHeight="1" thickBot="1" thickTop="1">
      <c r="B36" s="199" t="s">
        <v>42</v>
      </c>
      <c r="C36" s="206" t="s">
        <v>49</v>
      </c>
      <c r="D36" s="207"/>
      <c r="E36" s="64">
        <v>1006</v>
      </c>
      <c r="F36" s="51">
        <v>691</v>
      </c>
      <c r="G36" s="51">
        <v>1073</v>
      </c>
      <c r="H36" s="51">
        <v>950</v>
      </c>
      <c r="I36" s="51">
        <v>1587</v>
      </c>
      <c r="J36" s="51">
        <v>517</v>
      </c>
      <c r="K36" s="51">
        <v>1178</v>
      </c>
      <c r="L36" s="51">
        <v>323</v>
      </c>
      <c r="M36" s="51">
        <v>714</v>
      </c>
      <c r="N36" s="51">
        <v>451</v>
      </c>
      <c r="O36" s="51">
        <v>1462</v>
      </c>
      <c r="P36" s="51">
        <v>1423</v>
      </c>
      <c r="Q36" s="51">
        <v>1385</v>
      </c>
      <c r="R36" s="51">
        <v>1320</v>
      </c>
      <c r="S36" s="52">
        <f>SUM(E36:R36)</f>
        <v>14080</v>
      </c>
    </row>
    <row r="37" spans="2:19" ht="28.5" customHeight="1" thickBot="1" thickTop="1">
      <c r="B37" s="205"/>
      <c r="C37" s="195" t="s">
        <v>38</v>
      </c>
      <c r="D37" s="196"/>
      <c r="E37" s="60">
        <f aca="true" t="shared" si="12" ref="E37:S37">E36/E6*100</f>
        <v>18.86721680420105</v>
      </c>
      <c r="F37" s="60">
        <f t="shared" si="12"/>
        <v>22.21150755384121</v>
      </c>
      <c r="G37" s="60">
        <f t="shared" si="12"/>
        <v>24.593169837267933</v>
      </c>
      <c r="H37" s="60">
        <f t="shared" si="12"/>
        <v>20.710704163941575</v>
      </c>
      <c r="I37" s="60">
        <f t="shared" si="12"/>
        <v>22.808278240873815</v>
      </c>
      <c r="J37" s="60">
        <f t="shared" si="12"/>
        <v>21.943972835314092</v>
      </c>
      <c r="K37" s="60">
        <f t="shared" si="12"/>
        <v>25.404356264826394</v>
      </c>
      <c r="L37" s="60">
        <f t="shared" si="12"/>
        <v>18.61671469740634</v>
      </c>
      <c r="M37" s="60">
        <f t="shared" si="12"/>
        <v>30.267062314540063</v>
      </c>
      <c r="N37" s="60">
        <f t="shared" si="12"/>
        <v>20.02664298401421</v>
      </c>
      <c r="O37" s="60">
        <f t="shared" si="12"/>
        <v>29.965156794425084</v>
      </c>
      <c r="P37" s="60">
        <f t="shared" si="12"/>
        <v>31.049530874972724</v>
      </c>
      <c r="Q37" s="60">
        <f t="shared" si="12"/>
        <v>22.99518512369251</v>
      </c>
      <c r="R37" s="61">
        <f t="shared" si="12"/>
        <v>22.151367679140797</v>
      </c>
      <c r="S37" s="62">
        <f t="shared" si="12"/>
        <v>23.8103290830994</v>
      </c>
    </row>
    <row r="38" spans="2:19" s="65" customFormat="1" ht="28.5" customHeight="1" thickBot="1" thickTop="1">
      <c r="B38" s="197" t="s">
        <v>50</v>
      </c>
      <c r="C38" s="209" t="s">
        <v>51</v>
      </c>
      <c r="D38" s="210"/>
      <c r="E38" s="64">
        <v>819</v>
      </c>
      <c r="F38" s="51">
        <v>324</v>
      </c>
      <c r="G38" s="51">
        <v>268</v>
      </c>
      <c r="H38" s="51">
        <v>182</v>
      </c>
      <c r="I38" s="51">
        <v>546</v>
      </c>
      <c r="J38" s="51">
        <v>141</v>
      </c>
      <c r="K38" s="51">
        <v>311</v>
      </c>
      <c r="L38" s="51">
        <v>154</v>
      </c>
      <c r="M38" s="51">
        <v>163</v>
      </c>
      <c r="N38" s="51">
        <v>158</v>
      </c>
      <c r="O38" s="51">
        <v>462</v>
      </c>
      <c r="P38" s="51">
        <v>357</v>
      </c>
      <c r="Q38" s="51">
        <v>383</v>
      </c>
      <c r="R38" s="51">
        <v>393</v>
      </c>
      <c r="S38" s="52">
        <f>SUM(E38:R38)</f>
        <v>4661</v>
      </c>
    </row>
    <row r="39" spans="2:19" s="4" customFormat="1" ht="28.5" customHeight="1" thickBot="1" thickTop="1">
      <c r="B39" s="208"/>
      <c r="C39" s="211" t="s">
        <v>38</v>
      </c>
      <c r="D39" s="212"/>
      <c r="E39" s="66">
        <f aca="true" t="shared" si="13" ref="E39:S39">E38/E6*100</f>
        <v>15.360090022505627</v>
      </c>
      <c r="F39" s="67">
        <f t="shared" si="13"/>
        <v>10.414657666345226</v>
      </c>
      <c r="G39" s="67">
        <f t="shared" si="13"/>
        <v>6.142562457024982</v>
      </c>
      <c r="H39" s="67">
        <f t="shared" si="13"/>
        <v>3.967734902986701</v>
      </c>
      <c r="I39" s="67">
        <f t="shared" si="13"/>
        <v>7.847082494969819</v>
      </c>
      <c r="J39" s="67">
        <f t="shared" si="13"/>
        <v>5.98471986417657</v>
      </c>
      <c r="K39" s="67">
        <f t="shared" si="13"/>
        <v>6.7069225792538285</v>
      </c>
      <c r="L39" s="67">
        <f t="shared" si="13"/>
        <v>8.876080691642652</v>
      </c>
      <c r="M39" s="67">
        <f t="shared" si="13"/>
        <v>6.909707503179313</v>
      </c>
      <c r="N39" s="67">
        <f t="shared" si="13"/>
        <v>7.015985790408526</v>
      </c>
      <c r="O39" s="66">
        <f t="shared" si="13"/>
        <v>9.469153515064562</v>
      </c>
      <c r="P39" s="67">
        <f t="shared" si="13"/>
        <v>7.789657429631245</v>
      </c>
      <c r="Q39" s="67">
        <f t="shared" si="13"/>
        <v>6.3589573302341025</v>
      </c>
      <c r="R39" s="68">
        <f t="shared" si="13"/>
        <v>6.595066286289645</v>
      </c>
      <c r="S39" s="62">
        <f t="shared" si="13"/>
        <v>7.882098285250448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213" t="s">
        <v>52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</row>
    <row r="42" spans="2:19" s="4" customFormat="1" ht="42" customHeight="1" thickBot="1" thickTop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167" t="s">
        <v>55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5"/>
    </row>
    <row r="44" spans="2:19" s="4" customFormat="1" ht="42" customHeight="1" thickBot="1" thickTop="1">
      <c r="B44" s="75" t="s">
        <v>20</v>
      </c>
      <c r="C44" s="216" t="s">
        <v>56</v>
      </c>
      <c r="D44" s="217"/>
      <c r="E44" s="57">
        <v>101</v>
      </c>
      <c r="F44" s="57">
        <v>60</v>
      </c>
      <c r="G44" s="57">
        <v>104</v>
      </c>
      <c r="H44" s="57">
        <v>129</v>
      </c>
      <c r="I44" s="57">
        <v>70</v>
      </c>
      <c r="J44" s="57">
        <v>50</v>
      </c>
      <c r="K44" s="57">
        <v>68</v>
      </c>
      <c r="L44" s="57">
        <v>68</v>
      </c>
      <c r="M44" s="57">
        <v>50</v>
      </c>
      <c r="N44" s="57">
        <v>49</v>
      </c>
      <c r="O44" s="57">
        <v>94</v>
      </c>
      <c r="P44" s="57">
        <v>51</v>
      </c>
      <c r="Q44" s="57">
        <v>44</v>
      </c>
      <c r="R44" s="76">
        <v>234</v>
      </c>
      <c r="S44" s="77">
        <f>SUM(E44:R44)</f>
        <v>1172</v>
      </c>
    </row>
    <row r="45" spans="2:19" s="4" customFormat="1" ht="42" customHeight="1" thickBot="1" thickTop="1">
      <c r="B45" s="78"/>
      <c r="C45" s="218" t="s">
        <v>57</v>
      </c>
      <c r="D45" s="219"/>
      <c r="E45" s="79">
        <v>26</v>
      </c>
      <c r="F45" s="50">
        <v>5</v>
      </c>
      <c r="G45" s="50">
        <v>46</v>
      </c>
      <c r="H45" s="50">
        <v>61</v>
      </c>
      <c r="I45" s="50">
        <v>6</v>
      </c>
      <c r="J45" s="50">
        <v>1</v>
      </c>
      <c r="K45" s="50">
        <v>18</v>
      </c>
      <c r="L45" s="50">
        <v>16</v>
      </c>
      <c r="M45" s="51">
        <v>50</v>
      </c>
      <c r="N45" s="51">
        <v>17</v>
      </c>
      <c r="O45" s="51">
        <v>14</v>
      </c>
      <c r="P45" s="51">
        <v>8</v>
      </c>
      <c r="Q45" s="51">
        <v>21</v>
      </c>
      <c r="R45" s="51">
        <v>116</v>
      </c>
      <c r="S45" s="77">
        <f>SUM(E45:R45)</f>
        <v>405</v>
      </c>
    </row>
    <row r="46" spans="2:22" s="4" customFormat="1" ht="42" customHeight="1" thickBot="1" thickTop="1">
      <c r="B46" s="80" t="s">
        <v>23</v>
      </c>
      <c r="C46" s="220" t="s">
        <v>58</v>
      </c>
      <c r="D46" s="221"/>
      <c r="E46" s="81">
        <f>E44+'[1]Stan i struktura XI 11'!E46</f>
        <v>2355</v>
      </c>
      <c r="F46" s="81">
        <f>F44+'[1]Stan i struktura XI 11'!F46</f>
        <v>1564</v>
      </c>
      <c r="G46" s="81">
        <f>G44+'[1]Stan i struktura XI 11'!G46</f>
        <v>2043</v>
      </c>
      <c r="H46" s="81">
        <f>H44+'[1]Stan i struktura XI 11'!H46</f>
        <v>1213</v>
      </c>
      <c r="I46" s="81">
        <f>I44+'[1]Stan i struktura XI 11'!I46</f>
        <v>1965</v>
      </c>
      <c r="J46" s="81">
        <f>J44+'[1]Stan i struktura XI 11'!J46</f>
        <v>1193</v>
      </c>
      <c r="K46" s="81">
        <f>K44+'[1]Stan i struktura XI 11'!K46</f>
        <v>1495</v>
      </c>
      <c r="L46" s="81">
        <f>L44+'[1]Stan i struktura XI 11'!L46</f>
        <v>1305</v>
      </c>
      <c r="M46" s="81">
        <f>M44+'[1]Stan i struktura XI 11'!M46</f>
        <v>580</v>
      </c>
      <c r="N46" s="81">
        <f>N44+'[1]Stan i struktura XI 11'!N46</f>
        <v>857</v>
      </c>
      <c r="O46" s="81">
        <f>O44+'[1]Stan i struktura XI 11'!O46</f>
        <v>3844</v>
      </c>
      <c r="P46" s="81">
        <f>P44+'[1]Stan i struktura XI 11'!P46</f>
        <v>1667</v>
      </c>
      <c r="Q46" s="81">
        <f>Q44+'[1]Stan i struktura XI 11'!Q46</f>
        <v>4610</v>
      </c>
      <c r="R46" s="82">
        <f>R44+'[1]Stan i struktura XI 11'!R46</f>
        <v>10603</v>
      </c>
      <c r="S46" s="83">
        <f>S44+'[1]Stan i struktura XI 11'!S46</f>
        <v>35294</v>
      </c>
      <c r="V46" s="4">
        <f>SUM(E46:R46)</f>
        <v>35294</v>
      </c>
    </row>
    <row r="47" spans="2:19" s="4" customFormat="1" ht="42" customHeight="1" thickBot="1">
      <c r="B47" s="222" t="s">
        <v>59</v>
      </c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15"/>
    </row>
    <row r="48" spans="2:19" s="4" customFormat="1" ht="42" customHeight="1" thickBot="1" thickTop="1">
      <c r="B48" s="224" t="s">
        <v>20</v>
      </c>
      <c r="C48" s="225" t="s">
        <v>60</v>
      </c>
      <c r="D48" s="226"/>
      <c r="E48" s="58">
        <v>1</v>
      </c>
      <c r="F48" s="58">
        <v>0</v>
      </c>
      <c r="G48" s="58">
        <v>0</v>
      </c>
      <c r="H48" s="58">
        <v>0</v>
      </c>
      <c r="I48" s="58">
        <v>3</v>
      </c>
      <c r="J48" s="58">
        <v>0</v>
      </c>
      <c r="K48" s="58">
        <v>0</v>
      </c>
      <c r="L48" s="58">
        <v>2</v>
      </c>
      <c r="M48" s="58">
        <v>0</v>
      </c>
      <c r="N48" s="58">
        <v>1</v>
      </c>
      <c r="O48" s="58">
        <v>1</v>
      </c>
      <c r="P48" s="58">
        <v>1</v>
      </c>
      <c r="Q48" s="58">
        <v>5</v>
      </c>
      <c r="R48" s="59">
        <v>4</v>
      </c>
      <c r="S48" s="84">
        <f>SUM(E48:R48)</f>
        <v>18</v>
      </c>
    </row>
    <row r="49" spans="2:22" ht="42" customHeight="1" thickBot="1" thickTop="1">
      <c r="B49" s="192"/>
      <c r="C49" s="227" t="s">
        <v>61</v>
      </c>
      <c r="D49" s="228"/>
      <c r="E49" s="85">
        <f>E48+'[1]Stan i struktura XI 11'!E49</f>
        <v>154</v>
      </c>
      <c r="F49" s="85">
        <f>F48+'[1]Stan i struktura XI 11'!F49</f>
        <v>180</v>
      </c>
      <c r="G49" s="85">
        <f>G48+'[1]Stan i struktura XI 11'!G49</f>
        <v>0</v>
      </c>
      <c r="H49" s="85">
        <f>H48+'[1]Stan i struktura XI 11'!H49</f>
        <v>2</v>
      </c>
      <c r="I49" s="85">
        <f>I48+'[1]Stan i struktura XI 11'!I49</f>
        <v>91</v>
      </c>
      <c r="J49" s="85">
        <f>J48+'[1]Stan i struktura XI 11'!J49</f>
        <v>55</v>
      </c>
      <c r="K49" s="85">
        <f>K48+'[1]Stan i struktura XI 11'!K49</f>
        <v>4</v>
      </c>
      <c r="L49" s="85">
        <f>L48+'[1]Stan i struktura XI 11'!L49</f>
        <v>36</v>
      </c>
      <c r="M49" s="85">
        <f>M48+'[1]Stan i struktura XI 11'!M49</f>
        <v>28</v>
      </c>
      <c r="N49" s="85">
        <f>N48+'[1]Stan i struktura XI 11'!N49</f>
        <v>10</v>
      </c>
      <c r="O49" s="85">
        <f>O48+'[1]Stan i struktura XI 11'!O49</f>
        <v>135</v>
      </c>
      <c r="P49" s="85">
        <f>P48+'[1]Stan i struktura XI 11'!P49</f>
        <v>47</v>
      </c>
      <c r="Q49" s="85">
        <f>Q48+'[1]Stan i struktura XI 11'!Q49</f>
        <v>778</v>
      </c>
      <c r="R49" s="86">
        <f>R48+'[1]Stan i struktura XI 11'!R49</f>
        <v>206</v>
      </c>
      <c r="S49" s="83">
        <f>S48+'[1]Stan i struktura XI 11'!S49</f>
        <v>1726</v>
      </c>
      <c r="V49" s="4">
        <f>SUM(E49:R49)</f>
        <v>1726</v>
      </c>
    </row>
    <row r="50" spans="2:19" s="4" customFormat="1" ht="42" customHeight="1" thickBot="1" thickTop="1">
      <c r="B50" s="229" t="s">
        <v>23</v>
      </c>
      <c r="C50" s="230" t="s">
        <v>62</v>
      </c>
      <c r="D50" s="231"/>
      <c r="E50" s="87">
        <v>2</v>
      </c>
      <c r="F50" s="87">
        <v>13</v>
      </c>
      <c r="G50" s="87">
        <v>0</v>
      </c>
      <c r="H50" s="87">
        <v>26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7">
        <v>1</v>
      </c>
      <c r="Q50" s="87">
        <v>0</v>
      </c>
      <c r="R50" s="88">
        <v>0</v>
      </c>
      <c r="S50" s="84">
        <f>SUM(E50:R50)</f>
        <v>42</v>
      </c>
    </row>
    <row r="51" spans="2:22" ht="42" customHeight="1" thickBot="1" thickTop="1">
      <c r="B51" s="192"/>
      <c r="C51" s="227" t="s">
        <v>63</v>
      </c>
      <c r="D51" s="228"/>
      <c r="E51" s="85">
        <f>E50+'[1]Stan i struktura XI 11'!E51</f>
        <v>51</v>
      </c>
      <c r="F51" s="85">
        <f>F50+'[1]Stan i struktura XI 11'!F51</f>
        <v>114</v>
      </c>
      <c r="G51" s="85">
        <f>G50+'[1]Stan i struktura XI 11'!G51</f>
        <v>171</v>
      </c>
      <c r="H51" s="85">
        <f>H50+'[1]Stan i struktura XI 11'!H51</f>
        <v>67</v>
      </c>
      <c r="I51" s="85">
        <f>I50+'[1]Stan i struktura XI 11'!I51</f>
        <v>97</v>
      </c>
      <c r="J51" s="85">
        <f>J50+'[1]Stan i struktura XI 11'!J51</f>
        <v>6</v>
      </c>
      <c r="K51" s="85">
        <f>K50+'[1]Stan i struktura XI 11'!K51</f>
        <v>53</v>
      </c>
      <c r="L51" s="85">
        <f>L50+'[1]Stan i struktura XI 11'!L51</f>
        <v>55</v>
      </c>
      <c r="M51" s="85">
        <f>M50+'[1]Stan i struktura XI 11'!M51</f>
        <v>0</v>
      </c>
      <c r="N51" s="85">
        <f>N50+'[1]Stan i struktura XI 11'!N51</f>
        <v>13</v>
      </c>
      <c r="O51" s="85">
        <f>O50+'[1]Stan i struktura XI 11'!O51</f>
        <v>36</v>
      </c>
      <c r="P51" s="85">
        <f>P50+'[1]Stan i struktura XI 11'!P51</f>
        <v>156</v>
      </c>
      <c r="Q51" s="85">
        <f>Q50+'[1]Stan i struktura XI 11'!Q51</f>
        <v>38</v>
      </c>
      <c r="R51" s="86">
        <f>R50+'[1]Stan i struktura XI 11'!R51</f>
        <v>29</v>
      </c>
      <c r="S51" s="83">
        <f>S50+'[1]Stan i struktura XI 11'!S51</f>
        <v>886</v>
      </c>
      <c r="V51" s="4">
        <f>SUM(E51:R51)</f>
        <v>886</v>
      </c>
    </row>
    <row r="52" spans="2:19" s="4" customFormat="1" ht="42" customHeight="1" thickBot="1" thickTop="1">
      <c r="B52" s="232" t="s">
        <v>28</v>
      </c>
      <c r="C52" s="233" t="s">
        <v>64</v>
      </c>
      <c r="D52" s="234"/>
      <c r="E52" s="49">
        <v>4</v>
      </c>
      <c r="F52" s="50">
        <v>1</v>
      </c>
      <c r="G52" s="50">
        <v>15</v>
      </c>
      <c r="H52" s="50">
        <v>3</v>
      </c>
      <c r="I52" s="51">
        <v>9</v>
      </c>
      <c r="J52" s="50">
        <v>6</v>
      </c>
      <c r="K52" s="51">
        <v>13</v>
      </c>
      <c r="L52" s="50">
        <v>3</v>
      </c>
      <c r="M52" s="51">
        <v>2</v>
      </c>
      <c r="N52" s="51">
        <v>6</v>
      </c>
      <c r="O52" s="51">
        <v>10</v>
      </c>
      <c r="P52" s="50">
        <v>7</v>
      </c>
      <c r="Q52" s="89">
        <v>11</v>
      </c>
      <c r="R52" s="51">
        <v>27</v>
      </c>
      <c r="S52" s="84">
        <f>SUM(E52:R52)</f>
        <v>117</v>
      </c>
    </row>
    <row r="53" spans="2:22" ht="42" customHeight="1" thickBot="1" thickTop="1">
      <c r="B53" s="192"/>
      <c r="C53" s="227" t="s">
        <v>65</v>
      </c>
      <c r="D53" s="228"/>
      <c r="E53" s="85">
        <f>E52+'[1]Stan i struktura XI 11'!E53</f>
        <v>22</v>
      </c>
      <c r="F53" s="85">
        <f>F52+'[1]Stan i struktura XI 11'!F53</f>
        <v>11</v>
      </c>
      <c r="G53" s="85">
        <f>G52+'[1]Stan i struktura XI 11'!G53</f>
        <v>76</v>
      </c>
      <c r="H53" s="85">
        <f>H52+'[1]Stan i struktura XI 11'!H53</f>
        <v>78</v>
      </c>
      <c r="I53" s="85">
        <f>I52+'[1]Stan i struktura XI 11'!I53</f>
        <v>107</v>
      </c>
      <c r="J53" s="85">
        <f>J52+'[1]Stan i struktura XI 11'!J53</f>
        <v>64</v>
      </c>
      <c r="K53" s="85">
        <f>K52+'[1]Stan i struktura XI 11'!K53</f>
        <v>46</v>
      </c>
      <c r="L53" s="85">
        <f>L52+'[1]Stan i struktura XI 11'!L53</f>
        <v>42</v>
      </c>
      <c r="M53" s="85">
        <f>M52+'[1]Stan i struktura XI 11'!M53</f>
        <v>22</v>
      </c>
      <c r="N53" s="85">
        <f>N52+'[1]Stan i struktura XI 11'!N53</f>
        <v>30</v>
      </c>
      <c r="O53" s="85">
        <f>O52+'[1]Stan i struktura XI 11'!O53</f>
        <v>35</v>
      </c>
      <c r="P53" s="85">
        <f>P52+'[1]Stan i struktura XI 11'!P53</f>
        <v>29</v>
      </c>
      <c r="Q53" s="85">
        <f>Q52+'[1]Stan i struktura XI 11'!Q53</f>
        <v>30</v>
      </c>
      <c r="R53" s="86">
        <f>R52+'[1]Stan i struktura XI 11'!R53</f>
        <v>150</v>
      </c>
      <c r="S53" s="83">
        <f>S52+'[1]Stan i struktura XI 11'!S53</f>
        <v>742</v>
      </c>
      <c r="V53" s="4">
        <f>SUM(E53:R53)</f>
        <v>742</v>
      </c>
    </row>
    <row r="54" spans="2:19" s="4" customFormat="1" ht="42" customHeight="1" thickBot="1" thickTop="1">
      <c r="B54" s="232" t="s">
        <v>31</v>
      </c>
      <c r="C54" s="233" t="s">
        <v>66</v>
      </c>
      <c r="D54" s="234"/>
      <c r="E54" s="49">
        <v>23</v>
      </c>
      <c r="F54" s="50">
        <v>2</v>
      </c>
      <c r="G54" s="50">
        <v>13</v>
      </c>
      <c r="H54" s="50">
        <v>0</v>
      </c>
      <c r="I54" s="51">
        <v>4</v>
      </c>
      <c r="J54" s="50">
        <v>14</v>
      </c>
      <c r="K54" s="51">
        <v>17</v>
      </c>
      <c r="L54" s="50">
        <v>18</v>
      </c>
      <c r="M54" s="51">
        <v>12</v>
      </c>
      <c r="N54" s="51">
        <v>14</v>
      </c>
      <c r="O54" s="51">
        <v>10</v>
      </c>
      <c r="P54" s="50">
        <v>6</v>
      </c>
      <c r="Q54" s="89">
        <v>15</v>
      </c>
      <c r="R54" s="51">
        <v>17</v>
      </c>
      <c r="S54" s="84">
        <f>SUM(E54:R54)</f>
        <v>165</v>
      </c>
    </row>
    <row r="55" spans="2:22" s="4" customFormat="1" ht="42" customHeight="1" thickBot="1" thickTop="1">
      <c r="B55" s="192"/>
      <c r="C55" s="235" t="s">
        <v>67</v>
      </c>
      <c r="D55" s="236"/>
      <c r="E55" s="85">
        <f>E54+'[1]Stan i struktura XI 11'!E55</f>
        <v>109</v>
      </c>
      <c r="F55" s="85">
        <f>F54+'[1]Stan i struktura XI 11'!F55</f>
        <v>47</v>
      </c>
      <c r="G55" s="85">
        <f>G54+'[1]Stan i struktura XI 11'!G55</f>
        <v>32</v>
      </c>
      <c r="H55" s="85">
        <f>H54+'[1]Stan i struktura XI 11'!H55</f>
        <v>1</v>
      </c>
      <c r="I55" s="85">
        <f>I54+'[1]Stan i struktura XI 11'!I55</f>
        <v>45</v>
      </c>
      <c r="J55" s="85">
        <f>J54+'[1]Stan i struktura XI 11'!J55</f>
        <v>147</v>
      </c>
      <c r="K55" s="85">
        <f>K54+'[1]Stan i struktura XI 11'!K55</f>
        <v>56</v>
      </c>
      <c r="L55" s="85">
        <f>L54+'[1]Stan i struktura XI 11'!L55</f>
        <v>121</v>
      </c>
      <c r="M55" s="85">
        <f>M54+'[1]Stan i struktura XI 11'!M55</f>
        <v>67</v>
      </c>
      <c r="N55" s="85">
        <f>N54+'[1]Stan i struktura XI 11'!N55</f>
        <v>37</v>
      </c>
      <c r="O55" s="85">
        <f>O54+'[1]Stan i struktura XI 11'!O55</f>
        <v>72</v>
      </c>
      <c r="P55" s="85">
        <f>P54+'[1]Stan i struktura XI 11'!P55</f>
        <v>55</v>
      </c>
      <c r="Q55" s="85">
        <f>Q54+'[1]Stan i struktura XI 11'!Q55</f>
        <v>121</v>
      </c>
      <c r="R55" s="86">
        <f>R54+'[1]Stan i struktura XI 11'!R55</f>
        <v>233</v>
      </c>
      <c r="S55" s="83">
        <f>S54+'[1]Stan i struktura XI 11'!S55</f>
        <v>1143</v>
      </c>
      <c r="V55" s="4">
        <f>SUM(E55:R55)</f>
        <v>1143</v>
      </c>
    </row>
    <row r="56" spans="2:19" s="4" customFormat="1" ht="42" customHeight="1" thickBot="1" thickTop="1">
      <c r="B56" s="232" t="s">
        <v>42</v>
      </c>
      <c r="C56" s="238" t="s">
        <v>68</v>
      </c>
      <c r="D56" s="239"/>
      <c r="E56" s="90">
        <v>10</v>
      </c>
      <c r="F56" s="90">
        <v>2</v>
      </c>
      <c r="G56" s="90">
        <v>0</v>
      </c>
      <c r="H56" s="90">
        <v>0</v>
      </c>
      <c r="I56" s="90">
        <v>0</v>
      </c>
      <c r="J56" s="90">
        <v>3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3</v>
      </c>
      <c r="S56" s="84">
        <f>SUM(E56:R56)</f>
        <v>18</v>
      </c>
    </row>
    <row r="57" spans="2:22" s="4" customFormat="1" ht="42" customHeight="1" thickBot="1" thickTop="1">
      <c r="B57" s="237"/>
      <c r="C57" s="240" t="s">
        <v>69</v>
      </c>
      <c r="D57" s="241"/>
      <c r="E57" s="85">
        <f>E56+'[1]Stan i struktura XI 11'!E57</f>
        <v>60</v>
      </c>
      <c r="F57" s="85">
        <f>F56+'[1]Stan i struktura XI 11'!F57</f>
        <v>46</v>
      </c>
      <c r="G57" s="85">
        <f>G56+'[1]Stan i struktura XI 11'!G57</f>
        <v>1</v>
      </c>
      <c r="H57" s="85">
        <f>H56+'[1]Stan i struktura XI 11'!H57</f>
        <v>0</v>
      </c>
      <c r="I57" s="85">
        <f>I56+'[1]Stan i struktura XI 11'!I57</f>
        <v>10</v>
      </c>
      <c r="J57" s="85">
        <f>J56+'[1]Stan i struktura XI 11'!J57</f>
        <v>4</v>
      </c>
      <c r="K57" s="85">
        <f>K56+'[1]Stan i struktura XI 11'!K57</f>
        <v>0</v>
      </c>
      <c r="L57" s="85">
        <f>L56+'[1]Stan i struktura XI 11'!L57</f>
        <v>1</v>
      </c>
      <c r="M57" s="85">
        <f>M56+'[1]Stan i struktura XI 11'!M57</f>
        <v>0</v>
      </c>
      <c r="N57" s="85">
        <f>N56+'[1]Stan i struktura XI 11'!N57</f>
        <v>0</v>
      </c>
      <c r="O57" s="85">
        <f>O56+'[1]Stan i struktura XI 11'!O57</f>
        <v>1</v>
      </c>
      <c r="P57" s="85">
        <f>P56+'[1]Stan i struktura XI 11'!P57</f>
        <v>2</v>
      </c>
      <c r="Q57" s="85">
        <f>Q56+'[1]Stan i struktura XI 11'!Q57</f>
        <v>1</v>
      </c>
      <c r="R57" s="86">
        <f>R56+'[1]Stan i struktura XI 11'!R57</f>
        <v>15</v>
      </c>
      <c r="S57" s="83">
        <f>S56+'[1]Stan i struktura XI 11'!S57</f>
        <v>141</v>
      </c>
      <c r="V57" s="4">
        <f>SUM(E57:R57)</f>
        <v>141</v>
      </c>
    </row>
    <row r="58" spans="2:19" s="4" customFormat="1" ht="42" customHeight="1" thickBot="1" thickTop="1">
      <c r="B58" s="232" t="s">
        <v>50</v>
      </c>
      <c r="C58" s="238" t="s">
        <v>70</v>
      </c>
      <c r="D58" s="239"/>
      <c r="E58" s="90">
        <v>0</v>
      </c>
      <c r="F58" s="90">
        <v>3</v>
      </c>
      <c r="G58" s="90">
        <v>2</v>
      </c>
      <c r="H58" s="90">
        <v>0</v>
      </c>
      <c r="I58" s="90">
        <v>0</v>
      </c>
      <c r="J58" s="90">
        <v>0</v>
      </c>
      <c r="K58" s="90">
        <v>5</v>
      </c>
      <c r="L58" s="90">
        <v>0</v>
      </c>
      <c r="M58" s="90">
        <v>0</v>
      </c>
      <c r="N58" s="90">
        <v>0</v>
      </c>
      <c r="O58" s="90">
        <v>3</v>
      </c>
      <c r="P58" s="90">
        <v>4</v>
      </c>
      <c r="Q58" s="90">
        <v>0</v>
      </c>
      <c r="R58" s="91">
        <v>0</v>
      </c>
      <c r="S58" s="84">
        <f>SUM(E58:R58)</f>
        <v>17</v>
      </c>
    </row>
    <row r="59" spans="2:22" s="4" customFormat="1" ht="42" customHeight="1" thickBot="1" thickTop="1">
      <c r="B59" s="229"/>
      <c r="C59" s="244" t="s">
        <v>71</v>
      </c>
      <c r="D59" s="245"/>
      <c r="E59" s="85">
        <f>E58+'[1]Stan i struktura XI 11'!E59</f>
        <v>167</v>
      </c>
      <c r="F59" s="85">
        <f>F58+'[1]Stan i struktura XI 11'!F59</f>
        <v>74</v>
      </c>
      <c r="G59" s="85">
        <f>G58+'[1]Stan i struktura XI 11'!G59</f>
        <v>121</v>
      </c>
      <c r="H59" s="85">
        <f>H58+'[1]Stan i struktura XI 11'!H59</f>
        <v>189</v>
      </c>
      <c r="I59" s="85">
        <f>I58+'[1]Stan i struktura XI 11'!I59</f>
        <v>291</v>
      </c>
      <c r="J59" s="85">
        <f>J58+'[1]Stan i struktura XI 11'!J59</f>
        <v>25</v>
      </c>
      <c r="K59" s="85">
        <f>K58+'[1]Stan i struktura XI 11'!K59</f>
        <v>102</v>
      </c>
      <c r="L59" s="85">
        <f>L58+'[1]Stan i struktura XI 11'!L59</f>
        <v>54</v>
      </c>
      <c r="M59" s="85">
        <f>M58+'[1]Stan i struktura XI 11'!M59</f>
        <v>85</v>
      </c>
      <c r="N59" s="85">
        <f>N58+'[1]Stan i struktura XI 11'!N59</f>
        <v>123</v>
      </c>
      <c r="O59" s="85">
        <f>O58+'[1]Stan i struktura XI 11'!O59</f>
        <v>199</v>
      </c>
      <c r="P59" s="85">
        <f>P58+'[1]Stan i struktura XI 11'!P59</f>
        <v>235</v>
      </c>
      <c r="Q59" s="85">
        <f>Q58+'[1]Stan i struktura XI 11'!Q59</f>
        <v>65</v>
      </c>
      <c r="R59" s="86">
        <f>R58+'[1]Stan i struktura XI 11'!R59</f>
        <v>99</v>
      </c>
      <c r="S59" s="83">
        <f>S58+'[1]Stan i struktura XI 11'!S59</f>
        <v>1829</v>
      </c>
      <c r="V59" s="4">
        <f>SUM(E59:R59)</f>
        <v>1829</v>
      </c>
    </row>
    <row r="60" spans="2:19" s="4" customFormat="1" ht="42" customHeight="1" thickBot="1" thickTop="1">
      <c r="B60" s="246" t="s">
        <v>72</v>
      </c>
      <c r="C60" s="238" t="s">
        <v>73</v>
      </c>
      <c r="D60" s="239"/>
      <c r="E60" s="90">
        <v>0</v>
      </c>
      <c r="F60" s="90">
        <v>0</v>
      </c>
      <c r="G60" s="90">
        <v>32</v>
      </c>
      <c r="H60" s="90">
        <v>61</v>
      </c>
      <c r="I60" s="90">
        <v>2</v>
      </c>
      <c r="J60" s="90">
        <v>4</v>
      </c>
      <c r="K60" s="90">
        <v>6</v>
      </c>
      <c r="L60" s="90">
        <v>6</v>
      </c>
      <c r="M60" s="90">
        <v>5</v>
      </c>
      <c r="N60" s="90">
        <v>10</v>
      </c>
      <c r="O60" s="90">
        <v>3</v>
      </c>
      <c r="P60" s="90">
        <v>0</v>
      </c>
      <c r="Q60" s="90">
        <v>0</v>
      </c>
      <c r="R60" s="91">
        <v>0</v>
      </c>
      <c r="S60" s="84">
        <f>SUM(E60:R60)</f>
        <v>129</v>
      </c>
    </row>
    <row r="61" spans="2:22" s="4" customFormat="1" ht="42" customHeight="1" thickBot="1" thickTop="1">
      <c r="B61" s="246"/>
      <c r="C61" s="247" t="s">
        <v>74</v>
      </c>
      <c r="D61" s="248"/>
      <c r="E61" s="92">
        <f>E60+'[1]Stan i struktura XI 11'!E61</f>
        <v>326</v>
      </c>
      <c r="F61" s="92">
        <f>F60+'[1]Stan i struktura XI 11'!F61</f>
        <v>164</v>
      </c>
      <c r="G61" s="92">
        <f>G60+'[1]Stan i struktura XI 11'!G61</f>
        <v>384</v>
      </c>
      <c r="H61" s="92">
        <f>H60+'[1]Stan i struktura XI 11'!H61</f>
        <v>454</v>
      </c>
      <c r="I61" s="92">
        <f>I60+'[1]Stan i struktura XI 11'!I61</f>
        <v>222</v>
      </c>
      <c r="J61" s="92">
        <f>J60+'[1]Stan i struktura XI 11'!J61</f>
        <v>167</v>
      </c>
      <c r="K61" s="92">
        <f>K60+'[1]Stan i struktura XI 11'!K61</f>
        <v>464</v>
      </c>
      <c r="L61" s="92">
        <f>L60+'[1]Stan i struktura XI 11'!L61</f>
        <v>224</v>
      </c>
      <c r="M61" s="92">
        <f>M60+'[1]Stan i struktura XI 11'!M61</f>
        <v>224</v>
      </c>
      <c r="N61" s="92">
        <f>N60+'[1]Stan i struktura XI 11'!N61</f>
        <v>154</v>
      </c>
      <c r="O61" s="92">
        <f>O60+'[1]Stan i struktura XI 11'!O61</f>
        <v>375</v>
      </c>
      <c r="P61" s="92">
        <f>P60+'[1]Stan i struktura XI 11'!P61</f>
        <v>338</v>
      </c>
      <c r="Q61" s="92">
        <f>Q60+'[1]Stan i struktura XI 11'!Q61</f>
        <v>523</v>
      </c>
      <c r="R61" s="93">
        <f>R60+'[1]Stan i struktura XI 11'!R61</f>
        <v>345</v>
      </c>
      <c r="S61" s="83">
        <f>S60+'[1]Stan i struktura XI 11'!S61</f>
        <v>4364</v>
      </c>
      <c r="V61" s="4">
        <f>SUM(E61:R61)</f>
        <v>4364</v>
      </c>
    </row>
    <row r="62" spans="2:19" s="4" customFormat="1" ht="42" customHeight="1" thickBot="1" thickTop="1">
      <c r="B62" s="246" t="s">
        <v>75</v>
      </c>
      <c r="C62" s="238" t="s">
        <v>76</v>
      </c>
      <c r="D62" s="239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0</v>
      </c>
    </row>
    <row r="63" spans="2:22" s="4" customFormat="1" ht="42" customHeight="1" thickBot="1" thickTop="1">
      <c r="B63" s="246"/>
      <c r="C63" s="256" t="s">
        <v>77</v>
      </c>
      <c r="D63" s="257"/>
      <c r="E63" s="85">
        <f>E62+'[1]Stan i struktura XI 11'!E63</f>
        <v>1</v>
      </c>
      <c r="F63" s="85">
        <f>F62+'[1]Stan i struktura XI 11'!F63</f>
        <v>0</v>
      </c>
      <c r="G63" s="85">
        <f>G62+'[1]Stan i struktura XI 11'!G63</f>
        <v>0</v>
      </c>
      <c r="H63" s="85">
        <f>H62+'[1]Stan i struktura XI 11'!H63</f>
        <v>0</v>
      </c>
      <c r="I63" s="85">
        <f>I62+'[1]Stan i struktura XI 11'!I63</f>
        <v>0</v>
      </c>
      <c r="J63" s="85">
        <f>J62+'[1]Stan i struktura XI 11'!J63</f>
        <v>0</v>
      </c>
      <c r="K63" s="85">
        <f>K62+'[1]Stan i struktura XI 11'!K63</f>
        <v>0</v>
      </c>
      <c r="L63" s="85">
        <f>L62+'[1]Stan i struktura XI 11'!L63</f>
        <v>0</v>
      </c>
      <c r="M63" s="85">
        <f>M62+'[1]Stan i struktura XI 11'!M63</f>
        <v>0</v>
      </c>
      <c r="N63" s="85">
        <f>N62+'[1]Stan i struktura XI 11'!N63</f>
        <v>0</v>
      </c>
      <c r="O63" s="85">
        <f>O62+'[1]Stan i struktura XI 11'!O63</f>
        <v>0</v>
      </c>
      <c r="P63" s="85">
        <f>P62+'[1]Stan i struktura XI 11'!P63</f>
        <v>0</v>
      </c>
      <c r="Q63" s="85">
        <f>Q62+'[1]Stan i struktura XI 11'!Q63</f>
        <v>0</v>
      </c>
      <c r="R63" s="86">
        <f>R62+'[1]Stan i struktura XI 11'!R63</f>
        <v>2</v>
      </c>
      <c r="S63" s="83">
        <f>S62+'[1]Stan i struktura XI 11'!S63</f>
        <v>3</v>
      </c>
      <c r="V63" s="4">
        <f>SUM(E63:R63)</f>
        <v>3</v>
      </c>
    </row>
    <row r="64" spans="2:19" s="4" customFormat="1" ht="42" customHeight="1" thickBot="1" thickTop="1">
      <c r="B64" s="246" t="s">
        <v>78</v>
      </c>
      <c r="C64" s="238" t="s">
        <v>79</v>
      </c>
      <c r="D64" s="239"/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1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55</v>
      </c>
      <c r="R64" s="91">
        <v>94</v>
      </c>
      <c r="S64" s="84">
        <f>SUM(E64:R64)</f>
        <v>150</v>
      </c>
    </row>
    <row r="65" spans="2:22" ht="42" customHeight="1" thickBot="1" thickTop="1">
      <c r="B65" s="258"/>
      <c r="C65" s="242" t="s">
        <v>80</v>
      </c>
      <c r="D65" s="243"/>
      <c r="E65" s="85">
        <f>E64+'[1]Stan i struktura XI 11'!E65</f>
        <v>45</v>
      </c>
      <c r="F65" s="85">
        <f>F64+'[1]Stan i struktura XI 11'!F65</f>
        <v>159</v>
      </c>
      <c r="G65" s="85">
        <f>G64+'[1]Stan i struktura XI 11'!G65</f>
        <v>35</v>
      </c>
      <c r="H65" s="85">
        <f>H64+'[1]Stan i struktura XI 11'!H65</f>
        <v>72</v>
      </c>
      <c r="I65" s="85">
        <f>I64+'[1]Stan i struktura XI 11'!I65</f>
        <v>165</v>
      </c>
      <c r="J65" s="85">
        <f>J64+'[1]Stan i struktura XI 11'!J65</f>
        <v>31</v>
      </c>
      <c r="K65" s="85">
        <f>K64+'[1]Stan i struktura XI 11'!K65</f>
        <v>79</v>
      </c>
      <c r="L65" s="85">
        <f>L64+'[1]Stan i struktura XI 11'!L65</f>
        <v>14</v>
      </c>
      <c r="M65" s="85">
        <f>M64+'[1]Stan i struktura XI 11'!M65</f>
        <v>32</v>
      </c>
      <c r="N65" s="85">
        <f>N64+'[1]Stan i struktura XI 11'!N65</f>
        <v>70</v>
      </c>
      <c r="O65" s="85">
        <f>O64+'[1]Stan i struktura XI 11'!O65</f>
        <v>233</v>
      </c>
      <c r="P65" s="85">
        <f>P64+'[1]Stan i struktura XI 11'!P65</f>
        <v>85</v>
      </c>
      <c r="Q65" s="85">
        <f>Q64+'[1]Stan i struktura XI 11'!Q65</f>
        <v>2011</v>
      </c>
      <c r="R65" s="86">
        <f>R64+'[1]Stan i struktura XI 11'!R65</f>
        <v>7493</v>
      </c>
      <c r="S65" s="83">
        <f>S64+'[1]Stan i struktura XI 11'!S65</f>
        <v>10524</v>
      </c>
      <c r="V65" s="4">
        <f>SUM(E65:R65)</f>
        <v>10524</v>
      </c>
    </row>
    <row r="66" spans="2:22" ht="45" customHeight="1" thickBot="1" thickTop="1">
      <c r="B66" s="249" t="s">
        <v>81</v>
      </c>
      <c r="C66" s="251" t="s">
        <v>82</v>
      </c>
      <c r="D66" s="252"/>
      <c r="E66" s="94">
        <f aca="true" t="shared" si="14" ref="E66:R67">E48+E50+E52+E54+E56+E58+E60+E62+E64</f>
        <v>40</v>
      </c>
      <c r="F66" s="94">
        <f t="shared" si="14"/>
        <v>21</v>
      </c>
      <c r="G66" s="94">
        <f t="shared" si="14"/>
        <v>62</v>
      </c>
      <c r="H66" s="94">
        <f t="shared" si="14"/>
        <v>90</v>
      </c>
      <c r="I66" s="94">
        <f t="shared" si="14"/>
        <v>18</v>
      </c>
      <c r="J66" s="94">
        <f t="shared" si="14"/>
        <v>27</v>
      </c>
      <c r="K66" s="94">
        <f t="shared" si="14"/>
        <v>42</v>
      </c>
      <c r="L66" s="94">
        <f t="shared" si="14"/>
        <v>29</v>
      </c>
      <c r="M66" s="94">
        <f t="shared" si="14"/>
        <v>19</v>
      </c>
      <c r="N66" s="94">
        <f t="shared" si="14"/>
        <v>31</v>
      </c>
      <c r="O66" s="94">
        <f t="shared" si="14"/>
        <v>27</v>
      </c>
      <c r="P66" s="94">
        <f t="shared" si="14"/>
        <v>19</v>
      </c>
      <c r="Q66" s="94">
        <f t="shared" si="14"/>
        <v>86</v>
      </c>
      <c r="R66" s="95">
        <f t="shared" si="14"/>
        <v>145</v>
      </c>
      <c r="S66" s="96">
        <f>SUM(E66:R66)</f>
        <v>656</v>
      </c>
      <c r="V66" s="4"/>
    </row>
    <row r="67" spans="2:22" ht="45" customHeight="1" thickBot="1" thickTop="1">
      <c r="B67" s="250"/>
      <c r="C67" s="251" t="s">
        <v>83</v>
      </c>
      <c r="D67" s="252"/>
      <c r="E67" s="97">
        <f t="shared" si="14"/>
        <v>935</v>
      </c>
      <c r="F67" s="97">
        <f>F49+F51+F53+F55+F57+F59+F61+F63+F65</f>
        <v>795</v>
      </c>
      <c r="G67" s="97">
        <f t="shared" si="14"/>
        <v>820</v>
      </c>
      <c r="H67" s="97">
        <f t="shared" si="14"/>
        <v>863</v>
      </c>
      <c r="I67" s="97">
        <f t="shared" si="14"/>
        <v>1028</v>
      </c>
      <c r="J67" s="97">
        <f t="shared" si="14"/>
        <v>499</v>
      </c>
      <c r="K67" s="97">
        <f t="shared" si="14"/>
        <v>804</v>
      </c>
      <c r="L67" s="97">
        <f t="shared" si="14"/>
        <v>547</v>
      </c>
      <c r="M67" s="97">
        <f t="shared" si="14"/>
        <v>458</v>
      </c>
      <c r="N67" s="97">
        <f t="shared" si="14"/>
        <v>437</v>
      </c>
      <c r="O67" s="97">
        <f t="shared" si="14"/>
        <v>1086</v>
      </c>
      <c r="P67" s="97">
        <f t="shared" si="14"/>
        <v>947</v>
      </c>
      <c r="Q67" s="97">
        <f t="shared" si="14"/>
        <v>3567</v>
      </c>
      <c r="R67" s="98">
        <f t="shared" si="14"/>
        <v>8572</v>
      </c>
      <c r="S67" s="96">
        <f>SUM(E67:R67)</f>
        <v>21358</v>
      </c>
      <c r="V67" s="4"/>
    </row>
    <row r="68" spans="2:19" ht="14.25" customHeight="1">
      <c r="B68" s="253" t="s">
        <v>84</v>
      </c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</row>
    <row r="69" spans="2:19" ht="14.25" customHeight="1">
      <c r="B69" s="254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</row>
    <row r="75" ht="13.5" thickBot="1"/>
    <row r="76" spans="5:19" ht="26.25" customHeight="1" thickBot="1" thickTop="1">
      <c r="E76" s="99">
        <v>121</v>
      </c>
      <c r="F76" s="99">
        <v>82</v>
      </c>
      <c r="G76" s="99">
        <v>59</v>
      </c>
      <c r="H76" s="99">
        <v>73</v>
      </c>
      <c r="I76" s="99">
        <v>69</v>
      </c>
      <c r="J76" s="99">
        <v>32</v>
      </c>
      <c r="K76" s="99">
        <v>40</v>
      </c>
      <c r="L76" s="99">
        <v>32</v>
      </c>
      <c r="M76" s="99">
        <v>61</v>
      </c>
      <c r="N76" s="99">
        <v>49</v>
      </c>
      <c r="O76" s="99">
        <v>95</v>
      </c>
      <c r="P76" s="99">
        <v>102</v>
      </c>
      <c r="Q76" s="99">
        <v>75</v>
      </c>
      <c r="R76" s="99">
        <v>92</v>
      </c>
      <c r="S76" s="77">
        <f>SUM(E76:R76)</f>
        <v>982</v>
      </c>
    </row>
  </sheetData>
  <sheetProtection/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B38:B39"/>
    <mergeCell ref="C38:D38"/>
    <mergeCell ref="C39:D39"/>
    <mergeCell ref="B41:S41"/>
    <mergeCell ref="B43:S43"/>
    <mergeCell ref="C44:D44"/>
    <mergeCell ref="B34:B35"/>
    <mergeCell ref="C34:D34"/>
    <mergeCell ref="C35:D35"/>
    <mergeCell ref="B36:B37"/>
    <mergeCell ref="C36:D36"/>
    <mergeCell ref="C37:D37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C15:D15"/>
    <mergeCell ref="B16:S16"/>
    <mergeCell ref="B17:B18"/>
    <mergeCell ref="C17:D17"/>
    <mergeCell ref="C18:D18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B2:S2"/>
    <mergeCell ref="B4:S4"/>
    <mergeCell ref="C5:D5"/>
    <mergeCell ref="C6:D6"/>
    <mergeCell ref="C7:D7"/>
    <mergeCell ref="C8:D8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37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286" t="s">
        <v>85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2:15" ht="24.75" customHeight="1">
      <c r="B2" s="286" t="s">
        <v>86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</row>
    <row r="3" spans="2:15" ht="18.75" thickBot="1">
      <c r="B3" s="1"/>
      <c r="C3" s="100"/>
      <c r="D3" s="100"/>
      <c r="E3" s="100"/>
      <c r="F3" s="100"/>
      <c r="G3" s="100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67" t="s">
        <v>87</v>
      </c>
      <c r="C4" s="289" t="s">
        <v>88</v>
      </c>
      <c r="D4" s="271" t="s">
        <v>89</v>
      </c>
      <c r="E4" s="273" t="s">
        <v>90</v>
      </c>
      <c r="F4" s="100"/>
      <c r="G4" s="267" t="s">
        <v>87</v>
      </c>
      <c r="H4" s="269" t="s">
        <v>91</v>
      </c>
      <c r="I4" s="271" t="s">
        <v>89</v>
      </c>
      <c r="J4" s="273" t="s">
        <v>90</v>
      </c>
      <c r="K4" s="33"/>
      <c r="L4" s="267" t="s">
        <v>87</v>
      </c>
      <c r="M4" s="281" t="s">
        <v>88</v>
      </c>
      <c r="N4" s="271" t="s">
        <v>89</v>
      </c>
      <c r="O4" s="283" t="s">
        <v>90</v>
      </c>
    </row>
    <row r="5" spans="2:15" ht="18.75" customHeight="1" thickBot="1" thickTop="1">
      <c r="B5" s="268"/>
      <c r="C5" s="290"/>
      <c r="D5" s="272"/>
      <c r="E5" s="274"/>
      <c r="F5" s="100"/>
      <c r="G5" s="268"/>
      <c r="H5" s="270"/>
      <c r="I5" s="272"/>
      <c r="J5" s="274"/>
      <c r="K5" s="33"/>
      <c r="L5" s="268"/>
      <c r="M5" s="282"/>
      <c r="N5" s="272"/>
      <c r="O5" s="284"/>
    </row>
    <row r="6" spans="2:15" ht="16.5" customHeight="1" thickTop="1">
      <c r="B6" s="275" t="s">
        <v>92</v>
      </c>
      <c r="C6" s="276"/>
      <c r="D6" s="276"/>
      <c r="E6" s="279">
        <f>SUM(E8+E19+E27+E34+E41)</f>
        <v>21758</v>
      </c>
      <c r="F6" s="100"/>
      <c r="G6" s="101">
        <v>4</v>
      </c>
      <c r="H6" s="102" t="s">
        <v>93</v>
      </c>
      <c r="I6" s="103" t="s">
        <v>94</v>
      </c>
      <c r="J6" s="104">
        <v>881</v>
      </c>
      <c r="K6" s="33"/>
      <c r="L6" s="105" t="s">
        <v>95</v>
      </c>
      <c r="M6" s="106" t="s">
        <v>96</v>
      </c>
      <c r="N6" s="106" t="s">
        <v>97</v>
      </c>
      <c r="O6" s="107">
        <f>SUM(O7:O18)</f>
        <v>9462</v>
      </c>
    </row>
    <row r="7" spans="2:15" ht="16.5" customHeight="1" thickBot="1">
      <c r="B7" s="277"/>
      <c r="C7" s="278"/>
      <c r="D7" s="278"/>
      <c r="E7" s="285"/>
      <c r="F7" s="1"/>
      <c r="G7" s="108">
        <v>5</v>
      </c>
      <c r="H7" s="109" t="s">
        <v>98</v>
      </c>
      <c r="I7" s="104" t="s">
        <v>94</v>
      </c>
      <c r="J7" s="104">
        <v>287</v>
      </c>
      <c r="K7" s="1"/>
      <c r="L7" s="108">
        <v>1</v>
      </c>
      <c r="M7" s="109" t="s">
        <v>99</v>
      </c>
      <c r="N7" s="104" t="s">
        <v>94</v>
      </c>
      <c r="O7" s="110">
        <v>160</v>
      </c>
    </row>
    <row r="8" spans="2:15" ht="16.5" customHeight="1" thickBot="1" thickTop="1">
      <c r="B8" s="105" t="s">
        <v>100</v>
      </c>
      <c r="C8" s="106" t="s">
        <v>101</v>
      </c>
      <c r="D8" s="111" t="s">
        <v>97</v>
      </c>
      <c r="E8" s="107">
        <f>SUM(E9:E17)</f>
        <v>8443</v>
      </c>
      <c r="F8" s="1"/>
      <c r="G8" s="112"/>
      <c r="H8" s="113"/>
      <c r="I8" s="114"/>
      <c r="J8" s="115"/>
      <c r="K8" s="1"/>
      <c r="L8" s="108">
        <v>2</v>
      </c>
      <c r="M8" s="109" t="s">
        <v>102</v>
      </c>
      <c r="N8" s="104" t="s">
        <v>103</v>
      </c>
      <c r="O8" s="110">
        <v>217</v>
      </c>
    </row>
    <row r="9" spans="2:15" ht="16.5" customHeight="1" thickBot="1">
      <c r="B9" s="108">
        <v>1</v>
      </c>
      <c r="C9" s="109" t="s">
        <v>104</v>
      </c>
      <c r="D9" s="104" t="s">
        <v>103</v>
      </c>
      <c r="E9" s="110">
        <v>311</v>
      </c>
      <c r="F9" s="1"/>
      <c r="G9" s="116"/>
      <c r="H9" s="117"/>
      <c r="I9" s="118"/>
      <c r="J9" s="118"/>
      <c r="K9" s="1"/>
      <c r="L9" s="108">
        <v>3</v>
      </c>
      <c r="M9" s="109" t="s">
        <v>105</v>
      </c>
      <c r="N9" s="104" t="s">
        <v>94</v>
      </c>
      <c r="O9" s="110">
        <v>602</v>
      </c>
    </row>
    <row r="10" spans="2:15" ht="16.5" customHeight="1">
      <c r="B10" s="108">
        <v>2</v>
      </c>
      <c r="C10" s="109" t="s">
        <v>106</v>
      </c>
      <c r="D10" s="104" t="s">
        <v>103</v>
      </c>
      <c r="E10" s="110">
        <v>397</v>
      </c>
      <c r="F10" s="1"/>
      <c r="G10" s="267" t="s">
        <v>87</v>
      </c>
      <c r="H10" s="269" t="s">
        <v>91</v>
      </c>
      <c r="I10" s="271" t="s">
        <v>89</v>
      </c>
      <c r="J10" s="273" t="s">
        <v>90</v>
      </c>
      <c r="K10" s="1"/>
      <c r="L10" s="108">
        <v>4</v>
      </c>
      <c r="M10" s="109" t="s">
        <v>107</v>
      </c>
      <c r="N10" s="104" t="s">
        <v>94</v>
      </c>
      <c r="O10" s="110">
        <v>249</v>
      </c>
    </row>
    <row r="11" spans="2:15" ht="16.5" customHeight="1" thickBot="1">
      <c r="B11" s="108">
        <v>3</v>
      </c>
      <c r="C11" s="109" t="s">
        <v>108</v>
      </c>
      <c r="D11" s="104" t="s">
        <v>103</v>
      </c>
      <c r="E11" s="110">
        <v>318</v>
      </c>
      <c r="F11" s="1"/>
      <c r="G11" s="268"/>
      <c r="H11" s="270"/>
      <c r="I11" s="272"/>
      <c r="J11" s="274"/>
      <c r="K11" s="1"/>
      <c r="L11" s="108">
        <v>5</v>
      </c>
      <c r="M11" s="109" t="s">
        <v>109</v>
      </c>
      <c r="N11" s="104" t="s">
        <v>94</v>
      </c>
      <c r="O11" s="110">
        <v>541</v>
      </c>
    </row>
    <row r="12" spans="2:15" ht="16.5" customHeight="1" thickTop="1">
      <c r="B12" s="108">
        <v>4</v>
      </c>
      <c r="C12" s="109" t="s">
        <v>110</v>
      </c>
      <c r="D12" s="104" t="s">
        <v>111</v>
      </c>
      <c r="E12" s="110">
        <v>448</v>
      </c>
      <c r="F12" s="1"/>
      <c r="G12" s="275" t="s">
        <v>112</v>
      </c>
      <c r="H12" s="276"/>
      <c r="I12" s="276"/>
      <c r="J12" s="279">
        <f>SUM(J14+J23+J33+J41+O6+O20+O31)</f>
        <v>37376</v>
      </c>
      <c r="K12" s="1"/>
      <c r="L12" s="108" t="s">
        <v>50</v>
      </c>
      <c r="M12" s="109" t="s">
        <v>113</v>
      </c>
      <c r="N12" s="104" t="s">
        <v>94</v>
      </c>
      <c r="O12" s="110">
        <v>1360</v>
      </c>
    </row>
    <row r="13" spans="2:15" ht="16.5" customHeight="1" thickBot="1">
      <c r="B13" s="108">
        <v>5</v>
      </c>
      <c r="C13" s="109" t="s">
        <v>114</v>
      </c>
      <c r="D13" s="104" t="s">
        <v>103</v>
      </c>
      <c r="E13" s="110">
        <v>341</v>
      </c>
      <c r="F13" s="119"/>
      <c r="G13" s="277"/>
      <c r="H13" s="278"/>
      <c r="I13" s="278"/>
      <c r="J13" s="280"/>
      <c r="K13" s="119"/>
      <c r="L13" s="108">
        <v>7</v>
      </c>
      <c r="M13" s="109" t="s">
        <v>115</v>
      </c>
      <c r="N13" s="104" t="s">
        <v>103</v>
      </c>
      <c r="O13" s="110">
        <v>236</v>
      </c>
    </row>
    <row r="14" spans="2:15" ht="16.5" customHeight="1" thickTop="1">
      <c r="B14" s="108">
        <v>6</v>
      </c>
      <c r="C14" s="109" t="s">
        <v>116</v>
      </c>
      <c r="D14" s="104" t="s">
        <v>103</v>
      </c>
      <c r="E14" s="110">
        <v>410</v>
      </c>
      <c r="F14" s="120"/>
      <c r="G14" s="105" t="s">
        <v>100</v>
      </c>
      <c r="H14" s="106" t="s">
        <v>117</v>
      </c>
      <c r="I14" s="121" t="s">
        <v>97</v>
      </c>
      <c r="J14" s="122">
        <f>SUM(J15:J21)</f>
        <v>4363</v>
      </c>
      <c r="K14" s="1"/>
      <c r="L14" s="108">
        <v>8</v>
      </c>
      <c r="M14" s="109" t="s">
        <v>118</v>
      </c>
      <c r="N14" s="104" t="s">
        <v>103</v>
      </c>
      <c r="O14" s="110">
        <v>163</v>
      </c>
    </row>
    <row r="15" spans="2:15" ht="16.5" customHeight="1">
      <c r="B15" s="108">
        <v>7</v>
      </c>
      <c r="C15" s="109" t="s">
        <v>119</v>
      </c>
      <c r="D15" s="104" t="s">
        <v>94</v>
      </c>
      <c r="E15" s="110">
        <v>886</v>
      </c>
      <c r="F15" s="120"/>
      <c r="G15" s="108">
        <v>1</v>
      </c>
      <c r="H15" s="109" t="s">
        <v>120</v>
      </c>
      <c r="I15" s="104" t="s">
        <v>103</v>
      </c>
      <c r="J15" s="110">
        <v>172</v>
      </c>
      <c r="K15" s="1"/>
      <c r="L15" s="108">
        <v>9</v>
      </c>
      <c r="M15" s="109" t="s">
        <v>121</v>
      </c>
      <c r="N15" s="104" t="s">
        <v>103</v>
      </c>
      <c r="O15" s="110">
        <v>200</v>
      </c>
    </row>
    <row r="16" spans="2:15" ht="16.5" customHeight="1" thickBot="1">
      <c r="B16" s="123"/>
      <c r="C16" s="124"/>
      <c r="D16" s="125"/>
      <c r="E16" s="126"/>
      <c r="F16" s="120"/>
      <c r="G16" s="108">
        <v>2</v>
      </c>
      <c r="H16" s="109" t="s">
        <v>122</v>
      </c>
      <c r="I16" s="104" t="s">
        <v>103</v>
      </c>
      <c r="J16" s="110">
        <v>124</v>
      </c>
      <c r="K16" s="1"/>
      <c r="L16" s="108">
        <v>10</v>
      </c>
      <c r="M16" s="109" t="s">
        <v>123</v>
      </c>
      <c r="N16" s="104" t="s">
        <v>103</v>
      </c>
      <c r="O16" s="110">
        <v>855</v>
      </c>
    </row>
    <row r="17" spans="2:15" ht="16.5" customHeight="1" thickBot="1" thickTop="1">
      <c r="B17" s="127">
        <v>8</v>
      </c>
      <c r="C17" s="128" t="s">
        <v>124</v>
      </c>
      <c r="D17" s="129" t="s">
        <v>125</v>
      </c>
      <c r="E17" s="130">
        <v>5332</v>
      </c>
      <c r="F17" s="120"/>
      <c r="G17" s="108">
        <v>3</v>
      </c>
      <c r="H17" s="109" t="s">
        <v>126</v>
      </c>
      <c r="I17" s="104" t="s">
        <v>103</v>
      </c>
      <c r="J17" s="110">
        <v>340</v>
      </c>
      <c r="K17" s="1"/>
      <c r="L17" s="123"/>
      <c r="M17" s="124"/>
      <c r="N17" s="125"/>
      <c r="O17" s="126"/>
    </row>
    <row r="18" spans="2:16" ht="16.5" customHeight="1" thickBot="1" thickTop="1">
      <c r="B18" s="101"/>
      <c r="C18" s="102"/>
      <c r="D18" s="103"/>
      <c r="E18" s="131" t="s">
        <v>22</v>
      </c>
      <c r="F18" s="132"/>
      <c r="G18" s="108">
        <v>4</v>
      </c>
      <c r="H18" s="109" t="s">
        <v>127</v>
      </c>
      <c r="I18" s="104" t="s">
        <v>103</v>
      </c>
      <c r="J18" s="110">
        <v>784</v>
      </c>
      <c r="K18" s="1"/>
      <c r="L18" s="127">
        <v>11</v>
      </c>
      <c r="M18" s="128" t="s">
        <v>123</v>
      </c>
      <c r="N18" s="129" t="s">
        <v>125</v>
      </c>
      <c r="O18" s="130">
        <v>4879</v>
      </c>
      <c r="P18" s="133"/>
    </row>
    <row r="19" spans="2:15" ht="16.5" customHeight="1" thickTop="1">
      <c r="B19" s="134" t="s">
        <v>128</v>
      </c>
      <c r="C19" s="135" t="s">
        <v>7</v>
      </c>
      <c r="D19" s="136" t="s">
        <v>97</v>
      </c>
      <c r="E19" s="137">
        <f>SUM(E20:E25)</f>
        <v>4587</v>
      </c>
      <c r="F19" s="120"/>
      <c r="G19" s="108">
        <v>5</v>
      </c>
      <c r="H19" s="109" t="s">
        <v>127</v>
      </c>
      <c r="I19" s="104" t="s">
        <v>111</v>
      </c>
      <c r="J19" s="110">
        <v>1823</v>
      </c>
      <c r="K19" s="1"/>
      <c r="L19" s="101"/>
      <c r="M19" s="102"/>
      <c r="N19" s="103"/>
      <c r="O19" s="131" t="s">
        <v>22</v>
      </c>
    </row>
    <row r="20" spans="2:15" ht="16.5" customHeight="1">
      <c r="B20" s="108">
        <v>1</v>
      </c>
      <c r="C20" s="109" t="s">
        <v>129</v>
      </c>
      <c r="D20" s="138" t="s">
        <v>103</v>
      </c>
      <c r="E20" s="110">
        <v>391</v>
      </c>
      <c r="F20" s="120"/>
      <c r="G20" s="108">
        <v>6</v>
      </c>
      <c r="H20" s="109" t="s">
        <v>130</v>
      </c>
      <c r="I20" s="104" t="s">
        <v>94</v>
      </c>
      <c r="J20" s="110">
        <v>922</v>
      </c>
      <c r="K20" s="1"/>
      <c r="L20" s="134" t="s">
        <v>131</v>
      </c>
      <c r="M20" s="135" t="s">
        <v>16</v>
      </c>
      <c r="N20" s="136" t="s">
        <v>97</v>
      </c>
      <c r="O20" s="139">
        <f>SUM(O21:O29)</f>
        <v>6023</v>
      </c>
    </row>
    <row r="21" spans="2:15" ht="16.5" customHeight="1">
      <c r="B21" s="108">
        <v>2</v>
      </c>
      <c r="C21" s="109" t="s">
        <v>132</v>
      </c>
      <c r="D21" s="138" t="s">
        <v>94</v>
      </c>
      <c r="E21" s="110">
        <v>1916</v>
      </c>
      <c r="F21" s="120"/>
      <c r="G21" s="108">
        <v>7</v>
      </c>
      <c r="H21" s="109" t="s">
        <v>133</v>
      </c>
      <c r="I21" s="104" t="s">
        <v>103</v>
      </c>
      <c r="J21" s="110">
        <v>198</v>
      </c>
      <c r="K21" s="1"/>
      <c r="L21" s="108">
        <v>1</v>
      </c>
      <c r="M21" s="109" t="s">
        <v>134</v>
      </c>
      <c r="N21" s="104" t="s">
        <v>103</v>
      </c>
      <c r="O21" s="110">
        <v>317</v>
      </c>
    </row>
    <row r="22" spans="2:15" ht="16.5" customHeight="1">
      <c r="B22" s="108">
        <v>3</v>
      </c>
      <c r="C22" s="109" t="s">
        <v>135</v>
      </c>
      <c r="D22" s="138" t="s">
        <v>103</v>
      </c>
      <c r="E22" s="110">
        <v>496</v>
      </c>
      <c r="F22" s="120"/>
      <c r="G22" s="108"/>
      <c r="H22" s="109"/>
      <c r="I22" s="104"/>
      <c r="J22" s="110" t="s">
        <v>136</v>
      </c>
      <c r="K22" s="1"/>
      <c r="L22" s="108">
        <v>2</v>
      </c>
      <c r="M22" s="109" t="s">
        <v>137</v>
      </c>
      <c r="N22" s="104" t="s">
        <v>111</v>
      </c>
      <c r="O22" s="110">
        <v>273</v>
      </c>
    </row>
    <row r="23" spans="2:15" ht="16.5" customHeight="1">
      <c r="B23" s="108">
        <v>4</v>
      </c>
      <c r="C23" s="109" t="s">
        <v>138</v>
      </c>
      <c r="D23" s="138" t="s">
        <v>103</v>
      </c>
      <c r="E23" s="110">
        <v>345</v>
      </c>
      <c r="F23" s="120"/>
      <c r="G23" s="134" t="s">
        <v>128</v>
      </c>
      <c r="H23" s="135" t="s">
        <v>139</v>
      </c>
      <c r="I23" s="136" t="s">
        <v>97</v>
      </c>
      <c r="J23" s="139">
        <f>SUM(J24:J31)</f>
        <v>6958</v>
      </c>
      <c r="K23" s="1"/>
      <c r="L23" s="108">
        <v>3</v>
      </c>
      <c r="M23" s="109" t="s">
        <v>140</v>
      </c>
      <c r="N23" s="104" t="s">
        <v>94</v>
      </c>
      <c r="O23" s="110">
        <v>569</v>
      </c>
    </row>
    <row r="24" spans="2:15" ht="16.5" customHeight="1">
      <c r="B24" s="108">
        <v>5</v>
      </c>
      <c r="C24" s="109" t="s">
        <v>141</v>
      </c>
      <c r="D24" s="138" t="s">
        <v>94</v>
      </c>
      <c r="E24" s="110">
        <v>923</v>
      </c>
      <c r="F24" s="120"/>
      <c r="G24" s="108">
        <v>1</v>
      </c>
      <c r="H24" s="109" t="s">
        <v>142</v>
      </c>
      <c r="I24" s="104" t="s">
        <v>94</v>
      </c>
      <c r="J24" s="110">
        <v>362</v>
      </c>
      <c r="K24" s="1"/>
      <c r="L24" s="108">
        <v>4</v>
      </c>
      <c r="M24" s="109" t="s">
        <v>143</v>
      </c>
      <c r="N24" s="104" t="s">
        <v>94</v>
      </c>
      <c r="O24" s="110">
        <v>497</v>
      </c>
    </row>
    <row r="25" spans="2:15" ht="16.5" customHeight="1">
      <c r="B25" s="108">
        <v>6</v>
      </c>
      <c r="C25" s="109" t="s">
        <v>144</v>
      </c>
      <c r="D25" s="138" t="s">
        <v>94</v>
      </c>
      <c r="E25" s="110">
        <v>516</v>
      </c>
      <c r="F25" s="120"/>
      <c r="G25" s="108">
        <v>2</v>
      </c>
      <c r="H25" s="109" t="s">
        <v>145</v>
      </c>
      <c r="I25" s="104" t="s">
        <v>103</v>
      </c>
      <c r="J25" s="110">
        <v>259</v>
      </c>
      <c r="K25" s="1"/>
      <c r="L25" s="108">
        <v>5</v>
      </c>
      <c r="M25" s="109" t="s">
        <v>146</v>
      </c>
      <c r="N25" s="104" t="s">
        <v>103</v>
      </c>
      <c r="O25" s="110">
        <v>419</v>
      </c>
    </row>
    <row r="26" spans="2:15" ht="16.5" customHeight="1">
      <c r="B26" s="108"/>
      <c r="C26" s="109"/>
      <c r="D26" s="104"/>
      <c r="E26" s="131"/>
      <c r="F26" s="132"/>
      <c r="G26" s="108" t="s">
        <v>28</v>
      </c>
      <c r="H26" s="109" t="s">
        <v>147</v>
      </c>
      <c r="I26" s="104" t="s">
        <v>94</v>
      </c>
      <c r="J26" s="110">
        <v>1751</v>
      </c>
      <c r="K26" s="1"/>
      <c r="L26" s="108">
        <v>6</v>
      </c>
      <c r="M26" s="109" t="s">
        <v>148</v>
      </c>
      <c r="N26" s="104" t="s">
        <v>94</v>
      </c>
      <c r="O26" s="110">
        <v>1650</v>
      </c>
    </row>
    <row r="27" spans="2:15" ht="16.5" customHeight="1">
      <c r="B27" s="134" t="s">
        <v>149</v>
      </c>
      <c r="C27" s="135" t="s">
        <v>9</v>
      </c>
      <c r="D27" s="136" t="s">
        <v>97</v>
      </c>
      <c r="E27" s="139">
        <f>SUM(E28:E32)</f>
        <v>2356</v>
      </c>
      <c r="F27" s="120"/>
      <c r="G27" s="108">
        <v>4</v>
      </c>
      <c r="H27" s="109" t="s">
        <v>150</v>
      </c>
      <c r="I27" s="104" t="s">
        <v>103</v>
      </c>
      <c r="J27" s="110">
        <v>545</v>
      </c>
      <c r="K27" s="1"/>
      <c r="L27" s="108">
        <v>7</v>
      </c>
      <c r="M27" s="109" t="s">
        <v>151</v>
      </c>
      <c r="N27" s="104" t="s">
        <v>103</v>
      </c>
      <c r="O27" s="110">
        <v>191</v>
      </c>
    </row>
    <row r="28" spans="2:15" ht="16.5" customHeight="1">
      <c r="B28" s="108">
        <v>1</v>
      </c>
      <c r="C28" s="109" t="s">
        <v>152</v>
      </c>
      <c r="D28" s="104" t="s">
        <v>94</v>
      </c>
      <c r="E28" s="110">
        <v>392</v>
      </c>
      <c r="F28" s="120"/>
      <c r="G28" s="108">
        <v>5</v>
      </c>
      <c r="H28" s="109" t="s">
        <v>150</v>
      </c>
      <c r="I28" s="104" t="s">
        <v>111</v>
      </c>
      <c r="J28" s="110">
        <v>2675</v>
      </c>
      <c r="K28" s="1"/>
      <c r="L28" s="108">
        <v>8</v>
      </c>
      <c r="M28" s="109" t="s">
        <v>153</v>
      </c>
      <c r="N28" s="104" t="s">
        <v>103</v>
      </c>
      <c r="O28" s="110">
        <v>517</v>
      </c>
    </row>
    <row r="29" spans="2:15" ht="16.5" customHeight="1">
      <c r="B29" s="108">
        <v>2</v>
      </c>
      <c r="C29" s="109" t="s">
        <v>154</v>
      </c>
      <c r="D29" s="104" t="s">
        <v>103</v>
      </c>
      <c r="E29" s="110">
        <v>203</v>
      </c>
      <c r="F29" s="120"/>
      <c r="G29" s="108">
        <v>6</v>
      </c>
      <c r="H29" s="109" t="s">
        <v>155</v>
      </c>
      <c r="I29" s="104" t="s">
        <v>94</v>
      </c>
      <c r="J29" s="110">
        <v>489</v>
      </c>
      <c r="K29" s="1"/>
      <c r="L29" s="108">
        <v>9</v>
      </c>
      <c r="M29" s="109" t="s">
        <v>153</v>
      </c>
      <c r="N29" s="104" t="s">
        <v>111</v>
      </c>
      <c r="O29" s="110">
        <v>1590</v>
      </c>
    </row>
    <row r="30" spans="2:15" ht="16.5" customHeight="1">
      <c r="B30" s="108">
        <v>3</v>
      </c>
      <c r="C30" s="109" t="s">
        <v>156</v>
      </c>
      <c r="D30" s="104" t="s">
        <v>94</v>
      </c>
      <c r="E30" s="110">
        <v>263</v>
      </c>
      <c r="F30" s="120"/>
      <c r="G30" s="108">
        <v>7</v>
      </c>
      <c r="H30" s="109" t="s">
        <v>157</v>
      </c>
      <c r="I30" s="104" t="s">
        <v>103</v>
      </c>
      <c r="J30" s="110">
        <v>512</v>
      </c>
      <c r="K30" s="1"/>
      <c r="L30" s="108"/>
      <c r="M30" s="109"/>
      <c r="N30" s="104"/>
      <c r="O30" s="110"/>
    </row>
    <row r="31" spans="2:15" ht="16.5" customHeight="1">
      <c r="B31" s="108">
        <v>4</v>
      </c>
      <c r="C31" s="109" t="s">
        <v>158</v>
      </c>
      <c r="D31" s="104" t="s">
        <v>94</v>
      </c>
      <c r="E31" s="110">
        <v>498</v>
      </c>
      <c r="F31" s="120"/>
      <c r="G31" s="108">
        <v>8</v>
      </c>
      <c r="H31" s="109" t="s">
        <v>159</v>
      </c>
      <c r="I31" s="104" t="s">
        <v>103</v>
      </c>
      <c r="J31" s="110">
        <v>365</v>
      </c>
      <c r="K31" s="1"/>
      <c r="L31" s="134" t="s">
        <v>160</v>
      </c>
      <c r="M31" s="135" t="s">
        <v>17</v>
      </c>
      <c r="N31" s="136" t="s">
        <v>97</v>
      </c>
      <c r="O31" s="139">
        <f>SUM(O32:O41)</f>
        <v>5959</v>
      </c>
    </row>
    <row r="32" spans="2:15" ht="16.5" customHeight="1">
      <c r="B32" s="108">
        <v>5</v>
      </c>
      <c r="C32" s="109" t="s">
        <v>161</v>
      </c>
      <c r="D32" s="104" t="s">
        <v>94</v>
      </c>
      <c r="E32" s="110">
        <v>1000</v>
      </c>
      <c r="F32" s="132"/>
      <c r="G32" s="108"/>
      <c r="H32" s="109"/>
      <c r="I32" s="104"/>
      <c r="J32" s="110"/>
      <c r="K32" s="1"/>
      <c r="L32" s="108">
        <v>1</v>
      </c>
      <c r="M32" s="109" t="s">
        <v>162</v>
      </c>
      <c r="N32" s="104" t="s">
        <v>103</v>
      </c>
      <c r="O32" s="110">
        <v>332</v>
      </c>
    </row>
    <row r="33" spans="2:15" ht="16.5" customHeight="1">
      <c r="B33" s="108"/>
      <c r="C33" s="109"/>
      <c r="D33" s="104"/>
      <c r="E33" s="110"/>
      <c r="F33" s="120"/>
      <c r="G33" s="134" t="s">
        <v>149</v>
      </c>
      <c r="H33" s="135" t="s">
        <v>12</v>
      </c>
      <c r="I33" s="136" t="s">
        <v>97</v>
      </c>
      <c r="J33" s="139">
        <f>SUM(J34:J39)</f>
        <v>2359</v>
      </c>
      <c r="K33" s="1"/>
      <c r="L33" s="108">
        <v>2</v>
      </c>
      <c r="M33" s="109" t="s">
        <v>163</v>
      </c>
      <c r="N33" s="104" t="s">
        <v>94</v>
      </c>
      <c r="O33" s="110">
        <v>609</v>
      </c>
    </row>
    <row r="34" spans="2:15" ht="16.5" customHeight="1">
      <c r="B34" s="134" t="s">
        <v>164</v>
      </c>
      <c r="C34" s="135" t="s">
        <v>165</v>
      </c>
      <c r="D34" s="136" t="s">
        <v>97</v>
      </c>
      <c r="E34" s="139">
        <f>SUM(E35:E39)</f>
        <v>4637</v>
      </c>
      <c r="F34" s="120"/>
      <c r="G34" s="108">
        <v>1</v>
      </c>
      <c r="H34" s="109" t="s">
        <v>166</v>
      </c>
      <c r="I34" s="104" t="s">
        <v>103</v>
      </c>
      <c r="J34" s="110">
        <v>175</v>
      </c>
      <c r="K34" s="1"/>
      <c r="L34" s="108">
        <v>3</v>
      </c>
      <c r="M34" s="109" t="s">
        <v>167</v>
      </c>
      <c r="N34" s="104" t="s">
        <v>103</v>
      </c>
      <c r="O34" s="110">
        <v>180</v>
      </c>
    </row>
    <row r="35" spans="2:15" ht="16.5" customHeight="1">
      <c r="B35" s="108">
        <v>1</v>
      </c>
      <c r="C35" s="109" t="s">
        <v>168</v>
      </c>
      <c r="D35" s="104" t="s">
        <v>94</v>
      </c>
      <c r="E35" s="110">
        <v>877</v>
      </c>
      <c r="F35" s="120"/>
      <c r="G35" s="108">
        <v>2</v>
      </c>
      <c r="H35" s="109" t="s">
        <v>169</v>
      </c>
      <c r="I35" s="104" t="s">
        <v>103</v>
      </c>
      <c r="J35" s="110">
        <v>309</v>
      </c>
      <c r="K35" s="1"/>
      <c r="L35" s="108">
        <v>4</v>
      </c>
      <c r="M35" s="109" t="s">
        <v>170</v>
      </c>
      <c r="N35" s="104" t="s">
        <v>94</v>
      </c>
      <c r="O35" s="110">
        <v>1569</v>
      </c>
    </row>
    <row r="36" spans="2:15" ht="16.5" customHeight="1">
      <c r="B36" s="108">
        <v>2</v>
      </c>
      <c r="C36" s="109" t="s">
        <v>171</v>
      </c>
      <c r="D36" s="104" t="s">
        <v>94</v>
      </c>
      <c r="E36" s="110">
        <v>1455</v>
      </c>
      <c r="F36" s="120"/>
      <c r="G36" s="108">
        <v>3</v>
      </c>
      <c r="H36" s="109" t="s">
        <v>172</v>
      </c>
      <c r="I36" s="104" t="s">
        <v>103</v>
      </c>
      <c r="J36" s="110">
        <v>226</v>
      </c>
      <c r="K36" s="1"/>
      <c r="L36" s="108">
        <v>5</v>
      </c>
      <c r="M36" s="109" t="s">
        <v>173</v>
      </c>
      <c r="N36" s="104" t="s">
        <v>111</v>
      </c>
      <c r="O36" s="110">
        <v>118</v>
      </c>
    </row>
    <row r="37" spans="2:15" ht="16.5" customHeight="1">
      <c r="B37" s="108">
        <v>3</v>
      </c>
      <c r="C37" s="109" t="s">
        <v>174</v>
      </c>
      <c r="D37" s="104" t="s">
        <v>103</v>
      </c>
      <c r="E37" s="110">
        <v>374</v>
      </c>
      <c r="F37" s="120"/>
      <c r="G37" s="108">
        <v>4</v>
      </c>
      <c r="H37" s="109" t="s">
        <v>175</v>
      </c>
      <c r="I37" s="104" t="s">
        <v>103</v>
      </c>
      <c r="J37" s="110">
        <v>196</v>
      </c>
      <c r="K37" s="1"/>
      <c r="L37" s="108">
        <v>6</v>
      </c>
      <c r="M37" s="109" t="s">
        <v>176</v>
      </c>
      <c r="N37" s="104" t="s">
        <v>103</v>
      </c>
      <c r="O37" s="110">
        <v>200</v>
      </c>
    </row>
    <row r="38" spans="2:15" ht="16.5" customHeight="1">
      <c r="B38" s="108">
        <v>4</v>
      </c>
      <c r="C38" s="109" t="s">
        <v>177</v>
      </c>
      <c r="D38" s="104" t="s">
        <v>94</v>
      </c>
      <c r="E38" s="110">
        <v>1564</v>
      </c>
      <c r="F38" s="120"/>
      <c r="G38" s="108">
        <v>5</v>
      </c>
      <c r="H38" s="109" t="s">
        <v>178</v>
      </c>
      <c r="I38" s="104" t="s">
        <v>94</v>
      </c>
      <c r="J38" s="110">
        <v>1242</v>
      </c>
      <c r="K38" s="1"/>
      <c r="L38" s="108">
        <v>7</v>
      </c>
      <c r="M38" s="109" t="s">
        <v>179</v>
      </c>
      <c r="N38" s="104" t="s">
        <v>103</v>
      </c>
      <c r="O38" s="110">
        <v>330</v>
      </c>
    </row>
    <row r="39" spans="2:15" ht="16.5" customHeight="1">
      <c r="B39" s="108">
        <v>5</v>
      </c>
      <c r="C39" s="109" t="s">
        <v>180</v>
      </c>
      <c r="D39" s="104" t="s">
        <v>103</v>
      </c>
      <c r="E39" s="110">
        <v>367</v>
      </c>
      <c r="F39" s="120"/>
      <c r="G39" s="108">
        <v>6</v>
      </c>
      <c r="H39" s="109" t="s">
        <v>181</v>
      </c>
      <c r="I39" s="104" t="s">
        <v>94</v>
      </c>
      <c r="J39" s="110">
        <v>211</v>
      </c>
      <c r="K39" s="1"/>
      <c r="L39" s="108">
        <v>8</v>
      </c>
      <c r="M39" s="109" t="s">
        <v>182</v>
      </c>
      <c r="N39" s="104" t="s">
        <v>103</v>
      </c>
      <c r="O39" s="110">
        <v>290</v>
      </c>
    </row>
    <row r="40" spans="2:15" ht="16.5" customHeight="1">
      <c r="B40" s="108"/>
      <c r="C40" s="109"/>
      <c r="D40" s="104"/>
      <c r="E40" s="110"/>
      <c r="F40" s="120"/>
      <c r="G40" s="108"/>
      <c r="H40" s="109"/>
      <c r="I40" s="104"/>
      <c r="J40" s="110"/>
      <c r="K40" s="1"/>
      <c r="L40" s="108">
        <v>9</v>
      </c>
      <c r="M40" s="109" t="s">
        <v>183</v>
      </c>
      <c r="N40" s="104" t="s">
        <v>103</v>
      </c>
      <c r="O40" s="110">
        <v>552</v>
      </c>
    </row>
    <row r="41" spans="2:15" ht="16.5" customHeight="1">
      <c r="B41" s="134" t="s">
        <v>95</v>
      </c>
      <c r="C41" s="135" t="s">
        <v>11</v>
      </c>
      <c r="D41" s="136" t="s">
        <v>97</v>
      </c>
      <c r="E41" s="139">
        <f>SUM(E42+E43+E44+J6+J7)</f>
        <v>1735</v>
      </c>
      <c r="F41" s="120"/>
      <c r="G41" s="105" t="s">
        <v>164</v>
      </c>
      <c r="H41" s="106" t="s">
        <v>13</v>
      </c>
      <c r="I41" s="121" t="s">
        <v>97</v>
      </c>
      <c r="J41" s="139">
        <f>SUM(J42:J44)</f>
        <v>2252</v>
      </c>
      <c r="K41" s="1"/>
      <c r="L41" s="140">
        <v>10</v>
      </c>
      <c r="M41" s="125" t="s">
        <v>183</v>
      </c>
      <c r="N41" s="141" t="s">
        <v>111</v>
      </c>
      <c r="O41" s="126">
        <v>1779</v>
      </c>
    </row>
    <row r="42" spans="2:15" ht="16.5" customHeight="1" thickBot="1">
      <c r="B42" s="108">
        <v>1</v>
      </c>
      <c r="C42" s="109" t="s">
        <v>184</v>
      </c>
      <c r="D42" s="104" t="s">
        <v>103</v>
      </c>
      <c r="E42" s="110">
        <v>226</v>
      </c>
      <c r="F42" s="120"/>
      <c r="G42" s="108">
        <v>1</v>
      </c>
      <c r="H42" s="109" t="s">
        <v>185</v>
      </c>
      <c r="I42" s="104" t="s">
        <v>94</v>
      </c>
      <c r="J42" s="110">
        <v>590</v>
      </c>
      <c r="K42" s="1"/>
      <c r="L42" s="142"/>
      <c r="M42" s="143"/>
      <c r="N42" s="144"/>
      <c r="O42" s="145"/>
    </row>
    <row r="43" spans="2:15" ht="16.5" customHeight="1" thickBot="1" thickTop="1">
      <c r="B43" s="108">
        <v>2</v>
      </c>
      <c r="C43" s="109" t="s">
        <v>186</v>
      </c>
      <c r="D43" s="104" t="s">
        <v>94</v>
      </c>
      <c r="E43" s="110">
        <v>189</v>
      </c>
      <c r="F43" s="120"/>
      <c r="G43" s="108">
        <v>2</v>
      </c>
      <c r="H43" s="109" t="s">
        <v>187</v>
      </c>
      <c r="I43" s="104" t="s">
        <v>94</v>
      </c>
      <c r="J43" s="110">
        <v>313</v>
      </c>
      <c r="K43" s="1"/>
      <c r="L43" s="259" t="s">
        <v>188</v>
      </c>
      <c r="M43" s="260"/>
      <c r="N43" s="263" t="s">
        <v>189</v>
      </c>
      <c r="O43" s="265">
        <f>SUM(E8+E19+E27+E34+E41+J14+J23+J33+J41+O6+O20+O31)</f>
        <v>59134</v>
      </c>
    </row>
    <row r="44" spans="2:15" ht="16.5" customHeight="1" thickBot="1" thickTop="1">
      <c r="B44" s="112">
        <v>3</v>
      </c>
      <c r="C44" s="113" t="s">
        <v>190</v>
      </c>
      <c r="D44" s="114" t="s">
        <v>103</v>
      </c>
      <c r="E44" s="115">
        <v>152</v>
      </c>
      <c r="F44" s="120"/>
      <c r="G44" s="146">
        <v>3</v>
      </c>
      <c r="H44" s="147" t="s">
        <v>191</v>
      </c>
      <c r="I44" s="148" t="s">
        <v>94</v>
      </c>
      <c r="J44" s="115">
        <v>1349</v>
      </c>
      <c r="K44" s="1"/>
      <c r="L44" s="261"/>
      <c r="M44" s="262"/>
      <c r="N44" s="264"/>
      <c r="O44" s="266"/>
    </row>
    <row r="45" spans="2:15" ht="15" customHeight="1">
      <c r="B45" s="120"/>
      <c r="C45" s="149"/>
      <c r="D45" s="150"/>
      <c r="E45" s="151"/>
      <c r="F45" s="152"/>
      <c r="G45" s="149"/>
      <c r="H45" s="152"/>
      <c r="I45" s="153"/>
      <c r="J45" s="1"/>
      <c r="K45" s="1"/>
      <c r="L45" s="154"/>
      <c r="M45" s="154"/>
      <c r="N45" s="154"/>
      <c r="O45" s="154"/>
    </row>
    <row r="46" spans="2:15" ht="15" customHeight="1">
      <c r="B46" s="120"/>
      <c r="C46" s="149" t="s">
        <v>192</v>
      </c>
      <c r="D46" s="150"/>
      <c r="E46" s="151"/>
      <c r="F46" s="152"/>
      <c r="G46" s="149"/>
      <c r="H46" s="152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55"/>
      <c r="M50" s="156"/>
      <c r="N50" s="157"/>
      <c r="O50" s="157"/>
    </row>
    <row r="51" spans="2:15" ht="15" customHeight="1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55"/>
      <c r="M51" s="156"/>
      <c r="N51" s="157"/>
      <c r="O51" s="157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5"/>
  <sheetViews>
    <sheetView zoomScale="84" zoomScaleNormal="84" zoomScalePageLayoutView="0" workbookViewId="0" topLeftCell="M2">
      <selection activeCell="U2" sqref="U2"/>
    </sheetView>
  </sheetViews>
  <sheetFormatPr defaultColWidth="9.00390625" defaultRowHeight="12.75"/>
  <cols>
    <col min="1" max="1" width="4.625" style="0" customWidth="1"/>
    <col min="3" max="3" width="14.125" style="0" customWidth="1"/>
    <col min="4" max="4" width="11.25390625" style="0" customWidth="1"/>
    <col min="21" max="21" width="3.625" style="0" customWidth="1"/>
    <col min="29" max="29" width="8.125" style="0" customWidth="1"/>
  </cols>
  <sheetData>
    <row r="1" spans="13:30" ht="15"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</row>
    <row r="2" spans="13:30" ht="15"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</row>
    <row r="3" spans="3:30" ht="15">
      <c r="C3" t="s">
        <v>193</v>
      </c>
      <c r="D3" t="s">
        <v>194</v>
      </c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</row>
    <row r="4" spans="3:30" ht="15">
      <c r="C4" t="s">
        <v>195</v>
      </c>
      <c r="D4">
        <v>59225</v>
      </c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</row>
    <row r="5" spans="3:30" ht="15">
      <c r="C5" t="s">
        <v>196</v>
      </c>
      <c r="D5">
        <v>65041</v>
      </c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</row>
    <row r="6" spans="3:30" ht="15">
      <c r="C6" t="s">
        <v>197</v>
      </c>
      <c r="D6">
        <v>64991</v>
      </c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</row>
    <row r="7" spans="3:30" ht="15">
      <c r="C7" t="s">
        <v>198</v>
      </c>
      <c r="D7">
        <v>63476</v>
      </c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</row>
    <row r="8" spans="3:30" ht="15">
      <c r="C8" t="s">
        <v>199</v>
      </c>
      <c r="D8">
        <v>60954</v>
      </c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</row>
    <row r="9" spans="3:30" ht="15">
      <c r="C9" t="s">
        <v>200</v>
      </c>
      <c r="D9">
        <v>58451</v>
      </c>
      <c r="H9" t="s">
        <v>201</v>
      </c>
      <c r="I9" t="s">
        <v>202</v>
      </c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</row>
    <row r="10" spans="3:30" ht="15">
      <c r="C10" t="s">
        <v>203</v>
      </c>
      <c r="D10">
        <v>56044</v>
      </c>
      <c r="G10" t="s">
        <v>204</v>
      </c>
      <c r="H10">
        <v>5648</v>
      </c>
      <c r="I10">
        <v>8644</v>
      </c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</row>
    <row r="11" spans="3:30" ht="15">
      <c r="C11" t="s">
        <v>205</v>
      </c>
      <c r="D11">
        <v>55403</v>
      </c>
      <c r="G11" t="s">
        <v>206</v>
      </c>
      <c r="H11">
        <v>7852</v>
      </c>
      <c r="I11">
        <v>9252</v>
      </c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</row>
    <row r="12" spans="3:30" ht="15">
      <c r="C12" t="s">
        <v>207</v>
      </c>
      <c r="D12">
        <v>55007</v>
      </c>
      <c r="G12" t="s">
        <v>208</v>
      </c>
      <c r="H12">
        <v>8632</v>
      </c>
      <c r="I12">
        <v>8657</v>
      </c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</row>
    <row r="13" spans="3:30" ht="15">
      <c r="C13" t="s">
        <v>209</v>
      </c>
      <c r="D13">
        <v>54713</v>
      </c>
      <c r="G13" t="s">
        <v>210</v>
      </c>
      <c r="H13">
        <v>9506</v>
      </c>
      <c r="I13">
        <v>9212</v>
      </c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</row>
    <row r="14" spans="3:30" ht="15">
      <c r="C14" t="s">
        <v>211</v>
      </c>
      <c r="D14">
        <v>54738</v>
      </c>
      <c r="G14" t="s">
        <v>212</v>
      </c>
      <c r="H14">
        <v>8651</v>
      </c>
      <c r="I14">
        <v>8255</v>
      </c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</row>
    <row r="15" spans="3:30" ht="15">
      <c r="C15" t="s">
        <v>213</v>
      </c>
      <c r="D15">
        <v>56138</v>
      </c>
      <c r="G15" t="s">
        <v>214</v>
      </c>
      <c r="H15">
        <v>8565</v>
      </c>
      <c r="I15">
        <v>7924</v>
      </c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</row>
    <row r="16" spans="3:30" ht="15">
      <c r="C16" t="s">
        <v>215</v>
      </c>
      <c r="D16">
        <v>59134</v>
      </c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</row>
    <row r="17" spans="13:30" ht="15"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</row>
    <row r="18" spans="13:30" ht="15"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</row>
    <row r="19" spans="13:30" ht="15"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</row>
    <row r="20" spans="13:30" ht="15"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</row>
    <row r="21" spans="13:30" ht="15"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</row>
    <row r="22" spans="13:30" ht="15"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8"/>
    </row>
    <row r="23" spans="3:30" ht="15">
      <c r="C23" t="s">
        <v>216</v>
      </c>
      <c r="AD23" s="158"/>
    </row>
    <row r="24" spans="2:3" ht="12.75">
      <c r="B24" t="s">
        <v>217</v>
      </c>
      <c r="C24">
        <v>4031</v>
      </c>
    </row>
    <row r="25" spans="2:29" ht="15">
      <c r="B25" t="s">
        <v>218</v>
      </c>
      <c r="C25">
        <v>4545</v>
      </c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</row>
    <row r="26" spans="2:29" ht="15">
      <c r="B26" t="s">
        <v>219</v>
      </c>
      <c r="C26">
        <v>5396</v>
      </c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</row>
    <row r="27" spans="2:29" ht="15">
      <c r="B27" t="s">
        <v>220</v>
      </c>
      <c r="C27">
        <v>4281</v>
      </c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</row>
    <row r="28" spans="2:3" ht="12.75">
      <c r="B28" t="s">
        <v>221</v>
      </c>
      <c r="C28">
        <v>3488</v>
      </c>
    </row>
    <row r="29" spans="2:3" ht="12.75">
      <c r="B29" t="s">
        <v>195</v>
      </c>
      <c r="C29">
        <v>1749</v>
      </c>
    </row>
    <row r="30" spans="13:29" ht="15"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</row>
    <row r="31" spans="2:29" ht="15">
      <c r="B31" t="s">
        <v>205</v>
      </c>
      <c r="C31">
        <v>3071</v>
      </c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2:29" ht="15">
      <c r="B32" t="s">
        <v>207</v>
      </c>
      <c r="C32">
        <v>3681</v>
      </c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2:29" ht="15">
      <c r="B33" t="s">
        <v>209</v>
      </c>
      <c r="C33">
        <v>3419</v>
      </c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</row>
    <row r="34" spans="2:29" ht="15">
      <c r="B34" t="s">
        <v>211</v>
      </c>
      <c r="C34">
        <v>3197</v>
      </c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</row>
    <row r="35" spans="2:29" ht="15">
      <c r="B35" t="s">
        <v>213</v>
      </c>
      <c r="C35">
        <v>2111</v>
      </c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</row>
    <row r="36" spans="2:29" ht="15">
      <c r="B36" t="s">
        <v>215</v>
      </c>
      <c r="C36">
        <v>1172</v>
      </c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</row>
    <row r="38" spans="2:11" ht="12.75">
      <c r="B38">
        <v>1983</v>
      </c>
      <c r="J38" s="160" t="s">
        <v>222</v>
      </c>
      <c r="K38" s="161">
        <f>B38/B$51</f>
        <v>0.35109773371104813</v>
      </c>
    </row>
    <row r="39" spans="2:11" ht="12.75">
      <c r="B39">
        <v>135</v>
      </c>
      <c r="J39" s="160" t="s">
        <v>223</v>
      </c>
      <c r="K39" s="161">
        <f aca="true" t="shared" si="0" ref="K39:K50">B39/B$51</f>
        <v>0.02390226628895184</v>
      </c>
    </row>
    <row r="40" spans="2:11" ht="12.75">
      <c r="B40">
        <v>165</v>
      </c>
      <c r="J40" s="160" t="s">
        <v>224</v>
      </c>
      <c r="K40" s="161">
        <f t="shared" si="0"/>
        <v>0.029213881019830027</v>
      </c>
    </row>
    <row r="41" spans="2:11" ht="12.75">
      <c r="B41">
        <v>18</v>
      </c>
      <c r="J41" s="162" t="s">
        <v>225</v>
      </c>
      <c r="K41" s="161">
        <f t="shared" si="0"/>
        <v>0.003186968838526912</v>
      </c>
    </row>
    <row r="42" spans="2:11" ht="12.75">
      <c r="B42">
        <v>42</v>
      </c>
      <c r="J42" s="160" t="s">
        <v>226</v>
      </c>
      <c r="K42" s="161">
        <f t="shared" si="0"/>
        <v>0.007436260623229462</v>
      </c>
    </row>
    <row r="43" spans="2:11" ht="12.75">
      <c r="B43">
        <v>17</v>
      </c>
      <c r="J43" s="162" t="s">
        <v>227</v>
      </c>
      <c r="K43" s="161">
        <f t="shared" si="0"/>
        <v>0.0030099150141643057</v>
      </c>
    </row>
    <row r="44" spans="2:11" ht="12.75">
      <c r="B44">
        <v>129</v>
      </c>
      <c r="J44" s="162" t="s">
        <v>228</v>
      </c>
      <c r="K44" s="161">
        <f t="shared" si="0"/>
        <v>0.022839943342776205</v>
      </c>
    </row>
    <row r="45" spans="2:29" ht="12.75">
      <c r="B45">
        <v>150</v>
      </c>
      <c r="J45" s="162" t="s">
        <v>229</v>
      </c>
      <c r="K45" s="161">
        <f t="shared" si="0"/>
        <v>0.026558073654390935</v>
      </c>
      <c r="M45" s="291" t="s">
        <v>230</v>
      </c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</row>
    <row r="46" spans="2:29" ht="12.75">
      <c r="B46">
        <v>121</v>
      </c>
      <c r="J46" s="162" t="s">
        <v>231</v>
      </c>
      <c r="K46" s="161">
        <f t="shared" si="0"/>
        <v>0.021423512747875354</v>
      </c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</row>
    <row r="47" spans="2:11" ht="12.75">
      <c r="B47">
        <v>2174</v>
      </c>
      <c r="J47" s="162" t="s">
        <v>232</v>
      </c>
      <c r="K47" s="161">
        <f t="shared" si="0"/>
        <v>0.38491501416430596</v>
      </c>
    </row>
    <row r="48" spans="2:11" ht="12.75">
      <c r="B48">
        <v>372</v>
      </c>
      <c r="J48" s="162" t="s">
        <v>233</v>
      </c>
      <c r="K48" s="161">
        <f t="shared" si="0"/>
        <v>0.06586402266288952</v>
      </c>
    </row>
    <row r="49" spans="2:11" ht="12.75">
      <c r="B49">
        <v>48</v>
      </c>
      <c r="J49" s="162" t="s">
        <v>234</v>
      </c>
      <c r="K49" s="161">
        <f t="shared" si="0"/>
        <v>0.0084985835694051</v>
      </c>
    </row>
    <row r="50" spans="2:11" ht="12.75">
      <c r="B50">
        <v>294</v>
      </c>
      <c r="J50" s="162" t="s">
        <v>235</v>
      </c>
      <c r="K50" s="161">
        <f t="shared" si="0"/>
        <v>0.052053824362606235</v>
      </c>
    </row>
    <row r="51" spans="2:11" ht="12.75">
      <c r="B51">
        <v>5648</v>
      </c>
      <c r="K51" s="163">
        <f>SUM(K38:K50)</f>
        <v>1</v>
      </c>
    </row>
    <row r="55" ht="12.75">
      <c r="B55">
        <v>7852</v>
      </c>
    </row>
  </sheetData>
  <sheetProtection/>
  <mergeCells count="1">
    <mergeCell ref="M45:AC4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25.00390625" style="0" customWidth="1"/>
    <col min="4" max="4" width="26.25390625" style="0" customWidth="1"/>
    <col min="5" max="5" width="13.25390625" style="347" customWidth="1"/>
    <col min="6" max="8" width="12.25390625" style="347" customWidth="1"/>
    <col min="9" max="9" width="13.00390625" style="347" customWidth="1"/>
    <col min="10" max="10" width="12.375" style="347" customWidth="1"/>
    <col min="11" max="11" width="12.625" style="413" customWidth="1"/>
    <col min="12" max="12" width="12.25390625" style="347" customWidth="1"/>
    <col min="13" max="13" width="12.125" style="413" customWidth="1"/>
    <col min="14" max="15" width="12.25390625" style="347" customWidth="1"/>
    <col min="16" max="16" width="12.25390625" style="413" customWidth="1"/>
    <col min="17" max="17" width="12.875" style="347" customWidth="1"/>
    <col min="18" max="18" width="13.375" style="347" customWidth="1"/>
    <col min="19" max="19" width="15.875" style="347" customWidth="1"/>
    <col min="20" max="20" width="10.75390625" style="0" bestFit="1" customWidth="1"/>
  </cols>
  <sheetData>
    <row r="2" spans="2:19" ht="42" customHeight="1">
      <c r="B2" s="293"/>
      <c r="C2" s="294"/>
      <c r="D2" s="295"/>
      <c r="E2" s="296" t="s">
        <v>236</v>
      </c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3"/>
      <c r="Q2" s="293"/>
      <c r="R2" s="298"/>
      <c r="S2" s="299"/>
    </row>
    <row r="3" spans="2:19" ht="48.75" customHeight="1">
      <c r="B3" s="300" t="s">
        <v>237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</row>
    <row r="4" spans="2:19" ht="42" customHeight="1" thickBot="1">
      <c r="B4" s="301" t="s">
        <v>238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</row>
    <row r="5" spans="2:19" ht="40.5" customHeight="1" thickBot="1">
      <c r="B5" s="303" t="s">
        <v>1</v>
      </c>
      <c r="C5" s="304" t="s">
        <v>2</v>
      </c>
      <c r="D5" s="305" t="s">
        <v>3</v>
      </c>
      <c r="E5" s="306" t="s">
        <v>239</v>
      </c>
      <c r="F5" s="307" t="s">
        <v>240</v>
      </c>
      <c r="G5" s="308" t="s">
        <v>6</v>
      </c>
      <c r="H5" s="308" t="s">
        <v>7</v>
      </c>
      <c r="I5" s="308" t="s">
        <v>8</v>
      </c>
      <c r="J5" s="308" t="s">
        <v>9</v>
      </c>
      <c r="K5" s="308" t="s">
        <v>10</v>
      </c>
      <c r="L5" s="308" t="s">
        <v>11</v>
      </c>
      <c r="M5" s="308" t="s">
        <v>12</v>
      </c>
      <c r="N5" s="308" t="s">
        <v>13</v>
      </c>
      <c r="O5" s="308" t="s">
        <v>241</v>
      </c>
      <c r="P5" s="308" t="s">
        <v>242</v>
      </c>
      <c r="Q5" s="308" t="s">
        <v>16</v>
      </c>
      <c r="R5" s="308" t="s">
        <v>17</v>
      </c>
      <c r="S5" s="309" t="s">
        <v>18</v>
      </c>
    </row>
    <row r="6" spans="2:19" ht="24" customHeight="1" thickBot="1">
      <c r="B6" s="310"/>
      <c r="C6" s="311" t="s">
        <v>243</v>
      </c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</row>
    <row r="7" spans="2:19" ht="24" customHeight="1" thickBot="1">
      <c r="B7" s="312" t="s">
        <v>20</v>
      </c>
      <c r="C7" s="313" t="s">
        <v>244</v>
      </c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5"/>
    </row>
    <row r="8" spans="2:19" ht="24" customHeight="1" thickBot="1">
      <c r="B8" s="316"/>
      <c r="C8" s="317" t="s">
        <v>245</v>
      </c>
      <c r="D8" s="318"/>
      <c r="E8" s="319">
        <v>941</v>
      </c>
      <c r="F8" s="319">
        <v>637</v>
      </c>
      <c r="G8" s="320">
        <v>840</v>
      </c>
      <c r="H8" s="320">
        <v>900</v>
      </c>
      <c r="I8" s="320">
        <v>1183</v>
      </c>
      <c r="J8" s="320">
        <v>685</v>
      </c>
      <c r="K8" s="320">
        <v>974</v>
      </c>
      <c r="L8" s="320">
        <v>407</v>
      </c>
      <c r="M8" s="320">
        <v>592</v>
      </c>
      <c r="N8" s="320">
        <v>521</v>
      </c>
      <c r="O8" s="320">
        <v>602</v>
      </c>
      <c r="P8" s="320">
        <v>958</v>
      </c>
      <c r="Q8" s="320">
        <v>1217</v>
      </c>
      <c r="R8" s="321">
        <v>1140</v>
      </c>
      <c r="S8" s="322">
        <f>SUM(E8:R8)</f>
        <v>11597</v>
      </c>
    </row>
    <row r="9" spans="2:20" ht="24" customHeight="1" thickBot="1">
      <c r="B9" s="316"/>
      <c r="C9" s="323" t="s">
        <v>246</v>
      </c>
      <c r="D9" s="324"/>
      <c r="E9" s="325">
        <v>1578</v>
      </c>
      <c r="F9" s="325">
        <v>858</v>
      </c>
      <c r="G9" s="325">
        <v>1265</v>
      </c>
      <c r="H9" s="325">
        <v>1394</v>
      </c>
      <c r="I9" s="325">
        <v>2143</v>
      </c>
      <c r="J9" s="325">
        <v>341</v>
      </c>
      <c r="K9" s="325">
        <v>1329</v>
      </c>
      <c r="L9" s="325">
        <v>479</v>
      </c>
      <c r="M9" s="325">
        <v>683</v>
      </c>
      <c r="N9" s="325">
        <v>614</v>
      </c>
      <c r="O9" s="325">
        <v>1538</v>
      </c>
      <c r="P9" s="325">
        <v>1420</v>
      </c>
      <c r="Q9" s="325">
        <v>1846</v>
      </c>
      <c r="R9" s="326">
        <v>1813</v>
      </c>
      <c r="S9" s="322">
        <f>SUM(E9:R9)</f>
        <v>17301</v>
      </c>
      <c r="T9" s="327"/>
    </row>
    <row r="10" spans="2:20" ht="24" customHeight="1" thickBot="1">
      <c r="B10" s="316"/>
      <c r="C10" s="328" t="s">
        <v>247</v>
      </c>
      <c r="D10" s="317"/>
      <c r="E10" s="329">
        <v>955</v>
      </c>
      <c r="F10" s="329">
        <v>538</v>
      </c>
      <c r="G10" s="329">
        <v>832</v>
      </c>
      <c r="H10" s="329">
        <v>832</v>
      </c>
      <c r="I10" s="329">
        <v>1337</v>
      </c>
      <c r="J10" s="329">
        <v>405</v>
      </c>
      <c r="K10" s="329">
        <v>885</v>
      </c>
      <c r="L10" s="329">
        <v>270</v>
      </c>
      <c r="M10" s="329">
        <v>396</v>
      </c>
      <c r="N10" s="329">
        <v>402</v>
      </c>
      <c r="O10" s="329">
        <v>955</v>
      </c>
      <c r="P10" s="329">
        <v>837</v>
      </c>
      <c r="Q10" s="329">
        <v>1193</v>
      </c>
      <c r="R10" s="330">
        <v>1158</v>
      </c>
      <c r="S10" s="322">
        <f>SUM(E10:R10)</f>
        <v>10995</v>
      </c>
      <c r="T10" s="327"/>
    </row>
    <row r="11" spans="2:20" ht="24" customHeight="1" thickBot="1">
      <c r="B11" s="316"/>
      <c r="C11" s="328" t="s">
        <v>248</v>
      </c>
      <c r="D11" s="317"/>
      <c r="E11" s="331">
        <v>1070</v>
      </c>
      <c r="F11" s="331">
        <v>675</v>
      </c>
      <c r="G11" s="331">
        <v>884</v>
      </c>
      <c r="H11" s="331">
        <v>869</v>
      </c>
      <c r="I11" s="331">
        <v>1477</v>
      </c>
      <c r="J11" s="331">
        <v>592</v>
      </c>
      <c r="K11" s="331">
        <v>904</v>
      </c>
      <c r="L11" s="331">
        <v>349</v>
      </c>
      <c r="M11" s="331">
        <v>439</v>
      </c>
      <c r="N11" s="331">
        <v>449</v>
      </c>
      <c r="O11" s="331">
        <v>1055</v>
      </c>
      <c r="P11" s="331">
        <v>856</v>
      </c>
      <c r="Q11" s="331">
        <v>1134</v>
      </c>
      <c r="R11" s="332">
        <v>1187</v>
      </c>
      <c r="S11" s="322">
        <f>SUM(E11:R11)</f>
        <v>11940</v>
      </c>
      <c r="T11" s="327"/>
    </row>
    <row r="12" spans="2:20" ht="24" customHeight="1" thickBot="1">
      <c r="B12" s="333"/>
      <c r="C12" s="334" t="s">
        <v>249</v>
      </c>
      <c r="D12" s="335"/>
      <c r="E12" s="336">
        <v>788</v>
      </c>
      <c r="F12" s="336">
        <v>403</v>
      </c>
      <c r="G12" s="337">
        <v>542</v>
      </c>
      <c r="H12" s="337">
        <v>592</v>
      </c>
      <c r="I12" s="337">
        <v>818</v>
      </c>
      <c r="J12" s="337">
        <v>333</v>
      </c>
      <c r="K12" s="337">
        <v>545</v>
      </c>
      <c r="L12" s="337">
        <v>230</v>
      </c>
      <c r="M12" s="338">
        <v>249</v>
      </c>
      <c r="N12" s="338">
        <v>266</v>
      </c>
      <c r="O12" s="338">
        <v>729</v>
      </c>
      <c r="P12" s="338">
        <v>512</v>
      </c>
      <c r="Q12" s="338">
        <v>633</v>
      </c>
      <c r="R12" s="338">
        <v>661</v>
      </c>
      <c r="S12" s="322">
        <f>SUM(E12:R12)</f>
        <v>7301</v>
      </c>
      <c r="T12" s="327"/>
    </row>
    <row r="13" spans="2:20" ht="24" customHeight="1" thickBot="1">
      <c r="B13" s="339" t="s">
        <v>250</v>
      </c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40"/>
      <c r="T13" s="327"/>
    </row>
    <row r="14" spans="2:20" ht="24" customHeight="1" thickBot="1">
      <c r="B14" s="312">
        <v>2</v>
      </c>
      <c r="C14" s="313" t="s">
        <v>251</v>
      </c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5"/>
      <c r="T14" s="327"/>
    </row>
    <row r="15" spans="2:20" ht="24" customHeight="1" thickBot="1">
      <c r="B15" s="333"/>
      <c r="C15" s="328" t="s">
        <v>252</v>
      </c>
      <c r="D15" s="317"/>
      <c r="E15" s="329">
        <v>916</v>
      </c>
      <c r="F15" s="329">
        <v>292</v>
      </c>
      <c r="G15" s="341">
        <v>246</v>
      </c>
      <c r="H15" s="341">
        <v>344</v>
      </c>
      <c r="I15" s="341">
        <v>508</v>
      </c>
      <c r="J15" s="341">
        <v>150</v>
      </c>
      <c r="K15" s="341">
        <v>300</v>
      </c>
      <c r="L15" s="341">
        <v>140</v>
      </c>
      <c r="M15" s="342">
        <v>212</v>
      </c>
      <c r="N15" s="342">
        <v>183</v>
      </c>
      <c r="O15" s="342">
        <v>771</v>
      </c>
      <c r="P15" s="342">
        <v>452</v>
      </c>
      <c r="Q15" s="342">
        <v>452</v>
      </c>
      <c r="R15" s="342">
        <v>447</v>
      </c>
      <c r="S15" s="322">
        <f>SUM(E15:R15)</f>
        <v>5413</v>
      </c>
      <c r="T15" s="327"/>
    </row>
    <row r="16" spans="2:20" ht="24" customHeight="1" thickBot="1">
      <c r="B16" s="333" t="s">
        <v>22</v>
      </c>
      <c r="C16" s="328" t="s">
        <v>253</v>
      </c>
      <c r="D16" s="317"/>
      <c r="E16" s="329">
        <v>1138</v>
      </c>
      <c r="F16" s="329">
        <v>563</v>
      </c>
      <c r="G16" s="341">
        <v>950</v>
      </c>
      <c r="H16" s="341">
        <v>1056</v>
      </c>
      <c r="I16" s="341">
        <v>1519</v>
      </c>
      <c r="J16" s="341">
        <v>542</v>
      </c>
      <c r="K16" s="341">
        <v>811</v>
      </c>
      <c r="L16" s="341">
        <v>373</v>
      </c>
      <c r="M16" s="342">
        <v>450</v>
      </c>
      <c r="N16" s="342">
        <v>428</v>
      </c>
      <c r="O16" s="342">
        <v>1141</v>
      </c>
      <c r="P16" s="342">
        <v>970</v>
      </c>
      <c r="Q16" s="342">
        <v>1416</v>
      </c>
      <c r="R16" s="342">
        <v>1298</v>
      </c>
      <c r="S16" s="322">
        <f>SUM(E16:R16)</f>
        <v>12655</v>
      </c>
      <c r="T16" s="327"/>
    </row>
    <row r="17" spans="2:20" s="347" customFormat="1" ht="24" customHeight="1" thickBot="1">
      <c r="B17" s="343" t="s">
        <v>22</v>
      </c>
      <c r="C17" s="344" t="s">
        <v>254</v>
      </c>
      <c r="D17" s="345"/>
      <c r="E17" s="329">
        <v>690</v>
      </c>
      <c r="F17" s="329">
        <v>310</v>
      </c>
      <c r="G17" s="341">
        <v>487</v>
      </c>
      <c r="H17" s="341">
        <v>337</v>
      </c>
      <c r="I17" s="341">
        <v>727</v>
      </c>
      <c r="J17" s="341">
        <v>232</v>
      </c>
      <c r="K17" s="341">
        <v>375</v>
      </c>
      <c r="L17" s="341">
        <v>170</v>
      </c>
      <c r="M17" s="342">
        <v>247</v>
      </c>
      <c r="N17" s="342">
        <v>194</v>
      </c>
      <c r="O17" s="342">
        <v>493</v>
      </c>
      <c r="P17" s="342">
        <v>344</v>
      </c>
      <c r="Q17" s="342">
        <v>470</v>
      </c>
      <c r="R17" s="342">
        <v>593</v>
      </c>
      <c r="S17" s="322">
        <f>SUM(E17:R17)</f>
        <v>5669</v>
      </c>
      <c r="T17" s="346"/>
    </row>
    <row r="18" spans="2:20" s="347" customFormat="1" ht="24" customHeight="1" thickBot="1">
      <c r="B18" s="343"/>
      <c r="C18" s="348" t="s">
        <v>255</v>
      </c>
      <c r="D18" s="349"/>
      <c r="E18" s="336">
        <v>1263</v>
      </c>
      <c r="F18" s="336">
        <v>827</v>
      </c>
      <c r="G18" s="337">
        <v>1498</v>
      </c>
      <c r="H18" s="337">
        <v>1503</v>
      </c>
      <c r="I18" s="337">
        <v>2094</v>
      </c>
      <c r="J18" s="337">
        <v>716</v>
      </c>
      <c r="K18" s="337">
        <v>1588</v>
      </c>
      <c r="L18" s="337">
        <v>558</v>
      </c>
      <c r="M18" s="338">
        <v>709</v>
      </c>
      <c r="N18" s="338">
        <v>777</v>
      </c>
      <c r="O18" s="338">
        <v>1206</v>
      </c>
      <c r="P18" s="338">
        <v>1403</v>
      </c>
      <c r="Q18" s="338">
        <v>1875</v>
      </c>
      <c r="R18" s="338">
        <v>1643</v>
      </c>
      <c r="S18" s="322">
        <f>SUM(E18:R18)</f>
        <v>17660</v>
      </c>
      <c r="T18" s="346"/>
    </row>
    <row r="19" spans="2:20" s="347" customFormat="1" ht="24" customHeight="1" thickBot="1">
      <c r="B19" s="350"/>
      <c r="C19" s="351" t="s">
        <v>256</v>
      </c>
      <c r="D19" s="352"/>
      <c r="E19" s="353">
        <v>1325</v>
      </c>
      <c r="F19" s="353">
        <v>1119</v>
      </c>
      <c r="G19" s="354">
        <v>1182</v>
      </c>
      <c r="H19" s="354">
        <v>1347</v>
      </c>
      <c r="I19" s="354">
        <v>2110</v>
      </c>
      <c r="J19" s="354">
        <v>716</v>
      </c>
      <c r="K19" s="354">
        <v>1563</v>
      </c>
      <c r="L19" s="354">
        <v>494</v>
      </c>
      <c r="M19" s="355">
        <v>741</v>
      </c>
      <c r="N19" s="355">
        <v>670</v>
      </c>
      <c r="O19" s="355">
        <v>1268</v>
      </c>
      <c r="P19" s="355">
        <v>1414</v>
      </c>
      <c r="Q19" s="355">
        <v>1810</v>
      </c>
      <c r="R19" s="355">
        <v>1978</v>
      </c>
      <c r="S19" s="322">
        <f>SUM(E19:R19)</f>
        <v>17737</v>
      </c>
      <c r="T19" s="346"/>
    </row>
    <row r="20" spans="2:19" ht="24" customHeight="1" thickBot="1">
      <c r="B20" s="356" t="s">
        <v>257</v>
      </c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</row>
    <row r="21" spans="2:19" ht="24" customHeight="1" thickBot="1">
      <c r="B21" s="312">
        <v>3</v>
      </c>
      <c r="C21" s="358" t="s">
        <v>258</v>
      </c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60"/>
    </row>
    <row r="22" spans="2:19" ht="24" customHeight="1" thickBot="1">
      <c r="B22" s="361"/>
      <c r="C22" s="328" t="s">
        <v>259</v>
      </c>
      <c r="D22" s="317"/>
      <c r="E22" s="331">
        <v>726</v>
      </c>
      <c r="F22" s="331">
        <v>408</v>
      </c>
      <c r="G22" s="331">
        <v>582</v>
      </c>
      <c r="H22" s="331">
        <v>559</v>
      </c>
      <c r="I22" s="331">
        <v>1305</v>
      </c>
      <c r="J22" s="331">
        <v>279</v>
      </c>
      <c r="K22" s="331">
        <v>710</v>
      </c>
      <c r="L22" s="331">
        <v>215</v>
      </c>
      <c r="M22" s="331">
        <v>405</v>
      </c>
      <c r="N22" s="331">
        <v>296</v>
      </c>
      <c r="O22" s="331">
        <v>373</v>
      </c>
      <c r="P22" s="331">
        <v>458</v>
      </c>
      <c r="Q22" s="331">
        <v>920</v>
      </c>
      <c r="R22" s="332">
        <v>731</v>
      </c>
      <c r="S22" s="362">
        <f aca="true" t="shared" si="0" ref="S22:S28">SUM(E22:R22)</f>
        <v>7967</v>
      </c>
    </row>
    <row r="23" spans="2:19" ht="24" customHeight="1" thickBot="1">
      <c r="B23" s="363"/>
      <c r="C23" s="328" t="s">
        <v>260</v>
      </c>
      <c r="D23" s="317"/>
      <c r="E23" s="329">
        <v>1213</v>
      </c>
      <c r="F23" s="329">
        <v>741</v>
      </c>
      <c r="G23" s="341">
        <v>918</v>
      </c>
      <c r="H23" s="341">
        <v>1113</v>
      </c>
      <c r="I23" s="341">
        <v>1493</v>
      </c>
      <c r="J23" s="341">
        <v>462</v>
      </c>
      <c r="K23" s="341">
        <v>1043</v>
      </c>
      <c r="L23" s="341">
        <v>454</v>
      </c>
      <c r="M23" s="342">
        <v>482</v>
      </c>
      <c r="N23" s="342">
        <v>544</v>
      </c>
      <c r="O23" s="342">
        <v>845</v>
      </c>
      <c r="P23" s="342">
        <v>892</v>
      </c>
      <c r="Q23" s="342">
        <v>1441</v>
      </c>
      <c r="R23" s="342">
        <v>1383</v>
      </c>
      <c r="S23" s="362">
        <f t="shared" si="0"/>
        <v>13024</v>
      </c>
    </row>
    <row r="24" spans="2:19" ht="24" customHeight="1" thickBot="1">
      <c r="B24" s="363"/>
      <c r="C24" s="328" t="s">
        <v>261</v>
      </c>
      <c r="D24" s="317"/>
      <c r="E24" s="331">
        <v>718</v>
      </c>
      <c r="F24" s="331">
        <v>441</v>
      </c>
      <c r="G24" s="331">
        <v>665</v>
      </c>
      <c r="H24" s="331">
        <v>751</v>
      </c>
      <c r="I24" s="331">
        <v>936</v>
      </c>
      <c r="J24" s="331">
        <v>341</v>
      </c>
      <c r="K24" s="331">
        <v>632</v>
      </c>
      <c r="L24" s="331">
        <v>289</v>
      </c>
      <c r="M24" s="331">
        <v>253</v>
      </c>
      <c r="N24" s="331">
        <v>362</v>
      </c>
      <c r="O24" s="331">
        <v>608</v>
      </c>
      <c r="P24" s="331">
        <v>598</v>
      </c>
      <c r="Q24" s="331">
        <v>903</v>
      </c>
      <c r="R24" s="332">
        <v>846</v>
      </c>
      <c r="S24" s="362">
        <f t="shared" si="0"/>
        <v>8343</v>
      </c>
    </row>
    <row r="25" spans="2:19" s="347" customFormat="1" ht="24" customHeight="1" thickBot="1">
      <c r="B25" s="364"/>
      <c r="C25" s="365" t="s">
        <v>262</v>
      </c>
      <c r="D25" s="366"/>
      <c r="E25" s="329">
        <v>896</v>
      </c>
      <c r="F25" s="329">
        <v>508</v>
      </c>
      <c r="G25" s="341">
        <v>758</v>
      </c>
      <c r="H25" s="341">
        <v>796</v>
      </c>
      <c r="I25" s="341">
        <v>1034</v>
      </c>
      <c r="J25" s="341">
        <v>413</v>
      </c>
      <c r="K25" s="341">
        <v>785</v>
      </c>
      <c r="L25" s="341">
        <v>248</v>
      </c>
      <c r="M25" s="342">
        <v>280</v>
      </c>
      <c r="N25" s="342">
        <v>394</v>
      </c>
      <c r="O25" s="342">
        <v>782</v>
      </c>
      <c r="P25" s="342">
        <v>691</v>
      </c>
      <c r="Q25" s="342">
        <v>976</v>
      </c>
      <c r="R25" s="342">
        <v>1109</v>
      </c>
      <c r="S25" s="362">
        <f t="shared" si="0"/>
        <v>9670</v>
      </c>
    </row>
    <row r="26" spans="2:19" ht="24" customHeight="1" thickBot="1">
      <c r="B26" s="363"/>
      <c r="C26" s="328" t="s">
        <v>263</v>
      </c>
      <c r="D26" s="317"/>
      <c r="E26" s="331">
        <v>787</v>
      </c>
      <c r="F26" s="331">
        <v>406</v>
      </c>
      <c r="G26" s="331">
        <v>523</v>
      </c>
      <c r="H26" s="331">
        <v>498</v>
      </c>
      <c r="I26" s="331">
        <v>760</v>
      </c>
      <c r="J26" s="331">
        <v>349</v>
      </c>
      <c r="K26" s="331">
        <v>498</v>
      </c>
      <c r="L26" s="331">
        <v>233</v>
      </c>
      <c r="M26" s="331">
        <v>261</v>
      </c>
      <c r="N26" s="331">
        <v>247</v>
      </c>
      <c r="O26" s="331">
        <v>709</v>
      </c>
      <c r="P26" s="331">
        <v>545</v>
      </c>
      <c r="Q26" s="331">
        <v>606</v>
      </c>
      <c r="R26" s="332">
        <v>695</v>
      </c>
      <c r="S26" s="362">
        <f t="shared" si="0"/>
        <v>7117</v>
      </c>
    </row>
    <row r="27" spans="2:19" s="347" customFormat="1" ht="24" customHeight="1" thickBot="1">
      <c r="B27" s="364"/>
      <c r="C27" s="365" t="s">
        <v>264</v>
      </c>
      <c r="D27" s="366"/>
      <c r="E27" s="329">
        <v>275</v>
      </c>
      <c r="F27" s="329">
        <v>107</v>
      </c>
      <c r="G27" s="341">
        <v>134</v>
      </c>
      <c r="H27" s="341">
        <v>184</v>
      </c>
      <c r="I27" s="341">
        <v>217</v>
      </c>
      <c r="J27" s="341">
        <v>122</v>
      </c>
      <c r="K27" s="341">
        <v>124</v>
      </c>
      <c r="L27" s="341">
        <v>69</v>
      </c>
      <c r="M27" s="342">
        <v>97</v>
      </c>
      <c r="N27" s="342">
        <v>76</v>
      </c>
      <c r="O27" s="342">
        <v>252</v>
      </c>
      <c r="P27" s="342">
        <v>194</v>
      </c>
      <c r="Q27" s="342">
        <v>162</v>
      </c>
      <c r="R27" s="342">
        <v>207</v>
      </c>
      <c r="S27" s="362">
        <f t="shared" si="0"/>
        <v>2220</v>
      </c>
    </row>
    <row r="28" spans="2:19" ht="24" customHeight="1" thickBot="1">
      <c r="B28" s="367"/>
      <c r="C28" s="368" t="s">
        <v>265</v>
      </c>
      <c r="D28" s="369"/>
      <c r="E28" s="370">
        <v>717</v>
      </c>
      <c r="F28" s="370">
        <v>500</v>
      </c>
      <c r="G28" s="370">
        <v>783</v>
      </c>
      <c r="H28" s="370">
        <v>686</v>
      </c>
      <c r="I28" s="370">
        <v>1213</v>
      </c>
      <c r="J28" s="370">
        <v>390</v>
      </c>
      <c r="K28" s="370">
        <v>845</v>
      </c>
      <c r="L28" s="370">
        <v>227</v>
      </c>
      <c r="M28" s="370">
        <v>581</v>
      </c>
      <c r="N28" s="370">
        <v>333</v>
      </c>
      <c r="O28" s="370">
        <v>1310</v>
      </c>
      <c r="P28" s="370">
        <v>1205</v>
      </c>
      <c r="Q28" s="370">
        <v>1015</v>
      </c>
      <c r="R28" s="371">
        <v>988</v>
      </c>
      <c r="S28" s="362">
        <f t="shared" si="0"/>
        <v>10793</v>
      </c>
    </row>
    <row r="29" spans="2:19" s="347" customFormat="1" ht="24" customHeight="1" thickBot="1">
      <c r="B29" s="339" t="s">
        <v>266</v>
      </c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40"/>
    </row>
    <row r="30" spans="2:19" s="347" customFormat="1" ht="24" customHeight="1" thickBot="1">
      <c r="B30" s="372" t="s">
        <v>31</v>
      </c>
      <c r="C30" s="373" t="s">
        <v>267</v>
      </c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5"/>
    </row>
    <row r="31" spans="2:19" ht="24" customHeight="1" thickBot="1">
      <c r="B31" s="363"/>
      <c r="C31" s="328" t="s">
        <v>268</v>
      </c>
      <c r="D31" s="317"/>
      <c r="E31" s="376">
        <v>753</v>
      </c>
      <c r="F31" s="376">
        <v>448</v>
      </c>
      <c r="G31" s="376">
        <v>464</v>
      </c>
      <c r="H31" s="376">
        <v>401</v>
      </c>
      <c r="I31" s="376">
        <v>624</v>
      </c>
      <c r="J31" s="376">
        <v>286</v>
      </c>
      <c r="K31" s="376">
        <v>493</v>
      </c>
      <c r="L31" s="376">
        <v>264</v>
      </c>
      <c r="M31" s="376">
        <v>368</v>
      </c>
      <c r="N31" s="376">
        <v>250</v>
      </c>
      <c r="O31" s="376">
        <v>657</v>
      </c>
      <c r="P31" s="376">
        <v>551</v>
      </c>
      <c r="Q31" s="376">
        <v>723</v>
      </c>
      <c r="R31" s="377">
        <v>672</v>
      </c>
      <c r="S31" s="362">
        <f aca="true" t="shared" si="1" ref="S31:S36">SUM(E31:R31)</f>
        <v>6954</v>
      </c>
    </row>
    <row r="32" spans="2:19" s="347" customFormat="1" ht="24" customHeight="1" thickBot="1">
      <c r="B32" s="364"/>
      <c r="C32" s="365" t="s">
        <v>269</v>
      </c>
      <c r="D32" s="366"/>
      <c r="E32" s="319">
        <v>1425</v>
      </c>
      <c r="F32" s="330">
        <v>828</v>
      </c>
      <c r="G32" s="342">
        <v>801</v>
      </c>
      <c r="H32" s="342">
        <v>743</v>
      </c>
      <c r="I32" s="342">
        <v>1468</v>
      </c>
      <c r="J32" s="342">
        <v>555</v>
      </c>
      <c r="K32" s="342">
        <v>990</v>
      </c>
      <c r="L32" s="342">
        <v>472</v>
      </c>
      <c r="M32" s="342">
        <v>719</v>
      </c>
      <c r="N32" s="342">
        <v>572</v>
      </c>
      <c r="O32" s="342">
        <v>1053</v>
      </c>
      <c r="P32" s="342">
        <v>990</v>
      </c>
      <c r="Q32" s="342">
        <v>1455</v>
      </c>
      <c r="R32" s="342">
        <v>1521</v>
      </c>
      <c r="S32" s="362">
        <f t="shared" si="1"/>
        <v>13592</v>
      </c>
    </row>
    <row r="33" spans="2:19" ht="24" customHeight="1" thickBot="1">
      <c r="B33" s="363"/>
      <c r="C33" s="334" t="s">
        <v>270</v>
      </c>
      <c r="D33" s="335"/>
      <c r="E33" s="336">
        <v>1138</v>
      </c>
      <c r="F33" s="336">
        <v>536</v>
      </c>
      <c r="G33" s="378">
        <v>736</v>
      </c>
      <c r="H33" s="378">
        <v>727</v>
      </c>
      <c r="I33" s="378">
        <v>1142</v>
      </c>
      <c r="J33" s="378">
        <v>414</v>
      </c>
      <c r="K33" s="378">
        <v>838</v>
      </c>
      <c r="L33" s="378">
        <v>369</v>
      </c>
      <c r="M33" s="378">
        <v>601</v>
      </c>
      <c r="N33" s="378">
        <v>427</v>
      </c>
      <c r="O33" s="336">
        <v>1029</v>
      </c>
      <c r="P33" s="378">
        <v>936</v>
      </c>
      <c r="Q33" s="378">
        <v>1089</v>
      </c>
      <c r="R33" s="379">
        <v>1196</v>
      </c>
      <c r="S33" s="362">
        <f t="shared" si="1"/>
        <v>11178</v>
      </c>
    </row>
    <row r="34" spans="2:19" ht="24" customHeight="1" thickBot="1">
      <c r="B34" s="363"/>
      <c r="C34" s="365" t="s">
        <v>271</v>
      </c>
      <c r="D34" s="366"/>
      <c r="E34" s="319">
        <v>1014</v>
      </c>
      <c r="F34" s="319">
        <v>596</v>
      </c>
      <c r="G34" s="380">
        <v>815</v>
      </c>
      <c r="H34" s="380">
        <v>855</v>
      </c>
      <c r="I34" s="380">
        <v>1145</v>
      </c>
      <c r="J34" s="380">
        <v>515</v>
      </c>
      <c r="K34" s="380">
        <v>974</v>
      </c>
      <c r="L34" s="380">
        <v>308</v>
      </c>
      <c r="M34" s="380">
        <v>517</v>
      </c>
      <c r="N34" s="380">
        <v>392</v>
      </c>
      <c r="O34" s="319">
        <v>1050</v>
      </c>
      <c r="P34" s="380">
        <v>977</v>
      </c>
      <c r="Q34" s="380">
        <v>1156</v>
      </c>
      <c r="R34" s="381">
        <v>1084</v>
      </c>
      <c r="S34" s="362">
        <f t="shared" si="1"/>
        <v>11398</v>
      </c>
    </row>
    <row r="35" spans="2:19" ht="24" customHeight="1" thickBot="1">
      <c r="B35" s="363"/>
      <c r="C35" s="382" t="s">
        <v>272</v>
      </c>
      <c r="D35" s="383"/>
      <c r="E35" s="384">
        <v>669</v>
      </c>
      <c r="F35" s="384">
        <v>447</v>
      </c>
      <c r="G35" s="385">
        <v>924</v>
      </c>
      <c r="H35" s="385">
        <v>941</v>
      </c>
      <c r="I35" s="385">
        <v>1340</v>
      </c>
      <c r="J35" s="385">
        <v>352</v>
      </c>
      <c r="K35" s="385">
        <v>827</v>
      </c>
      <c r="L35" s="385">
        <v>218</v>
      </c>
      <c r="M35" s="385">
        <v>144</v>
      </c>
      <c r="N35" s="385">
        <v>351</v>
      </c>
      <c r="O35" s="384">
        <v>765</v>
      </c>
      <c r="P35" s="385">
        <v>776</v>
      </c>
      <c r="Q35" s="385">
        <v>1054</v>
      </c>
      <c r="R35" s="386">
        <v>926</v>
      </c>
      <c r="S35" s="362">
        <f t="shared" si="1"/>
        <v>9734</v>
      </c>
    </row>
    <row r="36" spans="2:19" ht="24" customHeight="1" thickBot="1">
      <c r="B36" s="387"/>
      <c r="C36" s="388" t="s">
        <v>273</v>
      </c>
      <c r="D36" s="389"/>
      <c r="E36" s="390">
        <v>333</v>
      </c>
      <c r="F36" s="390">
        <v>256</v>
      </c>
      <c r="G36" s="391">
        <v>623</v>
      </c>
      <c r="H36" s="391">
        <v>920</v>
      </c>
      <c r="I36" s="391">
        <v>1239</v>
      </c>
      <c r="J36" s="391">
        <v>234</v>
      </c>
      <c r="K36" s="391">
        <v>515</v>
      </c>
      <c r="L36" s="391">
        <v>104</v>
      </c>
      <c r="M36" s="391">
        <v>10</v>
      </c>
      <c r="N36" s="391">
        <v>260</v>
      </c>
      <c r="O36" s="390">
        <v>325</v>
      </c>
      <c r="P36" s="391">
        <v>353</v>
      </c>
      <c r="Q36" s="391">
        <v>546</v>
      </c>
      <c r="R36" s="392">
        <v>560</v>
      </c>
      <c r="S36" s="362">
        <f t="shared" si="1"/>
        <v>6278</v>
      </c>
    </row>
    <row r="37" spans="2:19" ht="24" customHeight="1" thickBot="1">
      <c r="B37" s="393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</row>
    <row r="38" spans="2:19" ht="39" customHeight="1" thickBot="1">
      <c r="B38" s="395" t="s">
        <v>42</v>
      </c>
      <c r="C38" s="396" t="s">
        <v>274</v>
      </c>
      <c r="D38" s="397"/>
      <c r="E38" s="398">
        <v>5332</v>
      </c>
      <c r="F38" s="398">
        <v>3111</v>
      </c>
      <c r="G38" s="398">
        <v>4363</v>
      </c>
      <c r="H38" s="398">
        <v>4587</v>
      </c>
      <c r="I38" s="398">
        <v>6958</v>
      </c>
      <c r="J38" s="398">
        <v>2356</v>
      </c>
      <c r="K38" s="398">
        <v>4637</v>
      </c>
      <c r="L38" s="398">
        <v>1735</v>
      </c>
      <c r="M38" s="398">
        <v>2359</v>
      </c>
      <c r="N38" s="398">
        <v>2252</v>
      </c>
      <c r="O38" s="398">
        <v>4879</v>
      </c>
      <c r="P38" s="398">
        <v>4583</v>
      </c>
      <c r="Q38" s="398">
        <v>6023</v>
      </c>
      <c r="R38" s="399">
        <v>5959</v>
      </c>
      <c r="S38" s="400">
        <f>SUM(E38:R38)</f>
        <v>59134</v>
      </c>
    </row>
    <row r="39" spans="2:19" ht="15" customHeight="1">
      <c r="B39" s="401"/>
      <c r="C39" s="402"/>
      <c r="D39" s="402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</row>
    <row r="40" spans="2:19" ht="14.25" customHeight="1">
      <c r="B40" s="403"/>
      <c r="E40" s="404">
        <f aca="true" t="shared" si="2" ref="E40:R40">E8+E9+E10+E11+E12</f>
        <v>5332</v>
      </c>
      <c r="F40" s="404">
        <f t="shared" si="2"/>
        <v>3111</v>
      </c>
      <c r="G40" s="404">
        <f t="shared" si="2"/>
        <v>4363</v>
      </c>
      <c r="H40" s="404">
        <f t="shared" si="2"/>
        <v>4587</v>
      </c>
      <c r="I40" s="404">
        <f t="shared" si="2"/>
        <v>6958</v>
      </c>
      <c r="J40" s="404">
        <f t="shared" si="2"/>
        <v>2356</v>
      </c>
      <c r="K40" s="404">
        <f t="shared" si="2"/>
        <v>4637</v>
      </c>
      <c r="L40" s="404">
        <f t="shared" si="2"/>
        <v>1735</v>
      </c>
      <c r="M40" s="404">
        <f t="shared" si="2"/>
        <v>2359</v>
      </c>
      <c r="N40" s="404">
        <f t="shared" si="2"/>
        <v>2252</v>
      </c>
      <c r="O40" s="404">
        <f t="shared" si="2"/>
        <v>4879</v>
      </c>
      <c r="P40" s="404">
        <f t="shared" si="2"/>
        <v>4583</v>
      </c>
      <c r="Q40" s="404">
        <f t="shared" si="2"/>
        <v>6023</v>
      </c>
      <c r="R40" s="404">
        <f t="shared" si="2"/>
        <v>5959</v>
      </c>
      <c r="S40" s="404">
        <f>SUM(E40:R40)</f>
        <v>59134</v>
      </c>
    </row>
    <row r="41" spans="2:19" ht="14.25" customHeight="1">
      <c r="B41" s="403"/>
      <c r="E41" s="404">
        <f aca="true" t="shared" si="3" ref="E41:R41">E15+E16+E17+E18+E19</f>
        <v>5332</v>
      </c>
      <c r="F41" s="404">
        <f t="shared" si="3"/>
        <v>3111</v>
      </c>
      <c r="G41" s="404">
        <f t="shared" si="3"/>
        <v>4363</v>
      </c>
      <c r="H41" s="404">
        <f t="shared" si="3"/>
        <v>4587</v>
      </c>
      <c r="I41" s="404">
        <f t="shared" si="3"/>
        <v>6958</v>
      </c>
      <c r="J41" s="404">
        <f t="shared" si="3"/>
        <v>2356</v>
      </c>
      <c r="K41" s="404">
        <f t="shared" si="3"/>
        <v>4637</v>
      </c>
      <c r="L41" s="404">
        <f t="shared" si="3"/>
        <v>1735</v>
      </c>
      <c r="M41" s="404">
        <f t="shared" si="3"/>
        <v>2359</v>
      </c>
      <c r="N41" s="404">
        <f t="shared" si="3"/>
        <v>2252</v>
      </c>
      <c r="O41" s="404">
        <f t="shared" si="3"/>
        <v>4879</v>
      </c>
      <c r="P41" s="404">
        <f t="shared" si="3"/>
        <v>4583</v>
      </c>
      <c r="Q41" s="404">
        <f t="shared" si="3"/>
        <v>6023</v>
      </c>
      <c r="R41" s="404">
        <f t="shared" si="3"/>
        <v>5959</v>
      </c>
      <c r="S41" s="404">
        <f>SUM(E41:R41)</f>
        <v>59134</v>
      </c>
    </row>
    <row r="42" spans="1:19" ht="15.75">
      <c r="A42" t="s">
        <v>22</v>
      </c>
      <c r="B42" s="405"/>
      <c r="C42" s="406"/>
      <c r="D42" s="407"/>
      <c r="E42" s="408">
        <f aca="true" t="shared" si="4" ref="E42:R42">E22+E23+E24+E25+E26+E27+E28</f>
        <v>5332</v>
      </c>
      <c r="F42" s="408">
        <f t="shared" si="4"/>
        <v>3111</v>
      </c>
      <c r="G42" s="408">
        <f t="shared" si="4"/>
        <v>4363</v>
      </c>
      <c r="H42" s="408">
        <f t="shared" si="4"/>
        <v>4587</v>
      </c>
      <c r="I42" s="408">
        <f t="shared" si="4"/>
        <v>6958</v>
      </c>
      <c r="J42" s="408">
        <f t="shared" si="4"/>
        <v>2356</v>
      </c>
      <c r="K42" s="408">
        <f t="shared" si="4"/>
        <v>4637</v>
      </c>
      <c r="L42" s="408">
        <f t="shared" si="4"/>
        <v>1735</v>
      </c>
      <c r="M42" s="408">
        <f t="shared" si="4"/>
        <v>2359</v>
      </c>
      <c r="N42" s="408">
        <f t="shared" si="4"/>
        <v>2252</v>
      </c>
      <c r="O42" s="408">
        <f t="shared" si="4"/>
        <v>4879</v>
      </c>
      <c r="P42" s="408">
        <f t="shared" si="4"/>
        <v>4583</v>
      </c>
      <c r="Q42" s="408">
        <f t="shared" si="4"/>
        <v>6023</v>
      </c>
      <c r="R42" s="408">
        <f t="shared" si="4"/>
        <v>5959</v>
      </c>
      <c r="S42" s="404">
        <f>SUM(E42:R42)</f>
        <v>59134</v>
      </c>
    </row>
    <row r="43" spans="2:19" ht="15.75">
      <c r="B43" s="405"/>
      <c r="C43" s="409"/>
      <c r="D43" s="410"/>
      <c r="E43" s="411">
        <f aca="true" t="shared" si="5" ref="E43:R43">E31+E32+E33+E34+E35+E36</f>
        <v>5332</v>
      </c>
      <c r="F43" s="411">
        <f t="shared" si="5"/>
        <v>3111</v>
      </c>
      <c r="G43" s="411">
        <f t="shared" si="5"/>
        <v>4363</v>
      </c>
      <c r="H43" s="411">
        <f t="shared" si="5"/>
        <v>4587</v>
      </c>
      <c r="I43" s="411">
        <f t="shared" si="5"/>
        <v>6958</v>
      </c>
      <c r="J43" s="411">
        <f t="shared" si="5"/>
        <v>2356</v>
      </c>
      <c r="K43" s="411">
        <f t="shared" si="5"/>
        <v>4637</v>
      </c>
      <c r="L43" s="411">
        <f t="shared" si="5"/>
        <v>1735</v>
      </c>
      <c r="M43" s="411">
        <f t="shared" si="5"/>
        <v>2359</v>
      </c>
      <c r="N43" s="411">
        <f t="shared" si="5"/>
        <v>2252</v>
      </c>
      <c r="O43" s="411">
        <f t="shared" si="5"/>
        <v>4879</v>
      </c>
      <c r="P43" s="411">
        <f t="shared" si="5"/>
        <v>4583</v>
      </c>
      <c r="Q43" s="411">
        <f t="shared" si="5"/>
        <v>6023</v>
      </c>
      <c r="R43" s="411">
        <f t="shared" si="5"/>
        <v>5959</v>
      </c>
      <c r="S43" s="404">
        <f>SUM(E43:R43)</f>
        <v>59134</v>
      </c>
    </row>
    <row r="44" ht="12.75">
      <c r="B44" s="412"/>
    </row>
    <row r="45" ht="12.75">
      <c r="S45" s="414">
        <f>S8+S9+S10+S11+S12</f>
        <v>59134</v>
      </c>
    </row>
    <row r="46" ht="12.75">
      <c r="S46" s="414">
        <f>S15+S16+S17+S18+S19</f>
        <v>59134</v>
      </c>
    </row>
    <row r="47" ht="12.75">
      <c r="S47" s="415">
        <f>S22+S23+S24+S25+S26+S27+S28</f>
        <v>59134</v>
      </c>
    </row>
    <row r="48" ht="12.75">
      <c r="S48" s="416">
        <f>S31+S32+S33+S34+S35+S36</f>
        <v>59134</v>
      </c>
    </row>
  </sheetData>
  <sheetProtection/>
  <mergeCells count="36">
    <mergeCell ref="C33:D33"/>
    <mergeCell ref="C34:D34"/>
    <mergeCell ref="C35:D35"/>
    <mergeCell ref="C36:D36"/>
    <mergeCell ref="B37:S37"/>
    <mergeCell ref="C38:D38"/>
    <mergeCell ref="C27:D27"/>
    <mergeCell ref="C28:D28"/>
    <mergeCell ref="B29:S29"/>
    <mergeCell ref="C30:S30"/>
    <mergeCell ref="C31:D31"/>
    <mergeCell ref="C32:D32"/>
    <mergeCell ref="C21:S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B20:S20"/>
    <mergeCell ref="C9:D9"/>
    <mergeCell ref="C10:D10"/>
    <mergeCell ref="C11:D11"/>
    <mergeCell ref="C12:D12"/>
    <mergeCell ref="B13:S13"/>
    <mergeCell ref="C14:S14"/>
    <mergeCell ref="E2:O2"/>
    <mergeCell ref="B3:S3"/>
    <mergeCell ref="B4:S4"/>
    <mergeCell ref="C6:S6"/>
    <mergeCell ref="C7:S7"/>
    <mergeCell ref="C8:D8"/>
  </mergeCells>
  <printOptions horizontalCentered="1" verticalCentered="1"/>
  <pageMargins left="0" right="0" top="0" bottom="0" header="0" footer="0"/>
  <pageSetup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2012-01-10T13:10:08Z</dcterms:created>
  <dcterms:modified xsi:type="dcterms:W3CDTF">2012-01-12T10:08:53Z</dcterms:modified>
  <cp:category/>
  <cp:version/>
  <cp:contentType/>
  <cp:contentStatus/>
</cp:coreProperties>
</file>