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3"/>
  </bookViews>
  <sheets>
    <sheet name="Stan i struktura XII 12" sheetId="1" r:id="rId1"/>
    <sheet name="Gminy XII.12" sheetId="2" r:id="rId2"/>
    <sheet name="Wykresy XII 12" sheetId="3" r:id="rId3"/>
    <sheet name="Zał. IV kw. 12" sheetId="4" r:id="rId4"/>
  </sheets>
  <externalReferences>
    <externalReference r:id="rId7"/>
  </externalReferences>
  <definedNames>
    <definedName name="_xlnm.Print_Area" localSheetId="1">'Gminy XII.12'!$B$1:$O$46</definedName>
    <definedName name="_xlnm.Print_Area" localSheetId="0">'Stan i struktura XII 12'!$B$2:$S$68</definedName>
    <definedName name="_xlnm.Print_Area" localSheetId="2">'Wykresy XII 12'!$M$1:$AA$41</definedName>
    <definedName name="_xlnm.Print_Area" localSheetId="3">'Zał. IV kw. 12'!$B$2:$S$39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<sst xmlns="http://schemas.openxmlformats.org/spreadsheetml/2006/main" count="470" uniqueCount="275">
  <si>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 GRUDNIU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</si>
  <si>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</si>
  <si>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</si>
  <si>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</si>
  <si>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</si>
  <si>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</si>
  <si>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</si>
  <si>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</si>
  <si>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</si>
  <si>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</si>
  <si>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</si>
  <si>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</si>
  <si>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</si>
  <si>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</si>
  <si>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</si>
  <si>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</si>
  <si>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</si>
  <si>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</si>
  <si>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</si>
  <si>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</si>
  <si>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</si>
  <si>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</si>
  <si>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</si>
  <si>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</si>
  <si>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</si>
  <si>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</si>
  <si>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</si>
  <si>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</si>
  <si>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</si>
  <si>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</si>
  <si>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</si>
  <si>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</si>
  <si>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</si>
  <si>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</si>
  <si>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</si>
  <si>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</si>
  <si>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</si>
  <si>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</si>
  <si>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</si>
  <si>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</si>
  <si>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</si>
  <si>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</si>
  <si>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</si>
  <si>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</si>
  <si>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</si>
  <si>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</si>
  <si>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</si>
  <si>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</si>
  <si>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</si>
  <si>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</si>
  <si>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</si>
  <si>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</si>
  <si>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</si>
  <si>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</si>
  <si>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</si>
  <si>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</si>
  <si>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</si>
  <si>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</si>
  <si>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</si>
  <si>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</si>
  <si>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</si>
  <si>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</si>
  <si>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</si>
  <si>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</si>
  <si>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</si>
  <si>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</si>
  <si>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</si>
  <si>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</si>
  <si>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</si>
  <si>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</si>
  <si>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</si>
  <si>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</si>
  <si>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</si>
  <si>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</si>
  <si>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</si>
  <si>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</si>
  <si>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</si>
  <si>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</si>
  <si>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</si>
  <si>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</si>
  <si>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</si>
  <si>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</si>
  <si>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</si>
  <si>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</si>
  <si>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2012 r. jest podawany przez GUS z miesięcznym opóżnieniem</t>
  </si>
  <si>
    <t>Liczba  bezrobotnych w układzie powiatowych urzędów pracy i gmin woj. lubuskiego zarejestrowanych</t>
  </si>
  <si>
    <t>na koniec grudnia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</si>
  <si>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</si>
  <si>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</si>
  <si>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</si>
  <si>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</si>
  <si>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</si>
  <si>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</si>
  <si>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</si>
  <si>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</si>
  <si>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</si>
  <si>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</si>
  <si>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</si>
  <si>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</si>
  <si>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</si>
  <si>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</si>
  <si>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</si>
  <si>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</si>
  <si>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</si>
  <si>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</si>
  <si>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</si>
  <si>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</si>
  <si>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</si>
  <si>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</si>
  <si>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</si>
  <si>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</si>
  <si>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</si>
  <si>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</si>
  <si>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</si>
  <si>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</si>
  <si>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</si>
  <si>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</si>
  <si>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</si>
  <si>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</si>
  <si>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</si>
  <si>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</si>
  <si>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</si>
  <si>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</si>
  <si>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</si>
  <si>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</si>
  <si>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</si>
  <si>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</si>
  <si>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</si>
  <si>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</si>
  <si>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</si>
  <si>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</si>
  <si>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</si>
  <si>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</si>
  <si>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</si>
  <si>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</si>
  <si>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</si>
  <si>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</si>
  <si>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</si>
  <si>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</si>
  <si>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</si>
  <si>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</si>
  <si>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</si>
  <si>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</si>
  <si>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</si>
  <si>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</si>
  <si>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</si>
  <si>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</si>
  <si>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</si>
  <si>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</si>
  <si>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</si>
  <si>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</si>
  <si>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</si>
  <si>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</si>
  <si>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</si>
  <si>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</si>
  <si>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</si>
  <si>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</si>
  <si>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</si>
  <si>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</si>
  <si>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</si>
  <si>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</si>
  <si>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</si>
  <si>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</si>
  <si>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</si>
  <si>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</si>
  <si>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</si>
  <si>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</si>
  <si>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</si>
  <si>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</si>
  <si>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</si>
  <si>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</si>
  <si>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</si>
  <si>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</si>
  <si>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</si>
  <si>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</si>
  <si>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</si>
  <si>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</si>
  <si>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</si>
  <si>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</si>
  <si>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</si>
  <si>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</si>
  <si>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</si>
  <si>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</si>
  <si>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</si>
  <si>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</si>
  <si>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</si>
  <si>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</si>
  <si>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</si>
  <si>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</si>
  <si>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</si>
  <si>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</si>
  <si>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</si>
  <si>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</si>
  <si>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</si>
  <si>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</si>
  <si>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2011r.</t>
  </si>
  <si>
    <t>I 2012r.</t>
  </si>
  <si>
    <t>II 2012r.</t>
  </si>
  <si>
    <t>III 2012r.</t>
  </si>
  <si>
    <t>IV 2012r.</t>
  </si>
  <si>
    <t>V 2012r.</t>
  </si>
  <si>
    <t>wyłączenia</t>
  </si>
  <si>
    <t>rejestracje</t>
  </si>
  <si>
    <t>VI 2012r.</t>
  </si>
  <si>
    <t>grudzień 2012r.</t>
  </si>
  <si>
    <t>VII 2012r.</t>
  </si>
  <si>
    <t>listopad 2012r.</t>
  </si>
  <si>
    <t>VIII 2012r.</t>
  </si>
  <si>
    <t>październik 2012r.</t>
  </si>
  <si>
    <t>IX 2012r.</t>
  </si>
  <si>
    <t>wrzesień 2012r.</t>
  </si>
  <si>
    <t>X 2012r.</t>
  </si>
  <si>
    <t>sierpień 2012r.</t>
  </si>
  <si>
    <t>XI 2012r.</t>
  </si>
  <si>
    <t>lipiec 2012r.</t>
  </si>
  <si>
    <t>XII 2012r.</t>
  </si>
  <si>
    <t>oferty pracy</t>
  </si>
  <si>
    <t>VII 2011r.</t>
  </si>
  <si>
    <t>VIII 2011r.</t>
  </si>
  <si>
    <t>IX 2011r.</t>
  </si>
  <si>
    <t>X 2011r.</t>
  </si>
  <si>
    <t>XI 2011r.</t>
  </si>
  <si>
    <t>Praca niesubsydiowana</t>
  </si>
  <si>
    <t>Podjęcie działalności gospodarczej i inna praca</t>
  </si>
  <si>
    <t>Podjęcie pracy w ramach refund. kosztów w zatrud. bezrobotnego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</si>
  <si>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</si>
  <si>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</si>
  <si>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</si>
  <si>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</si>
  <si>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</si>
  <si>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</si>
  <si>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</si>
  <si>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</si>
  <si>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</si>
  <si>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</si>
  <si>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</si>
  <si>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t>Wojewódzki Urząd Pracy w Zielonej Górze</t>
  </si>
  <si>
    <t>INFORMACJA KWARTALNA O STRUKTURZE BEZROBOTNYCH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</si>
  <si>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</si>
  <si>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</si>
  <si>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</si>
  <si>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</si>
  <si>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</si>
  <si>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</si>
  <si>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</si>
  <si>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</si>
  <si>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</si>
  <si>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</si>
  <si>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</si>
  <si>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</si>
  <si>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</si>
  <si>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</si>
  <si>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</si>
  <si>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</si>
  <si>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</si>
  <si>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</si>
  <si>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</si>
  <si>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</si>
  <si>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</si>
  <si>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</si>
  <si>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</si>
  <si>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</si>
  <si>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</si>
  <si>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</si>
  <si>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</si>
  <si>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</si>
  <si>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</si>
  <si>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</si>
  <si>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</si>
  <si>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</si>
  <si>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</si>
  <si>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</si>
  <si>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</si>
  <si>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</si>
  <si>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 WG WIEKU, WYKSZTAŁCENIA, STAŻU PRACY I CZASU POZOSTAWANIA BEZ PRACY [stan na 31.12.2012 r.]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</si>
</sst>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87" fillId="0" borderId="0">
      <alignment/>
      <protection/>
    </xf>
    <xf numFmtId="0" fontId="98" fillId="27" borderId="1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7" fillId="31" borderId="9" applyNumberFormat="0" applyFont="0" applyAlignment="0" applyProtection="0"/>
    <xf numFmtId="44" fontId="87" fillId="0" borderId="0" applyFont="0" applyFill="0" applyBorder="0" applyAlignment="0" applyProtection="0"/>
    <xf numFmtId="42" fontId="87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104" fillId="0" borderId="0" xfId="51" applyFont="1">
      <alignment/>
      <protection/>
    </xf>
    <xf numFmtId="0" fontId="105" fillId="0" borderId="0" xfId="51" applyFont="1">
      <alignment/>
      <protection/>
    </xf>
    <xf numFmtId="0" fontId="106" fillId="0" borderId="0" xfId="51" applyFont="1">
      <alignment/>
      <protection/>
    </xf>
    <xf numFmtId="0" fontId="104" fillId="0" borderId="0" xfId="51" applyFont="1" applyBorder="1" applyAlignment="1">
      <alignment horizontal="right"/>
      <protection/>
    </xf>
    <xf numFmtId="10" fontId="104" fillId="0" borderId="0" xfId="51" applyNumberFormat="1" applyFont="1" applyBorder="1" applyAlignment="1">
      <alignment horizontal="right"/>
      <protection/>
    </xf>
    <xf numFmtId="0" fontId="104" fillId="0" borderId="0" xfId="51" applyFont="1" applyFill="1" applyBorder="1" applyAlignment="1">
      <alignment horizontal="right"/>
      <protection/>
    </xf>
    <xf numFmtId="10" fontId="104" fillId="0" borderId="0" xfId="51" applyNumberFormat="1" applyFont="1">
      <alignment/>
      <protection/>
    </xf>
    <xf numFmtId="0" fontId="87" fillId="0" borderId="0" xfId="51">
      <alignment/>
      <protection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42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righ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 vertical="center"/>
    </xf>
    <xf numFmtId="0" fontId="54" fillId="0" borderId="44" xfId="0" applyFont="1" applyBorder="1" applyAlignment="1">
      <alignment horizontal="center"/>
    </xf>
    <xf numFmtId="0" fontId="56" fillId="0" borderId="69" xfId="0" applyFont="1" applyBorder="1" applyAlignment="1">
      <alignment/>
    </xf>
    <xf numFmtId="0" fontId="58" fillId="0" borderId="31" xfId="0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/>
    </xf>
    <xf numFmtId="1" fontId="58" fillId="0" borderId="32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/>
    </xf>
    <xf numFmtId="0" fontId="60" fillId="0" borderId="5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1" fontId="58" fillId="0" borderId="28" xfId="0" applyNumberFormat="1" applyFont="1" applyFill="1" applyBorder="1" applyAlignment="1">
      <alignment horizontal="center" vertical="center" wrapText="1"/>
    </xf>
    <xf numFmtId="1" fontId="58" fillId="0" borderId="29" xfId="0" applyNumberFormat="1" applyFont="1" applyFill="1" applyBorder="1" applyAlignment="1">
      <alignment horizontal="center" vertical="center" wrapText="1"/>
    </xf>
    <xf numFmtId="0" fontId="56" fillId="0" borderId="69" xfId="0" applyFont="1" applyBorder="1" applyAlignment="1">
      <alignment horizontal="center"/>
    </xf>
    <xf numFmtId="0" fontId="58" fillId="0" borderId="7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66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62" fillId="0" borderId="69" xfId="0" applyFont="1" applyBorder="1" applyAlignment="1">
      <alignment/>
    </xf>
    <xf numFmtId="1" fontId="59" fillId="0" borderId="10" xfId="0" applyNumberFormat="1" applyFont="1" applyFill="1" applyBorder="1" applyAlignment="1">
      <alignment horizontal="center" vertical="center" wrapText="1"/>
    </xf>
    <xf numFmtId="0" fontId="62" fillId="0" borderId="69" xfId="0" applyFont="1" applyBorder="1" applyAlignment="1">
      <alignment horizontal="center"/>
    </xf>
    <xf numFmtId="0" fontId="62" fillId="0" borderId="69" xfId="0" applyFont="1" applyFill="1" applyBorder="1" applyAlignment="1">
      <alignment horizontal="center"/>
    </xf>
    <xf numFmtId="0" fontId="62" fillId="0" borderId="66" xfId="0" applyFont="1" applyBorder="1" applyAlignment="1">
      <alignment/>
    </xf>
    <xf numFmtId="1" fontId="58" fillId="0" borderId="35" xfId="0" applyNumberFormat="1" applyFont="1" applyFill="1" applyBorder="1" applyAlignment="1">
      <alignment horizontal="center" vertical="center" wrapText="1"/>
    </xf>
    <xf numFmtId="1" fontId="58" fillId="0" borderId="48" xfId="0" applyNumberFormat="1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1" fontId="58" fillId="0" borderId="70" xfId="0" applyNumberFormat="1" applyFont="1" applyFill="1" applyBorder="1" applyAlignment="1">
      <alignment horizontal="center" vertical="center" wrapText="1"/>
    </xf>
    <xf numFmtId="1" fontId="58" fillId="0" borderId="62" xfId="0" applyNumberFormat="1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1" fontId="58" fillId="0" borderId="51" xfId="0" applyNumberFormat="1" applyFont="1" applyFill="1" applyBorder="1" applyAlignment="1">
      <alignment horizontal="center" vertical="center" wrapText="1"/>
    </xf>
    <xf numFmtId="1" fontId="58" fillId="0" borderId="52" xfId="0" applyNumberFormat="1" applyFont="1" applyFill="1" applyBorder="1" applyAlignment="1">
      <alignment horizontal="center" vertical="center" wrapText="1"/>
    </xf>
    <xf numFmtId="0" fontId="62" fillId="0" borderId="66" xfId="0" applyFont="1" applyBorder="1" applyAlignment="1">
      <alignment horizontal="center"/>
    </xf>
    <xf numFmtId="0" fontId="58" fillId="0" borderId="36" xfId="0" applyFont="1" applyFill="1" applyBorder="1" applyAlignment="1">
      <alignment horizontal="center" vertical="center" wrapText="1"/>
    </xf>
    <xf numFmtId="1" fontId="58" fillId="0" borderId="36" xfId="0" applyNumberFormat="1" applyFont="1" applyFill="1" applyBorder="1" applyAlignment="1">
      <alignment horizontal="center" vertical="center" wrapText="1"/>
    </xf>
    <xf numFmtId="1" fontId="58" fillId="0" borderId="37" xfId="0" applyNumberFormat="1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64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64" fillId="0" borderId="0" xfId="0" applyFont="1" applyBorder="1" applyAlignment="1">
      <alignment/>
    </xf>
    <xf numFmtId="1" fontId="64" fillId="0" borderId="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 horizontal="right" vertical="center"/>
    </xf>
    <xf numFmtId="0" fontId="5" fillId="37" borderId="71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vertical="center" wrapText="1"/>
    </xf>
    <xf numFmtId="0" fontId="14" fillId="33" borderId="74" xfId="0" applyFont="1" applyFill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8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8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8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9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69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165" fontId="4" fillId="33" borderId="82" xfId="0" applyNumberFormat="1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>
      <alignment horizontal="center" vertical="center" wrapText="1"/>
    </xf>
    <xf numFmtId="165" fontId="30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165" fontId="28" fillId="0" borderId="84" xfId="0" applyNumberFormat="1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104" fillId="39" borderId="0" xfId="51" applyFont="1" applyFill="1" applyAlignment="1">
      <alignment vertical="center"/>
      <protection/>
    </xf>
    <xf numFmtId="0" fontId="87" fillId="0" borderId="0" xfId="51" applyAlignment="1">
      <alignment/>
      <protection/>
    </xf>
    <xf numFmtId="0" fontId="57" fillId="0" borderId="62" xfId="0" applyFont="1" applyBorder="1" applyAlignment="1">
      <alignment vertical="center" wrapText="1"/>
    </xf>
    <xf numFmtId="0" fontId="57" fillId="0" borderId="70" xfId="0" applyFont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57" fillId="0" borderId="28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7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2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4" fillId="0" borderId="4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7" fillId="0" borderId="48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4" fillId="38" borderId="11" xfId="0" applyFont="1" applyFill="1" applyBorder="1" applyAlignment="1">
      <alignment horizontal="center"/>
    </xf>
    <xf numFmtId="0" fontId="54" fillId="38" borderId="71" xfId="0" applyFont="1" applyFill="1" applyBorder="1" applyAlignment="1">
      <alignment horizontal="center"/>
    </xf>
    <xf numFmtId="0" fontId="54" fillId="0" borderId="97" xfId="0" applyFont="1" applyFill="1" applyBorder="1" applyAlignment="1">
      <alignment horizontal="left"/>
    </xf>
    <xf numFmtId="0" fontId="54" fillId="0" borderId="57" xfId="0" applyFont="1" applyFill="1" applyBorder="1" applyAlignment="1">
      <alignment horizontal="left"/>
    </xf>
    <xf numFmtId="0" fontId="54" fillId="0" borderId="98" xfId="0" applyFont="1" applyFill="1" applyBorder="1" applyAlignment="1">
      <alignment horizontal="left"/>
    </xf>
    <xf numFmtId="0" fontId="57" fillId="0" borderId="29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4" fillId="0" borderId="97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62" xfId="0" applyFont="1" applyFill="1" applyBorder="1" applyAlignment="1">
      <alignment horizontal="left" vertical="center" wrapText="1"/>
    </xf>
    <xf numFmtId="0" fontId="57" fillId="0" borderId="70" xfId="0" applyFont="1" applyFill="1" applyBorder="1" applyAlignment="1">
      <alignment horizontal="left" vertical="center" wrapText="1"/>
    </xf>
    <xf numFmtId="0" fontId="57" fillId="0" borderId="37" xfId="0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left" vertical="center" wrapText="1"/>
    </xf>
    <xf numFmtId="0" fontId="5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7" fillId="0" borderId="26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5" fillId="0" borderId="97" xfId="0" applyFont="1" applyBorder="1" applyAlignment="1">
      <alignment horizontal="left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98" xfId="0" applyFont="1" applyBorder="1" applyAlignment="1">
      <alignment horizontal="left" vertical="center" wrapText="1"/>
    </xf>
    <xf numFmtId="0" fontId="45" fillId="37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37" borderId="0" xfId="0" applyFont="1" applyFill="1" applyAlignment="1">
      <alignment horizontal="center"/>
    </xf>
    <xf numFmtId="0" fontId="47" fillId="37" borderId="71" xfId="0" applyFont="1" applyFill="1" applyBorder="1" applyAlignment="1">
      <alignment horizontal="center" vertical="center" wrapText="1"/>
    </xf>
    <xf numFmtId="0" fontId="0" fillId="37" borderId="71" xfId="0" applyFill="1" applyBorder="1" applyAlignment="1">
      <alignment/>
    </xf>
    <xf numFmtId="0" fontId="54" fillId="38" borderId="57" xfId="0" applyFont="1" applyFill="1" applyBorder="1" applyAlignment="1">
      <alignment horizontal="center" vertical="center"/>
    </xf>
    <xf numFmtId="0" fontId="57" fillId="0" borderId="3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XII 2011r. do XII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12'!$C$4:$C$16</c:f>
              <c:strCache/>
            </c:strRef>
          </c:cat>
          <c:val>
            <c:numRef>
              <c:f>'Wykresy XII 12'!$D$4:$D$16</c:f>
              <c:numCache/>
            </c:numRef>
          </c:val>
        </c:ser>
        <c:gapWidth val="89"/>
        <c:axId val="14430561"/>
        <c:axId val="62766186"/>
      </c:bar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0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lipca 2012r. do grudnia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12'!$G$10:$G$15</c:f>
              <c:strCache/>
            </c:strRef>
          </c:cat>
          <c:val>
            <c:numRef>
              <c:f>'Wykresy XII 12'!$H$10:$H$15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XII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12'!$G$10:$G$15</c:f>
              <c:strCache/>
            </c:strRef>
          </c:cat>
          <c:val>
            <c:numRef>
              <c:f>'Wykresy XII 12'!$I$10:$I$15</c:f>
              <c:numCache/>
            </c:numRef>
          </c:val>
          <c:shape val="box"/>
        </c:ser>
        <c:gapWidth val="100"/>
        <c:shape val="box"/>
        <c:axId val="28024763"/>
        <c:axId val="50896276"/>
      </c:bar3DChart>
      <c:catAx>
        <c:axId val="280247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</c:scaling>
        <c:axPos val="b"/>
        <c:delete val="1"/>
        <c:majorTickMark val="out"/>
        <c:minorTickMark val="none"/>
        <c:tickLblPos val="none"/>
        <c:crossAx val="28024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VII 2011r. do XII 2011r. oraz od VII 2012r. do XII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12'!$B$24:$B$36</c:f>
              <c:strCache/>
            </c:strRef>
          </c:cat>
          <c:val>
            <c:numRef>
              <c:f>'Wykresy XII 12'!$C$24:$C$36</c:f>
              <c:numCache/>
            </c:numRef>
          </c:val>
          <c:shape val="box"/>
        </c:ser>
        <c:gapWidth val="99"/>
        <c:shape val="box"/>
        <c:axId val="55413301"/>
        <c:axId val="28957662"/>
      </c:bar3DChart>
      <c:catAx>
        <c:axId val="55413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grudniu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4,55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Prace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interwencyjne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0,42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0,13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społecznie użyteczna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1,35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36,86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XII 12'!$J$38:$J$50</c:f>
              <c:strCache/>
            </c:strRef>
          </c:cat>
          <c:val>
            <c:numRef>
              <c:f>'Wykresy XII 12'!$K$38:$K$50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83915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36874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18</xdr:row>
      <xdr:rowOff>152400</xdr:rowOff>
    </xdr:from>
    <xdr:to>
      <xdr:col>19</xdr:col>
      <xdr:colOff>180975</xdr:colOff>
      <xdr:row>37</xdr:row>
      <xdr:rowOff>47625</xdr:rowOff>
    </xdr:to>
    <xdr:graphicFrame>
      <xdr:nvGraphicFramePr>
        <xdr:cNvPr id="3" name="Wykres 5"/>
        <xdr:cNvGraphicFramePr/>
      </xdr:nvGraphicFramePr>
      <xdr:xfrm>
        <a:off x="8391525" y="3067050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18</xdr:row>
      <xdr:rowOff>152400</xdr:rowOff>
    </xdr:from>
    <xdr:to>
      <xdr:col>26</xdr:col>
      <xdr:colOff>647700</xdr:colOff>
      <xdr:row>37</xdr:row>
      <xdr:rowOff>47625</xdr:rowOff>
    </xdr:to>
    <xdr:graphicFrame>
      <xdr:nvGraphicFramePr>
        <xdr:cNvPr id="4" name="Wykres 7"/>
        <xdr:cNvGraphicFramePr/>
      </xdr:nvGraphicFramePr>
      <xdr:xfrm>
        <a:off x="13687425" y="3067050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  <sheetName val="Stan i struktura IV 12"/>
      <sheetName val="Stan i struktura V 12"/>
      <sheetName val="Stan i struktura VI 12"/>
      <sheetName val="Stan i struktura VII 12"/>
      <sheetName val="Stan i struktura VIII 12"/>
      <sheetName val="Stan i struktura IX 12"/>
      <sheetName val="Stan i struktura X 12"/>
      <sheetName val="Stan i struktura XI 12"/>
      <sheetName val="Stan i struktura XII 12"/>
    </sheetNames>
    <sheetDataSet>
      <sheetData sheetId="10">
        <row r="6">
          <cell r="E6">
            <v>5111</v>
          </cell>
          <cell r="F6">
            <v>2845</v>
          </cell>
          <cell r="G6">
            <v>4204</v>
          </cell>
          <cell r="H6">
            <v>4634</v>
          </cell>
          <cell r="I6">
            <v>6829</v>
          </cell>
          <cell r="J6">
            <v>2064</v>
          </cell>
          <cell r="K6">
            <v>4571</v>
          </cell>
          <cell r="L6">
            <v>1820</v>
          </cell>
          <cell r="M6">
            <v>2889</v>
          </cell>
          <cell r="N6">
            <v>2297</v>
          </cell>
          <cell r="O6">
            <v>4573</v>
          </cell>
          <cell r="P6">
            <v>4715</v>
          </cell>
          <cell r="Q6">
            <v>5457</v>
          </cell>
          <cell r="R6">
            <v>5794</v>
          </cell>
          <cell r="S6">
            <v>57803</v>
          </cell>
        </row>
        <row r="46">
          <cell r="E46">
            <v>2945</v>
          </cell>
          <cell r="F46">
            <v>1455</v>
          </cell>
          <cell r="G46">
            <v>1625</v>
          </cell>
          <cell r="H46">
            <v>1398</v>
          </cell>
          <cell r="I46">
            <v>2027</v>
          </cell>
          <cell r="J46">
            <v>1406</v>
          </cell>
          <cell r="K46">
            <v>1379</v>
          </cell>
          <cell r="L46">
            <v>1706</v>
          </cell>
          <cell r="M46">
            <v>597</v>
          </cell>
          <cell r="N46">
            <v>806</v>
          </cell>
          <cell r="O46">
            <v>3841</v>
          </cell>
          <cell r="P46">
            <v>1581</v>
          </cell>
          <cell r="Q46">
            <v>4386</v>
          </cell>
          <cell r="R46">
            <v>3774</v>
          </cell>
          <cell r="S46">
            <v>28926</v>
          </cell>
        </row>
        <row r="49">
          <cell r="E49">
            <v>121</v>
          </cell>
          <cell r="F49">
            <v>91</v>
          </cell>
          <cell r="G49">
            <v>0</v>
          </cell>
          <cell r="H49">
            <v>29</v>
          </cell>
          <cell r="I49">
            <v>67</v>
          </cell>
          <cell r="J49">
            <v>47</v>
          </cell>
          <cell r="K49">
            <v>85</v>
          </cell>
          <cell r="L49">
            <v>54</v>
          </cell>
          <cell r="M49">
            <v>29</v>
          </cell>
          <cell r="N49">
            <v>2</v>
          </cell>
          <cell r="O49">
            <v>126</v>
          </cell>
          <cell r="P49">
            <v>65</v>
          </cell>
          <cell r="Q49">
            <v>699</v>
          </cell>
          <cell r="R49">
            <v>166</v>
          </cell>
          <cell r="S49">
            <v>1581</v>
          </cell>
        </row>
        <row r="51">
          <cell r="E51">
            <v>40</v>
          </cell>
          <cell r="F51">
            <v>66</v>
          </cell>
          <cell r="G51">
            <v>66</v>
          </cell>
          <cell r="H51">
            <v>97</v>
          </cell>
          <cell r="I51">
            <v>201</v>
          </cell>
          <cell r="J51">
            <v>23</v>
          </cell>
          <cell r="K51">
            <v>51</v>
          </cell>
          <cell r="L51">
            <v>54</v>
          </cell>
          <cell r="M51">
            <v>6</v>
          </cell>
          <cell r="N51">
            <v>23</v>
          </cell>
          <cell r="O51">
            <v>51</v>
          </cell>
          <cell r="P51">
            <v>132</v>
          </cell>
          <cell r="Q51">
            <v>133</v>
          </cell>
          <cell r="R51">
            <v>51</v>
          </cell>
          <cell r="S51">
            <v>994</v>
          </cell>
        </row>
        <row r="53">
          <cell r="E53">
            <v>50</v>
          </cell>
          <cell r="F53">
            <v>16</v>
          </cell>
          <cell r="G53">
            <v>94</v>
          </cell>
          <cell r="H53">
            <v>122</v>
          </cell>
          <cell r="I53">
            <v>91</v>
          </cell>
          <cell r="J53">
            <v>55</v>
          </cell>
          <cell r="K53">
            <v>42</v>
          </cell>
          <cell r="L53">
            <v>59</v>
          </cell>
          <cell r="M53">
            <v>35</v>
          </cell>
          <cell r="N53">
            <v>26</v>
          </cell>
          <cell r="O53">
            <v>34</v>
          </cell>
          <cell r="P53">
            <v>21</v>
          </cell>
          <cell r="Q53">
            <v>42</v>
          </cell>
          <cell r="R53">
            <v>111</v>
          </cell>
          <cell r="S53">
            <v>798</v>
          </cell>
        </row>
        <row r="55">
          <cell r="E55">
            <v>89</v>
          </cell>
          <cell r="F55">
            <v>54</v>
          </cell>
          <cell r="G55">
            <v>75</v>
          </cell>
          <cell r="H55">
            <v>7</v>
          </cell>
          <cell r="I55">
            <v>52</v>
          </cell>
          <cell r="J55">
            <v>147</v>
          </cell>
          <cell r="K55">
            <v>56</v>
          </cell>
          <cell r="L55">
            <v>112</v>
          </cell>
          <cell r="M55">
            <v>30</v>
          </cell>
          <cell r="N55">
            <v>46</v>
          </cell>
          <cell r="O55">
            <v>56</v>
          </cell>
          <cell r="P55">
            <v>25</v>
          </cell>
          <cell r="Q55">
            <v>89</v>
          </cell>
          <cell r="R55">
            <v>196</v>
          </cell>
          <cell r="S55">
            <v>1034</v>
          </cell>
        </row>
        <row r="57">
          <cell r="E57">
            <v>68</v>
          </cell>
          <cell r="F57">
            <v>53</v>
          </cell>
          <cell r="G57">
            <v>2</v>
          </cell>
          <cell r="H57">
            <v>0</v>
          </cell>
          <cell r="I57">
            <v>13</v>
          </cell>
          <cell r="J57">
            <v>4</v>
          </cell>
          <cell r="K57">
            <v>5</v>
          </cell>
          <cell r="L57">
            <v>0</v>
          </cell>
          <cell r="M57">
            <v>0</v>
          </cell>
          <cell r="N57">
            <v>0</v>
          </cell>
          <cell r="O57">
            <v>2</v>
          </cell>
          <cell r="P57">
            <v>5</v>
          </cell>
          <cell r="Q57">
            <v>1</v>
          </cell>
          <cell r="R57">
            <v>9</v>
          </cell>
          <cell r="S57">
            <v>162</v>
          </cell>
        </row>
        <row r="59">
          <cell r="E59">
            <v>149</v>
          </cell>
          <cell r="F59">
            <v>47</v>
          </cell>
          <cell r="G59">
            <v>154</v>
          </cell>
          <cell r="H59">
            <v>392</v>
          </cell>
          <cell r="I59">
            <v>202</v>
          </cell>
          <cell r="J59">
            <v>36</v>
          </cell>
          <cell r="K59">
            <v>113</v>
          </cell>
          <cell r="L59">
            <v>100</v>
          </cell>
          <cell r="M59">
            <v>68</v>
          </cell>
          <cell r="N59">
            <v>154</v>
          </cell>
          <cell r="O59">
            <v>209</v>
          </cell>
          <cell r="P59">
            <v>223</v>
          </cell>
          <cell r="Q59">
            <v>173</v>
          </cell>
          <cell r="R59">
            <v>134</v>
          </cell>
          <cell r="S59">
            <v>2154</v>
          </cell>
        </row>
        <row r="61">
          <cell r="E61">
            <v>490</v>
          </cell>
          <cell r="F61">
            <v>273</v>
          </cell>
          <cell r="G61">
            <v>368</v>
          </cell>
          <cell r="H61">
            <v>545</v>
          </cell>
          <cell r="I61">
            <v>463</v>
          </cell>
          <cell r="J61">
            <v>298</v>
          </cell>
          <cell r="K61">
            <v>507</v>
          </cell>
          <cell r="L61">
            <v>268</v>
          </cell>
          <cell r="M61">
            <v>238</v>
          </cell>
          <cell r="N61">
            <v>157</v>
          </cell>
          <cell r="O61">
            <v>704</v>
          </cell>
          <cell r="P61">
            <v>580</v>
          </cell>
          <cell r="Q61">
            <v>513</v>
          </cell>
          <cell r="R61">
            <v>521</v>
          </cell>
          <cell r="S61">
            <v>5925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45</v>
          </cell>
          <cell r="F65">
            <v>146</v>
          </cell>
          <cell r="G65">
            <v>67</v>
          </cell>
          <cell r="H65">
            <v>62</v>
          </cell>
          <cell r="I65">
            <v>215</v>
          </cell>
          <cell r="J65">
            <v>45</v>
          </cell>
          <cell r="K65">
            <v>121</v>
          </cell>
          <cell r="L65">
            <v>24</v>
          </cell>
          <cell r="M65">
            <v>37</v>
          </cell>
          <cell r="N65">
            <v>72</v>
          </cell>
          <cell r="O65">
            <v>219</v>
          </cell>
          <cell r="P65">
            <v>99</v>
          </cell>
          <cell r="Q65">
            <v>1798</v>
          </cell>
          <cell r="R65">
            <v>1122</v>
          </cell>
          <cell r="S65">
            <v>4072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46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49" t="s">
        <v>19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1"/>
    </row>
    <row r="5" spans="2:20" ht="28.5" customHeight="1" thickBot="1" thickTop="1">
      <c r="B5" s="14" t="s">
        <v>20</v>
      </c>
      <c r="C5" s="252" t="s">
        <v>21</v>
      </c>
      <c r="D5" s="253"/>
      <c r="E5" s="15">
        <v>9</v>
      </c>
      <c r="F5" s="15">
        <v>12</v>
      </c>
      <c r="G5" s="15">
        <v>23.3</v>
      </c>
      <c r="H5" s="15">
        <v>21</v>
      </c>
      <c r="I5" s="15">
        <v>23.6</v>
      </c>
      <c r="J5" s="15">
        <v>11.7</v>
      </c>
      <c r="K5" s="15">
        <v>24.2</v>
      </c>
      <c r="L5" s="15">
        <v>15.4</v>
      </c>
      <c r="M5" s="15">
        <v>11.8</v>
      </c>
      <c r="N5" s="15">
        <v>16.9</v>
      </c>
      <c r="O5" s="15">
        <v>7.9</v>
      </c>
      <c r="P5" s="15">
        <v>15.2</v>
      </c>
      <c r="Q5" s="15">
        <v>23.9</v>
      </c>
      <c r="R5" s="16">
        <v>16.8</v>
      </c>
      <c r="S5" s="17">
        <v>15.1</v>
      </c>
      <c r="T5" s="1" t="s">
        <v>22</v>
      </c>
    </row>
    <row r="6" spans="2:19" s="4" customFormat="1" ht="28.5" customHeight="1" thickBot="1" thickTop="1">
      <c r="B6" s="18" t="s">
        <v>23</v>
      </c>
      <c r="C6" s="254" t="s">
        <v>24</v>
      </c>
      <c r="D6" s="255"/>
      <c r="E6" s="19">
        <v>5250</v>
      </c>
      <c r="F6" s="20">
        <v>3020</v>
      </c>
      <c r="G6" s="20">
        <v>4373</v>
      </c>
      <c r="H6" s="20">
        <v>4873</v>
      </c>
      <c r="I6" s="20">
        <v>7301</v>
      </c>
      <c r="J6" s="20">
        <v>2154</v>
      </c>
      <c r="K6" s="20">
        <v>4903</v>
      </c>
      <c r="L6" s="20">
        <v>1848</v>
      </c>
      <c r="M6" s="20">
        <v>2955</v>
      </c>
      <c r="N6" s="20">
        <v>2440</v>
      </c>
      <c r="O6" s="20">
        <v>4826</v>
      </c>
      <c r="P6" s="20">
        <v>4945</v>
      </c>
      <c r="Q6" s="20">
        <v>5851</v>
      </c>
      <c r="R6" s="21">
        <v>5875</v>
      </c>
      <c r="S6" s="22">
        <f>SUM(E6:R6)</f>
        <v>60614</v>
      </c>
    </row>
    <row r="7" spans="2:20" s="4" customFormat="1" ht="28.5" customHeight="1" thickBot="1" thickTop="1">
      <c r="B7" s="23"/>
      <c r="C7" s="256" t="s">
        <v>25</v>
      </c>
      <c r="D7" s="257"/>
      <c r="E7" s="24">
        <f>'[1]Stan i struktura XI 12'!E6</f>
        <v>5111</v>
      </c>
      <c r="F7" s="25">
        <f>'[1]Stan i struktura XI 12'!F6</f>
        <v>2845</v>
      </c>
      <c r="G7" s="25">
        <f>'[1]Stan i struktura XI 12'!G6</f>
        <v>4204</v>
      </c>
      <c r="H7" s="25">
        <f>'[1]Stan i struktura XI 12'!H6</f>
        <v>4634</v>
      </c>
      <c r="I7" s="25">
        <f>'[1]Stan i struktura XI 12'!I6</f>
        <v>6829</v>
      </c>
      <c r="J7" s="25">
        <f>'[1]Stan i struktura XI 12'!J6</f>
        <v>2064</v>
      </c>
      <c r="K7" s="25">
        <f>'[1]Stan i struktura XI 12'!K6</f>
        <v>4571</v>
      </c>
      <c r="L7" s="25">
        <f>'[1]Stan i struktura XI 12'!L6</f>
        <v>1820</v>
      </c>
      <c r="M7" s="25">
        <f>'[1]Stan i struktura XI 12'!M6</f>
        <v>2889</v>
      </c>
      <c r="N7" s="25">
        <f>'[1]Stan i struktura XI 12'!N6</f>
        <v>2297</v>
      </c>
      <c r="O7" s="25">
        <f>'[1]Stan i struktura XI 12'!O6</f>
        <v>4573</v>
      </c>
      <c r="P7" s="25">
        <f>'[1]Stan i struktura XI 12'!P6</f>
        <v>4715</v>
      </c>
      <c r="Q7" s="25">
        <f>'[1]Stan i struktura XI 12'!Q6</f>
        <v>5457</v>
      </c>
      <c r="R7" s="26">
        <f>'[1]Stan i struktura XI 12'!R6</f>
        <v>5794</v>
      </c>
      <c r="S7" s="27">
        <f>'[1]Stan i struktura XI 12'!S6</f>
        <v>57803</v>
      </c>
      <c r="T7" s="28"/>
    </row>
    <row r="8" spans="2:20" ht="28.5" customHeight="1" thickBot="1" thickTop="1">
      <c r="B8" s="29"/>
      <c r="C8" s="258" t="s">
        <v>26</v>
      </c>
      <c r="D8" s="259"/>
      <c r="E8" s="30">
        <f aca="true" t="shared" si="0" ref="E8:S8">E6-E7</f>
        <v>139</v>
      </c>
      <c r="F8" s="30">
        <f t="shared" si="0"/>
        <v>175</v>
      </c>
      <c r="G8" s="30">
        <f t="shared" si="0"/>
        <v>169</v>
      </c>
      <c r="H8" s="30">
        <f t="shared" si="0"/>
        <v>239</v>
      </c>
      <c r="I8" s="30">
        <f t="shared" si="0"/>
        <v>472</v>
      </c>
      <c r="J8" s="30">
        <f t="shared" si="0"/>
        <v>90</v>
      </c>
      <c r="K8" s="30">
        <f t="shared" si="0"/>
        <v>332</v>
      </c>
      <c r="L8" s="30">
        <f t="shared" si="0"/>
        <v>28</v>
      </c>
      <c r="M8" s="30">
        <f t="shared" si="0"/>
        <v>66</v>
      </c>
      <c r="N8" s="30">
        <f t="shared" si="0"/>
        <v>143</v>
      </c>
      <c r="O8" s="30">
        <f t="shared" si="0"/>
        <v>253</v>
      </c>
      <c r="P8" s="30">
        <f t="shared" si="0"/>
        <v>230</v>
      </c>
      <c r="Q8" s="30">
        <f t="shared" si="0"/>
        <v>394</v>
      </c>
      <c r="R8" s="31">
        <f t="shared" si="0"/>
        <v>81</v>
      </c>
      <c r="S8" s="32">
        <f t="shared" si="0"/>
        <v>2811</v>
      </c>
      <c r="T8" s="33"/>
    </row>
    <row r="9" spans="2:20" ht="28.5" customHeight="1" thickBot="1" thickTop="1">
      <c r="B9" s="34"/>
      <c r="C9" s="260" t="s">
        <v>27</v>
      </c>
      <c r="D9" s="261"/>
      <c r="E9" s="35">
        <f aca="true" t="shared" si="1" ref="E9:S9">E6/E7*100</f>
        <v>102.71962433965956</v>
      </c>
      <c r="F9" s="35">
        <f t="shared" si="1"/>
        <v>106.15114235500877</v>
      </c>
      <c r="G9" s="35">
        <f t="shared" si="1"/>
        <v>104.01998097050429</v>
      </c>
      <c r="H9" s="35">
        <f t="shared" si="1"/>
        <v>105.15753129046182</v>
      </c>
      <c r="I9" s="35">
        <f t="shared" si="1"/>
        <v>106.91170010250404</v>
      </c>
      <c r="J9" s="35">
        <f t="shared" si="1"/>
        <v>104.36046511627907</v>
      </c>
      <c r="K9" s="35">
        <f t="shared" si="1"/>
        <v>107.26318092321154</v>
      </c>
      <c r="L9" s="35">
        <f t="shared" si="1"/>
        <v>101.53846153846153</v>
      </c>
      <c r="M9" s="35">
        <f t="shared" si="1"/>
        <v>102.28452751817238</v>
      </c>
      <c r="N9" s="35">
        <f t="shared" si="1"/>
        <v>106.22551153678712</v>
      </c>
      <c r="O9" s="35">
        <f t="shared" si="1"/>
        <v>105.53247321233326</v>
      </c>
      <c r="P9" s="35">
        <f t="shared" si="1"/>
        <v>104.8780487804878</v>
      </c>
      <c r="Q9" s="35">
        <f t="shared" si="1"/>
        <v>107.2200842954004</v>
      </c>
      <c r="R9" s="36">
        <f t="shared" si="1"/>
        <v>101.39799792889195</v>
      </c>
      <c r="S9" s="37">
        <f t="shared" si="1"/>
        <v>104.86306939086208</v>
      </c>
      <c r="T9" s="33"/>
    </row>
    <row r="10" spans="2:20" s="4" customFormat="1" ht="28.5" customHeight="1" thickBot="1" thickTop="1">
      <c r="B10" s="38" t="s">
        <v>28</v>
      </c>
      <c r="C10" s="262" t="s">
        <v>29</v>
      </c>
      <c r="D10" s="263"/>
      <c r="E10" s="39">
        <v>778</v>
      </c>
      <c r="F10" s="40">
        <v>508</v>
      </c>
      <c r="G10" s="41">
        <v>577</v>
      </c>
      <c r="H10" s="41">
        <v>627</v>
      </c>
      <c r="I10" s="41">
        <v>928</v>
      </c>
      <c r="J10" s="41">
        <v>299</v>
      </c>
      <c r="K10" s="41">
        <v>641</v>
      </c>
      <c r="L10" s="41">
        <v>249</v>
      </c>
      <c r="M10" s="42">
        <v>305</v>
      </c>
      <c r="N10" s="42">
        <v>388</v>
      </c>
      <c r="O10" s="42">
        <v>797</v>
      </c>
      <c r="P10" s="42">
        <v>683</v>
      </c>
      <c r="Q10" s="42">
        <v>855</v>
      </c>
      <c r="R10" s="42">
        <v>713</v>
      </c>
      <c r="S10" s="43">
        <f>SUM(E10:R10)</f>
        <v>8348</v>
      </c>
      <c r="T10" s="28"/>
    </row>
    <row r="11" spans="2:20" ht="28.5" customHeight="1" thickBot="1" thickTop="1">
      <c r="B11" s="44"/>
      <c r="C11" s="258" t="s">
        <v>30</v>
      </c>
      <c r="D11" s="259"/>
      <c r="E11" s="45">
        <f aca="true" t="shared" si="2" ref="E11:S11">E76/E10*100</f>
        <v>13.239074550128535</v>
      </c>
      <c r="F11" s="45">
        <f t="shared" si="2"/>
        <v>12.401574803149607</v>
      </c>
      <c r="G11" s="45">
        <f t="shared" si="2"/>
        <v>8.838821490467938</v>
      </c>
      <c r="H11" s="45">
        <f t="shared" si="2"/>
        <v>9.090909090909092</v>
      </c>
      <c r="I11" s="45">
        <f t="shared" si="2"/>
        <v>8.297413793103448</v>
      </c>
      <c r="J11" s="45">
        <f t="shared" si="2"/>
        <v>9.364548494983277</v>
      </c>
      <c r="K11" s="45">
        <f t="shared" si="2"/>
        <v>5.928237129485179</v>
      </c>
      <c r="L11" s="45">
        <f t="shared" si="2"/>
        <v>8.835341365461847</v>
      </c>
      <c r="M11" s="45">
        <f t="shared" si="2"/>
        <v>20.655737704918035</v>
      </c>
      <c r="N11" s="45">
        <f t="shared" si="2"/>
        <v>9.793814432989691</v>
      </c>
      <c r="O11" s="45">
        <f t="shared" si="2"/>
        <v>19.32245922208281</v>
      </c>
      <c r="P11" s="45">
        <f t="shared" si="2"/>
        <v>15.226939970717424</v>
      </c>
      <c r="Q11" s="45">
        <f t="shared" si="2"/>
        <v>7.251461988304094</v>
      </c>
      <c r="R11" s="46">
        <f t="shared" si="2"/>
        <v>11.079943899018232</v>
      </c>
      <c r="S11" s="47">
        <f t="shared" si="2"/>
        <v>11.248203162434116</v>
      </c>
      <c r="T11" s="33"/>
    </row>
    <row r="12" spans="2:20" ht="28.5" customHeight="1" thickBot="1" thickTop="1">
      <c r="B12" s="48" t="s">
        <v>31</v>
      </c>
      <c r="C12" s="264" t="s">
        <v>32</v>
      </c>
      <c r="D12" s="265"/>
      <c r="E12" s="39">
        <v>639</v>
      </c>
      <c r="F12" s="41">
        <v>333</v>
      </c>
      <c r="G12" s="41">
        <v>408</v>
      </c>
      <c r="H12" s="41">
        <v>388</v>
      </c>
      <c r="I12" s="41">
        <v>456</v>
      </c>
      <c r="J12" s="41">
        <v>209</v>
      </c>
      <c r="K12" s="41">
        <v>309</v>
      </c>
      <c r="L12" s="41">
        <v>221</v>
      </c>
      <c r="M12" s="42">
        <v>239</v>
      </c>
      <c r="N12" s="42">
        <v>245</v>
      </c>
      <c r="O12" s="42">
        <v>544</v>
      </c>
      <c r="P12" s="42">
        <v>453</v>
      </c>
      <c r="Q12" s="42">
        <v>461</v>
      </c>
      <c r="R12" s="42">
        <v>632</v>
      </c>
      <c r="S12" s="43">
        <f>SUM(E12:R12)</f>
        <v>5537</v>
      </c>
      <c r="T12" s="33"/>
    </row>
    <row r="13" spans="2:20" ht="28.5" customHeight="1" thickBot="1" thickTop="1">
      <c r="B13" s="44" t="s">
        <v>22</v>
      </c>
      <c r="C13" s="266" t="s">
        <v>33</v>
      </c>
      <c r="D13" s="267"/>
      <c r="E13" s="49">
        <v>228</v>
      </c>
      <c r="F13" s="50">
        <v>151</v>
      </c>
      <c r="G13" s="50">
        <v>189</v>
      </c>
      <c r="H13" s="50">
        <v>210</v>
      </c>
      <c r="I13" s="50">
        <v>186</v>
      </c>
      <c r="J13" s="50">
        <v>110</v>
      </c>
      <c r="K13" s="50">
        <v>174</v>
      </c>
      <c r="L13" s="50">
        <v>121</v>
      </c>
      <c r="M13" s="51">
        <v>111</v>
      </c>
      <c r="N13" s="51">
        <v>88</v>
      </c>
      <c r="O13" s="51">
        <v>230</v>
      </c>
      <c r="P13" s="51">
        <v>180</v>
      </c>
      <c r="Q13" s="51">
        <v>184</v>
      </c>
      <c r="R13" s="51">
        <v>246</v>
      </c>
      <c r="S13" s="52">
        <f>SUM(E13:R13)</f>
        <v>2408</v>
      </c>
      <c r="T13" s="33"/>
    </row>
    <row r="14" spans="2:20" s="4" customFormat="1" ht="28.5" customHeight="1" thickBot="1" thickTop="1">
      <c r="B14" s="18" t="s">
        <v>22</v>
      </c>
      <c r="C14" s="268" t="s">
        <v>34</v>
      </c>
      <c r="D14" s="269"/>
      <c r="E14" s="49">
        <v>164</v>
      </c>
      <c r="F14" s="50">
        <v>120</v>
      </c>
      <c r="G14" s="50">
        <v>140</v>
      </c>
      <c r="H14" s="50">
        <v>189</v>
      </c>
      <c r="I14" s="50">
        <v>159</v>
      </c>
      <c r="J14" s="50">
        <v>94</v>
      </c>
      <c r="K14" s="50">
        <v>128</v>
      </c>
      <c r="L14" s="50">
        <v>87</v>
      </c>
      <c r="M14" s="51">
        <v>99</v>
      </c>
      <c r="N14" s="51">
        <v>78</v>
      </c>
      <c r="O14" s="51">
        <v>183</v>
      </c>
      <c r="P14" s="51">
        <v>149</v>
      </c>
      <c r="Q14" s="51">
        <v>126</v>
      </c>
      <c r="R14" s="51">
        <v>159</v>
      </c>
      <c r="S14" s="52">
        <f>SUM(E14:R14)</f>
        <v>1875</v>
      </c>
      <c r="T14" s="28"/>
    </row>
    <row r="15" spans="2:20" s="4" customFormat="1" ht="28.5" customHeight="1" thickBot="1" thickTop="1">
      <c r="B15" s="53" t="s">
        <v>22</v>
      </c>
      <c r="C15" s="270" t="s">
        <v>35</v>
      </c>
      <c r="D15" s="271"/>
      <c r="E15" s="54">
        <v>294</v>
      </c>
      <c r="F15" s="55">
        <v>125</v>
      </c>
      <c r="G15" s="55">
        <v>119</v>
      </c>
      <c r="H15" s="55">
        <v>106</v>
      </c>
      <c r="I15" s="55">
        <v>172</v>
      </c>
      <c r="J15" s="55">
        <v>73</v>
      </c>
      <c r="K15" s="55">
        <v>51</v>
      </c>
      <c r="L15" s="55">
        <v>66</v>
      </c>
      <c r="M15" s="56">
        <v>87</v>
      </c>
      <c r="N15" s="56">
        <v>112</v>
      </c>
      <c r="O15" s="56">
        <v>226</v>
      </c>
      <c r="P15" s="56">
        <v>201</v>
      </c>
      <c r="Q15" s="56">
        <v>161</v>
      </c>
      <c r="R15" s="56">
        <v>248</v>
      </c>
      <c r="S15" s="52">
        <f>SUM(E15:R15)</f>
        <v>2041</v>
      </c>
      <c r="T15" s="28"/>
    </row>
    <row r="16" spans="2:19" ht="28.5" customHeight="1" thickBot="1">
      <c r="B16" s="249" t="s">
        <v>36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72"/>
    </row>
    <row r="17" spans="2:19" ht="28.5" customHeight="1" thickBot="1" thickTop="1">
      <c r="B17" s="273" t="s">
        <v>20</v>
      </c>
      <c r="C17" s="275" t="s">
        <v>37</v>
      </c>
      <c r="D17" s="276"/>
      <c r="E17" s="57">
        <v>2725</v>
      </c>
      <c r="F17" s="58">
        <v>1619</v>
      </c>
      <c r="G17" s="58">
        <v>2287</v>
      </c>
      <c r="H17" s="58">
        <v>2448</v>
      </c>
      <c r="I17" s="58">
        <v>3909</v>
      </c>
      <c r="J17" s="58">
        <v>1024</v>
      </c>
      <c r="K17" s="58">
        <v>2588</v>
      </c>
      <c r="L17" s="58">
        <v>875</v>
      </c>
      <c r="M17" s="59">
        <v>1518</v>
      </c>
      <c r="N17" s="59">
        <v>1274</v>
      </c>
      <c r="O17" s="59">
        <v>2439</v>
      </c>
      <c r="P17" s="59">
        <v>2635</v>
      </c>
      <c r="Q17" s="59">
        <v>3246</v>
      </c>
      <c r="R17" s="59">
        <v>3110</v>
      </c>
      <c r="S17" s="52">
        <f>SUM(E17:R17)</f>
        <v>31697</v>
      </c>
    </row>
    <row r="18" spans="2:19" ht="28.5" customHeight="1" thickBot="1" thickTop="1">
      <c r="B18" s="274"/>
      <c r="C18" s="277" t="s">
        <v>38</v>
      </c>
      <c r="D18" s="278"/>
      <c r="E18" s="60">
        <f aca="true" t="shared" si="3" ref="E18:S18">E17/E6*100</f>
        <v>51.90476190476191</v>
      </c>
      <c r="F18" s="60">
        <f t="shared" si="3"/>
        <v>53.609271523178805</v>
      </c>
      <c r="G18" s="60">
        <f t="shared" si="3"/>
        <v>52.29819345986737</v>
      </c>
      <c r="H18" s="60">
        <f t="shared" si="3"/>
        <v>50.23599425405294</v>
      </c>
      <c r="I18" s="60">
        <f t="shared" si="3"/>
        <v>53.54061087522257</v>
      </c>
      <c r="J18" s="60">
        <f t="shared" si="3"/>
        <v>47.539461467038066</v>
      </c>
      <c r="K18" s="60">
        <f t="shared" si="3"/>
        <v>52.78400978992453</v>
      </c>
      <c r="L18" s="60">
        <f t="shared" si="3"/>
        <v>47.34848484848485</v>
      </c>
      <c r="M18" s="60">
        <f t="shared" si="3"/>
        <v>51.37055837563452</v>
      </c>
      <c r="N18" s="60">
        <f t="shared" si="3"/>
        <v>52.213114754098356</v>
      </c>
      <c r="O18" s="60">
        <f t="shared" si="3"/>
        <v>50.538748445917946</v>
      </c>
      <c r="P18" s="60">
        <f t="shared" si="3"/>
        <v>53.28614762386249</v>
      </c>
      <c r="Q18" s="60">
        <f t="shared" si="3"/>
        <v>55.47769612032132</v>
      </c>
      <c r="R18" s="61">
        <f t="shared" si="3"/>
        <v>52.93617021276595</v>
      </c>
      <c r="S18" s="62">
        <f t="shared" si="3"/>
        <v>52.293199590853604</v>
      </c>
    </row>
    <row r="19" spans="2:19" ht="28.5" customHeight="1" thickBot="1" thickTop="1">
      <c r="B19" s="279" t="s">
        <v>23</v>
      </c>
      <c r="C19" s="280" t="s">
        <v>39</v>
      </c>
      <c r="D19" s="259"/>
      <c r="E19" s="49">
        <v>0</v>
      </c>
      <c r="F19" s="50">
        <v>2159</v>
      </c>
      <c r="G19" s="50">
        <v>2159</v>
      </c>
      <c r="H19" s="50">
        <v>2493</v>
      </c>
      <c r="I19" s="50">
        <v>3073</v>
      </c>
      <c r="J19" s="50">
        <v>1212</v>
      </c>
      <c r="K19" s="50">
        <v>2745</v>
      </c>
      <c r="L19" s="50">
        <v>1080</v>
      </c>
      <c r="M19" s="51">
        <v>1695</v>
      </c>
      <c r="N19" s="51">
        <v>1163</v>
      </c>
      <c r="O19" s="51">
        <v>0</v>
      </c>
      <c r="P19" s="51">
        <v>3237</v>
      </c>
      <c r="Q19" s="51">
        <v>2494</v>
      </c>
      <c r="R19" s="51">
        <v>2601</v>
      </c>
      <c r="S19" s="63">
        <f>SUM(E19:R19)</f>
        <v>26111</v>
      </c>
    </row>
    <row r="20" spans="2:19" ht="28.5" customHeight="1" thickBot="1" thickTop="1">
      <c r="B20" s="274"/>
      <c r="C20" s="277" t="s">
        <v>38</v>
      </c>
      <c r="D20" s="278"/>
      <c r="E20" s="60">
        <f aca="true" t="shared" si="4" ref="E20:S20">E19/E6*100</f>
        <v>0</v>
      </c>
      <c r="F20" s="60">
        <f t="shared" si="4"/>
        <v>71.49006622516556</v>
      </c>
      <c r="G20" s="60">
        <f t="shared" si="4"/>
        <v>49.37114109307112</v>
      </c>
      <c r="H20" s="60">
        <f t="shared" si="4"/>
        <v>51.15945003078186</v>
      </c>
      <c r="I20" s="60">
        <f t="shared" si="4"/>
        <v>42.09012464046021</v>
      </c>
      <c r="J20" s="60">
        <f t="shared" si="4"/>
        <v>56.26740947075209</v>
      </c>
      <c r="K20" s="60">
        <f t="shared" si="4"/>
        <v>55.98613094024066</v>
      </c>
      <c r="L20" s="60">
        <f t="shared" si="4"/>
        <v>58.44155844155844</v>
      </c>
      <c r="M20" s="60">
        <f t="shared" si="4"/>
        <v>57.360406091370564</v>
      </c>
      <c r="N20" s="60">
        <f t="shared" si="4"/>
        <v>47.66393442622951</v>
      </c>
      <c r="O20" s="60">
        <f t="shared" si="4"/>
        <v>0</v>
      </c>
      <c r="P20" s="60">
        <f t="shared" si="4"/>
        <v>65.46006066734074</v>
      </c>
      <c r="Q20" s="60">
        <f t="shared" si="4"/>
        <v>42.62519227482481</v>
      </c>
      <c r="R20" s="61">
        <f t="shared" si="4"/>
        <v>44.272340425531915</v>
      </c>
      <c r="S20" s="62">
        <f t="shared" si="4"/>
        <v>43.0775068466031</v>
      </c>
    </row>
    <row r="21" spans="2:19" s="4" customFormat="1" ht="28.5" customHeight="1" thickBot="1" thickTop="1">
      <c r="B21" s="281" t="s">
        <v>28</v>
      </c>
      <c r="C21" s="282" t="s">
        <v>40</v>
      </c>
      <c r="D21" s="283"/>
      <c r="E21" s="49">
        <v>1012</v>
      </c>
      <c r="F21" s="50">
        <v>520</v>
      </c>
      <c r="G21" s="50">
        <v>945</v>
      </c>
      <c r="H21" s="50">
        <v>1079</v>
      </c>
      <c r="I21" s="50">
        <v>1495</v>
      </c>
      <c r="J21" s="50">
        <v>335</v>
      </c>
      <c r="K21" s="50">
        <v>1026</v>
      </c>
      <c r="L21" s="50">
        <v>361</v>
      </c>
      <c r="M21" s="51">
        <v>639</v>
      </c>
      <c r="N21" s="51">
        <v>362</v>
      </c>
      <c r="O21" s="51">
        <v>948</v>
      </c>
      <c r="P21" s="51">
        <v>933</v>
      </c>
      <c r="Q21" s="51">
        <v>1248</v>
      </c>
      <c r="R21" s="51">
        <v>942</v>
      </c>
      <c r="S21" s="52">
        <f>SUM(E21:R21)</f>
        <v>11845</v>
      </c>
    </row>
    <row r="22" spans="2:19" ht="28.5" customHeight="1" thickBot="1" thickTop="1">
      <c r="B22" s="274"/>
      <c r="C22" s="277" t="s">
        <v>38</v>
      </c>
      <c r="D22" s="278"/>
      <c r="E22" s="60">
        <f aca="true" t="shared" si="5" ref="E22:S22">E21/E6*100</f>
        <v>19.27619047619048</v>
      </c>
      <c r="F22" s="60">
        <f t="shared" si="5"/>
        <v>17.218543046357617</v>
      </c>
      <c r="G22" s="60">
        <f t="shared" si="5"/>
        <v>21.609878801737935</v>
      </c>
      <c r="H22" s="60">
        <f t="shared" si="5"/>
        <v>22.14241740201108</v>
      </c>
      <c r="I22" s="60">
        <f t="shared" si="5"/>
        <v>20.476647034652785</v>
      </c>
      <c r="J22" s="60">
        <f t="shared" si="5"/>
        <v>15.55246053853296</v>
      </c>
      <c r="K22" s="60">
        <f t="shared" si="5"/>
        <v>20.925963695696513</v>
      </c>
      <c r="L22" s="60">
        <f t="shared" si="5"/>
        <v>19.534632034632036</v>
      </c>
      <c r="M22" s="60">
        <f t="shared" si="5"/>
        <v>21.6243654822335</v>
      </c>
      <c r="N22" s="60">
        <f t="shared" si="5"/>
        <v>14.83606557377049</v>
      </c>
      <c r="O22" s="60">
        <f t="shared" si="5"/>
        <v>19.643597181931206</v>
      </c>
      <c r="P22" s="60">
        <f t="shared" si="5"/>
        <v>18.867542972699695</v>
      </c>
      <c r="Q22" s="60">
        <f t="shared" si="5"/>
        <v>21.329687232951635</v>
      </c>
      <c r="R22" s="61">
        <f t="shared" si="5"/>
        <v>16.034042553191487</v>
      </c>
      <c r="S22" s="62">
        <f t="shared" si="5"/>
        <v>19.54169003860494</v>
      </c>
    </row>
    <row r="23" spans="2:19" s="4" customFormat="1" ht="28.5" customHeight="1" thickBot="1" thickTop="1">
      <c r="B23" s="281" t="s">
        <v>31</v>
      </c>
      <c r="C23" s="284" t="s">
        <v>41</v>
      </c>
      <c r="D23" s="285"/>
      <c r="E23" s="49">
        <v>65</v>
      </c>
      <c r="F23" s="50">
        <v>83</v>
      </c>
      <c r="G23" s="50">
        <v>117</v>
      </c>
      <c r="H23" s="50">
        <v>298</v>
      </c>
      <c r="I23" s="50">
        <v>104</v>
      </c>
      <c r="J23" s="50">
        <v>37</v>
      </c>
      <c r="K23" s="50">
        <v>142</v>
      </c>
      <c r="L23" s="50">
        <v>77</v>
      </c>
      <c r="M23" s="51">
        <v>117</v>
      </c>
      <c r="N23" s="51">
        <v>204</v>
      </c>
      <c r="O23" s="51">
        <v>315</v>
      </c>
      <c r="P23" s="51">
        <v>224</v>
      </c>
      <c r="Q23" s="51">
        <v>197</v>
      </c>
      <c r="R23" s="51">
        <v>109</v>
      </c>
      <c r="S23" s="52">
        <f>SUM(E23:R23)</f>
        <v>2089</v>
      </c>
    </row>
    <row r="24" spans="2:19" ht="28.5" customHeight="1" thickBot="1" thickTop="1">
      <c r="B24" s="274"/>
      <c r="C24" s="277" t="s">
        <v>38</v>
      </c>
      <c r="D24" s="278"/>
      <c r="E24" s="60">
        <f aca="true" t="shared" si="6" ref="E24:S24">E23/E6*100</f>
        <v>1.2380952380952381</v>
      </c>
      <c r="F24" s="60">
        <f t="shared" si="6"/>
        <v>2.748344370860927</v>
      </c>
      <c r="G24" s="60">
        <f t="shared" si="6"/>
        <v>2.675508804024697</v>
      </c>
      <c r="H24" s="60">
        <f t="shared" si="6"/>
        <v>6.1153293658937</v>
      </c>
      <c r="I24" s="60">
        <f t="shared" si="6"/>
        <v>1.4244624024106287</v>
      </c>
      <c r="J24" s="60">
        <f t="shared" si="6"/>
        <v>1.7177344475394614</v>
      </c>
      <c r="K24" s="60">
        <f t="shared" si="6"/>
        <v>2.896186008566184</v>
      </c>
      <c r="L24" s="60">
        <f t="shared" si="6"/>
        <v>4.166666666666666</v>
      </c>
      <c r="M24" s="60">
        <f t="shared" si="6"/>
        <v>3.9593908629441623</v>
      </c>
      <c r="N24" s="60">
        <f t="shared" si="6"/>
        <v>8.360655737704919</v>
      </c>
      <c r="O24" s="60">
        <f t="shared" si="6"/>
        <v>6.527144633236635</v>
      </c>
      <c r="P24" s="60">
        <f t="shared" si="6"/>
        <v>4.529828109201214</v>
      </c>
      <c r="Q24" s="60">
        <f t="shared" si="6"/>
        <v>3.366945821227141</v>
      </c>
      <c r="R24" s="61">
        <f t="shared" si="6"/>
        <v>1.85531914893617</v>
      </c>
      <c r="S24" s="62">
        <f t="shared" si="6"/>
        <v>3.446398521793645</v>
      </c>
    </row>
    <row r="25" spans="2:19" s="4" customFormat="1" ht="28.5" customHeight="1" thickBot="1" thickTop="1">
      <c r="B25" s="281" t="s">
        <v>42</v>
      </c>
      <c r="C25" s="282" t="s">
        <v>43</v>
      </c>
      <c r="D25" s="283"/>
      <c r="E25" s="64">
        <v>256</v>
      </c>
      <c r="F25" s="51">
        <v>146</v>
      </c>
      <c r="G25" s="51">
        <v>192</v>
      </c>
      <c r="H25" s="51">
        <v>217</v>
      </c>
      <c r="I25" s="51">
        <v>376</v>
      </c>
      <c r="J25" s="51">
        <v>86</v>
      </c>
      <c r="K25" s="51">
        <v>209</v>
      </c>
      <c r="L25" s="51">
        <v>102</v>
      </c>
      <c r="M25" s="51">
        <v>169</v>
      </c>
      <c r="N25" s="51">
        <v>149</v>
      </c>
      <c r="O25" s="51">
        <v>156</v>
      </c>
      <c r="P25" s="51">
        <v>269</v>
      </c>
      <c r="Q25" s="51">
        <v>317</v>
      </c>
      <c r="R25" s="51">
        <v>302</v>
      </c>
      <c r="S25" s="52">
        <f>SUM(E25:R25)</f>
        <v>2946</v>
      </c>
    </row>
    <row r="26" spans="2:19" ht="28.5" customHeight="1" thickBot="1" thickTop="1">
      <c r="B26" s="274"/>
      <c r="C26" s="277" t="s">
        <v>38</v>
      </c>
      <c r="D26" s="278"/>
      <c r="E26" s="60">
        <f aca="true" t="shared" si="7" ref="E26:S26">E25/E6*100</f>
        <v>4.876190476190477</v>
      </c>
      <c r="F26" s="60">
        <f t="shared" si="7"/>
        <v>4.8344370860927155</v>
      </c>
      <c r="G26" s="60">
        <f t="shared" si="7"/>
        <v>4.390578550194375</v>
      </c>
      <c r="H26" s="60">
        <f t="shared" si="7"/>
        <v>4.453108967781654</v>
      </c>
      <c r="I26" s="60">
        <f t="shared" si="7"/>
        <v>5.149979454869196</v>
      </c>
      <c r="J26" s="60">
        <f t="shared" si="7"/>
        <v>3.9925719591457756</v>
      </c>
      <c r="K26" s="60">
        <f t="shared" si="7"/>
        <v>4.262696308382623</v>
      </c>
      <c r="L26" s="60">
        <f t="shared" si="7"/>
        <v>5.51948051948052</v>
      </c>
      <c r="M26" s="60">
        <f t="shared" si="7"/>
        <v>5.71912013536379</v>
      </c>
      <c r="N26" s="60">
        <f t="shared" si="7"/>
        <v>6.10655737704918</v>
      </c>
      <c r="O26" s="60">
        <f t="shared" si="7"/>
        <v>3.232490675507667</v>
      </c>
      <c r="P26" s="60">
        <f t="shared" si="7"/>
        <v>5.439838220424671</v>
      </c>
      <c r="Q26" s="60">
        <f t="shared" si="7"/>
        <v>5.417877285934028</v>
      </c>
      <c r="R26" s="61">
        <f t="shared" si="7"/>
        <v>5.140425531914894</v>
      </c>
      <c r="S26" s="62">
        <f t="shared" si="7"/>
        <v>4.860263305506979</v>
      </c>
    </row>
    <row r="27" spans="2:19" ht="28.5" customHeight="1" thickBot="1" thickTop="1">
      <c r="B27" s="249" t="s">
        <v>44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86"/>
    </row>
    <row r="28" spans="2:19" ht="28.5" customHeight="1" thickBot="1" thickTop="1">
      <c r="B28" s="279" t="s">
        <v>20</v>
      </c>
      <c r="C28" s="280" t="s">
        <v>45</v>
      </c>
      <c r="D28" s="259"/>
      <c r="E28" s="49">
        <v>726</v>
      </c>
      <c r="F28" s="50">
        <v>581</v>
      </c>
      <c r="G28" s="50">
        <v>768</v>
      </c>
      <c r="H28" s="50">
        <v>922</v>
      </c>
      <c r="I28" s="50">
        <v>1304</v>
      </c>
      <c r="J28" s="50">
        <v>595</v>
      </c>
      <c r="K28" s="50">
        <v>973</v>
      </c>
      <c r="L28" s="50">
        <v>415</v>
      </c>
      <c r="M28" s="51">
        <v>642</v>
      </c>
      <c r="N28" s="51">
        <v>531</v>
      </c>
      <c r="O28" s="51">
        <v>531</v>
      </c>
      <c r="P28" s="51">
        <v>940</v>
      </c>
      <c r="Q28" s="51">
        <v>1092</v>
      </c>
      <c r="R28" s="51">
        <v>1095</v>
      </c>
      <c r="S28" s="52">
        <f>SUM(E28:R28)</f>
        <v>11115</v>
      </c>
    </row>
    <row r="29" spans="2:19" ht="28.5" customHeight="1" thickBot="1" thickTop="1">
      <c r="B29" s="274"/>
      <c r="C29" s="277" t="s">
        <v>38</v>
      </c>
      <c r="D29" s="278"/>
      <c r="E29" s="60">
        <f aca="true" t="shared" si="8" ref="E29:S29">E28/E6*100</f>
        <v>13.82857142857143</v>
      </c>
      <c r="F29" s="60">
        <f t="shared" si="8"/>
        <v>19.23841059602649</v>
      </c>
      <c r="G29" s="60">
        <f t="shared" si="8"/>
        <v>17.5623142007775</v>
      </c>
      <c r="H29" s="60">
        <f t="shared" si="8"/>
        <v>18.920582803201313</v>
      </c>
      <c r="I29" s="60">
        <f t="shared" si="8"/>
        <v>17.86056704561019</v>
      </c>
      <c r="J29" s="60">
        <f t="shared" si="8"/>
        <v>27.623026926648098</v>
      </c>
      <c r="K29" s="60">
        <f t="shared" si="8"/>
        <v>19.844992861513358</v>
      </c>
      <c r="L29" s="60">
        <f t="shared" si="8"/>
        <v>22.456709956709954</v>
      </c>
      <c r="M29" s="60">
        <f t="shared" si="8"/>
        <v>21.725888324873097</v>
      </c>
      <c r="N29" s="60">
        <f t="shared" si="8"/>
        <v>21.762295081967213</v>
      </c>
      <c r="O29" s="60">
        <f t="shared" si="8"/>
        <v>11.002900953170327</v>
      </c>
      <c r="P29" s="60">
        <f t="shared" si="8"/>
        <v>19.009100101112235</v>
      </c>
      <c r="Q29" s="60">
        <f t="shared" si="8"/>
        <v>18.66347632883268</v>
      </c>
      <c r="R29" s="61">
        <f t="shared" si="8"/>
        <v>18.638297872340427</v>
      </c>
      <c r="S29" s="62">
        <f t="shared" si="8"/>
        <v>18.337347807437226</v>
      </c>
    </row>
    <row r="30" spans="2:19" ht="28.5" customHeight="1" thickBot="1" thickTop="1">
      <c r="B30" s="281" t="s">
        <v>23</v>
      </c>
      <c r="C30" s="282" t="s">
        <v>46</v>
      </c>
      <c r="D30" s="283"/>
      <c r="E30" s="49">
        <v>1558</v>
      </c>
      <c r="F30" s="50">
        <v>792</v>
      </c>
      <c r="G30" s="50">
        <v>1099</v>
      </c>
      <c r="H30" s="50">
        <v>1205</v>
      </c>
      <c r="I30" s="50">
        <v>1694</v>
      </c>
      <c r="J30" s="50">
        <v>782</v>
      </c>
      <c r="K30" s="50">
        <v>1097</v>
      </c>
      <c r="L30" s="50">
        <v>476</v>
      </c>
      <c r="M30" s="51">
        <v>695</v>
      </c>
      <c r="N30" s="51">
        <v>574</v>
      </c>
      <c r="O30" s="51">
        <v>1393</v>
      </c>
      <c r="P30" s="51">
        <v>1123</v>
      </c>
      <c r="Q30" s="51">
        <v>1263</v>
      </c>
      <c r="R30" s="51">
        <v>1406</v>
      </c>
      <c r="S30" s="52">
        <f>SUM(E30:R30)</f>
        <v>15157</v>
      </c>
    </row>
    <row r="31" spans="2:19" ht="28.5" customHeight="1" thickBot="1" thickTop="1">
      <c r="B31" s="274"/>
      <c r="C31" s="277" t="s">
        <v>38</v>
      </c>
      <c r="D31" s="278"/>
      <c r="E31" s="60">
        <f aca="true" t="shared" si="9" ref="E31:S31">E30/E6*100</f>
        <v>29.676190476190477</v>
      </c>
      <c r="F31" s="60">
        <f t="shared" si="9"/>
        <v>26.225165562913904</v>
      </c>
      <c r="G31" s="60">
        <f t="shared" si="9"/>
        <v>25.131488680539675</v>
      </c>
      <c r="H31" s="60">
        <f t="shared" si="9"/>
        <v>24.728093576852043</v>
      </c>
      <c r="I31" s="60">
        <f t="shared" si="9"/>
        <v>23.20230105465005</v>
      </c>
      <c r="J31" s="60">
        <f t="shared" si="9"/>
        <v>36.30454967502321</v>
      </c>
      <c r="K31" s="60">
        <f t="shared" si="9"/>
        <v>22.374056699979604</v>
      </c>
      <c r="L31" s="60">
        <f t="shared" si="9"/>
        <v>25.757575757575758</v>
      </c>
      <c r="M31" s="60">
        <f t="shared" si="9"/>
        <v>23.519458544839257</v>
      </c>
      <c r="N31" s="60">
        <f t="shared" si="9"/>
        <v>23.524590163934427</v>
      </c>
      <c r="O31" s="60">
        <f t="shared" si="9"/>
        <v>28.864484044757567</v>
      </c>
      <c r="P31" s="60">
        <f t="shared" si="9"/>
        <v>22.709807886754298</v>
      </c>
      <c r="Q31" s="60">
        <f t="shared" si="9"/>
        <v>21.58605366603999</v>
      </c>
      <c r="R31" s="61">
        <f t="shared" si="9"/>
        <v>23.93191489361702</v>
      </c>
      <c r="S31" s="62">
        <f t="shared" si="9"/>
        <v>25.00577424357409</v>
      </c>
    </row>
    <row r="32" spans="2:19" ht="28.5" customHeight="1" thickBot="1" thickTop="1">
      <c r="B32" s="281" t="s">
        <v>28</v>
      </c>
      <c r="C32" s="282" t="s">
        <v>47</v>
      </c>
      <c r="D32" s="283"/>
      <c r="E32" s="49">
        <v>1953</v>
      </c>
      <c r="F32" s="50">
        <v>1264</v>
      </c>
      <c r="G32" s="50">
        <v>2288</v>
      </c>
      <c r="H32" s="50">
        <v>2599</v>
      </c>
      <c r="I32" s="50">
        <v>4038</v>
      </c>
      <c r="J32" s="50">
        <v>1212</v>
      </c>
      <c r="K32" s="50">
        <v>2521</v>
      </c>
      <c r="L32" s="50">
        <v>659</v>
      </c>
      <c r="M32" s="51">
        <v>1093</v>
      </c>
      <c r="N32" s="51">
        <v>1112</v>
      </c>
      <c r="O32" s="51">
        <v>1970</v>
      </c>
      <c r="P32" s="51">
        <v>1979</v>
      </c>
      <c r="Q32" s="51">
        <v>2951</v>
      </c>
      <c r="R32" s="51">
        <v>2863</v>
      </c>
      <c r="S32" s="52">
        <f>SUM(E32:R32)</f>
        <v>28502</v>
      </c>
    </row>
    <row r="33" spans="2:19" ht="28.5" customHeight="1" thickBot="1" thickTop="1">
      <c r="B33" s="274"/>
      <c r="C33" s="277" t="s">
        <v>38</v>
      </c>
      <c r="D33" s="278"/>
      <c r="E33" s="60">
        <f aca="true" t="shared" si="10" ref="E33:S33">E32/E6*100</f>
        <v>37.2</v>
      </c>
      <c r="F33" s="60">
        <f t="shared" si="10"/>
        <v>41.85430463576159</v>
      </c>
      <c r="G33" s="60">
        <f t="shared" si="10"/>
        <v>52.32106105648297</v>
      </c>
      <c r="H33" s="60">
        <f t="shared" si="10"/>
        <v>53.334701415965526</v>
      </c>
      <c r="I33" s="60">
        <f t="shared" si="10"/>
        <v>55.30749212436652</v>
      </c>
      <c r="J33" s="60">
        <f t="shared" si="10"/>
        <v>56.26740947075209</v>
      </c>
      <c r="K33" s="60">
        <f t="shared" si="10"/>
        <v>51.4174994901081</v>
      </c>
      <c r="L33" s="60">
        <f t="shared" si="10"/>
        <v>35.66017316017316</v>
      </c>
      <c r="M33" s="60">
        <f t="shared" si="10"/>
        <v>36.988155668358715</v>
      </c>
      <c r="N33" s="60">
        <f t="shared" si="10"/>
        <v>45.57377049180328</v>
      </c>
      <c r="O33" s="60">
        <f t="shared" si="10"/>
        <v>40.82055532532118</v>
      </c>
      <c r="P33" s="60">
        <f t="shared" si="10"/>
        <v>40.02022244691608</v>
      </c>
      <c r="Q33" s="60">
        <f t="shared" si="10"/>
        <v>50.43582293625022</v>
      </c>
      <c r="R33" s="61">
        <f t="shared" si="10"/>
        <v>48.731914893617024</v>
      </c>
      <c r="S33" s="62">
        <f t="shared" si="10"/>
        <v>47.02214009964695</v>
      </c>
    </row>
    <row r="34" spans="2:19" ht="28.5" customHeight="1" thickBot="1" thickTop="1">
      <c r="B34" s="281" t="s">
        <v>31</v>
      </c>
      <c r="C34" s="282" t="s">
        <v>48</v>
      </c>
      <c r="D34" s="283"/>
      <c r="E34" s="64">
        <v>1403</v>
      </c>
      <c r="F34" s="51">
        <v>992</v>
      </c>
      <c r="G34" s="51">
        <v>1306</v>
      </c>
      <c r="H34" s="51">
        <v>1725</v>
      </c>
      <c r="I34" s="51">
        <v>2124</v>
      </c>
      <c r="J34" s="51">
        <v>687</v>
      </c>
      <c r="K34" s="51">
        <v>1887</v>
      </c>
      <c r="L34" s="51">
        <v>691</v>
      </c>
      <c r="M34" s="51">
        <v>1030</v>
      </c>
      <c r="N34" s="51">
        <v>517</v>
      </c>
      <c r="O34" s="51">
        <v>1487</v>
      </c>
      <c r="P34" s="51">
        <v>1576</v>
      </c>
      <c r="Q34" s="51">
        <v>1806</v>
      </c>
      <c r="R34" s="51">
        <v>1383</v>
      </c>
      <c r="S34" s="52">
        <f>SUM(E34:R34)</f>
        <v>18614</v>
      </c>
    </row>
    <row r="35" spans="2:19" ht="28.5" customHeight="1" thickBot="1" thickTop="1">
      <c r="B35" s="287"/>
      <c r="C35" s="277" t="s">
        <v>38</v>
      </c>
      <c r="D35" s="278"/>
      <c r="E35" s="60">
        <f aca="true" t="shared" si="11" ref="E35:S35">E34/E6*100</f>
        <v>26.72380952380952</v>
      </c>
      <c r="F35" s="60">
        <f t="shared" si="11"/>
        <v>32.847682119205295</v>
      </c>
      <c r="G35" s="60">
        <f t="shared" si="11"/>
        <v>29.865081179967984</v>
      </c>
      <c r="H35" s="60">
        <f t="shared" si="11"/>
        <v>35.39913810794172</v>
      </c>
      <c r="I35" s="60">
        <f t="shared" si="11"/>
        <v>29.091905218463225</v>
      </c>
      <c r="J35" s="60">
        <f t="shared" si="11"/>
        <v>31.894150417827298</v>
      </c>
      <c r="K35" s="60">
        <f t="shared" si="11"/>
        <v>38.486640832143586</v>
      </c>
      <c r="L35" s="60">
        <f t="shared" si="11"/>
        <v>37.391774891774894</v>
      </c>
      <c r="M35" s="60">
        <f t="shared" si="11"/>
        <v>34.85617597292725</v>
      </c>
      <c r="N35" s="60">
        <f t="shared" si="11"/>
        <v>21.188524590163933</v>
      </c>
      <c r="O35" s="60">
        <f t="shared" si="11"/>
        <v>30.81226688769167</v>
      </c>
      <c r="P35" s="60">
        <f t="shared" si="11"/>
        <v>31.870576339737106</v>
      </c>
      <c r="Q35" s="60">
        <f t="shared" si="11"/>
        <v>30.866518543838662</v>
      </c>
      <c r="R35" s="61">
        <f t="shared" si="11"/>
        <v>23.540425531914895</v>
      </c>
      <c r="S35" s="62">
        <f t="shared" si="11"/>
        <v>30.709077110898477</v>
      </c>
    </row>
    <row r="36" spans="2:19" ht="28.5" customHeight="1" thickBot="1" thickTop="1">
      <c r="B36" s="281" t="s">
        <v>42</v>
      </c>
      <c r="C36" s="288" t="s">
        <v>49</v>
      </c>
      <c r="D36" s="289"/>
      <c r="E36" s="64">
        <v>890</v>
      </c>
      <c r="F36" s="51">
        <v>646</v>
      </c>
      <c r="G36" s="51">
        <v>923</v>
      </c>
      <c r="H36" s="51">
        <v>944</v>
      </c>
      <c r="I36" s="51">
        <v>1616</v>
      </c>
      <c r="J36" s="51">
        <v>447</v>
      </c>
      <c r="K36" s="51">
        <v>1193</v>
      </c>
      <c r="L36" s="51">
        <v>320</v>
      </c>
      <c r="M36" s="51">
        <v>759</v>
      </c>
      <c r="N36" s="51">
        <v>413</v>
      </c>
      <c r="O36" s="51">
        <v>1146</v>
      </c>
      <c r="P36" s="51">
        <v>1314</v>
      </c>
      <c r="Q36" s="51">
        <v>1239</v>
      </c>
      <c r="R36" s="51">
        <v>1278</v>
      </c>
      <c r="S36" s="52">
        <f>SUM(E36:R36)</f>
        <v>13128</v>
      </c>
    </row>
    <row r="37" spans="2:19" ht="28.5" customHeight="1" thickBot="1" thickTop="1">
      <c r="B37" s="287"/>
      <c r="C37" s="277" t="s">
        <v>38</v>
      </c>
      <c r="D37" s="278"/>
      <c r="E37" s="60">
        <f aca="true" t="shared" si="12" ref="E37:S37">E36/E6*100</f>
        <v>16.952380952380953</v>
      </c>
      <c r="F37" s="60">
        <f t="shared" si="12"/>
        <v>21.39072847682119</v>
      </c>
      <c r="G37" s="60">
        <f t="shared" si="12"/>
        <v>21.106791676194835</v>
      </c>
      <c r="H37" s="60">
        <f t="shared" si="12"/>
        <v>19.372050071824336</v>
      </c>
      <c r="I37" s="60">
        <f t="shared" si="12"/>
        <v>22.133954252842074</v>
      </c>
      <c r="J37" s="60">
        <f t="shared" si="12"/>
        <v>20.75208913649025</v>
      </c>
      <c r="K37" s="60">
        <f t="shared" si="12"/>
        <v>24.332041607179278</v>
      </c>
      <c r="L37" s="60">
        <f t="shared" si="12"/>
        <v>17.316017316017316</v>
      </c>
      <c r="M37" s="60">
        <f t="shared" si="12"/>
        <v>25.68527918781726</v>
      </c>
      <c r="N37" s="60">
        <f t="shared" si="12"/>
        <v>16.926229508196723</v>
      </c>
      <c r="O37" s="60">
        <f t="shared" si="12"/>
        <v>23.74637380853709</v>
      </c>
      <c r="P37" s="60">
        <f t="shared" si="12"/>
        <v>26.572295247724973</v>
      </c>
      <c r="Q37" s="60">
        <f t="shared" si="12"/>
        <v>21.175867373098615</v>
      </c>
      <c r="R37" s="61">
        <f t="shared" si="12"/>
        <v>21.753191489361704</v>
      </c>
      <c r="S37" s="62">
        <f t="shared" si="12"/>
        <v>21.658362754479164</v>
      </c>
    </row>
    <row r="38" spans="2:19" s="65" customFormat="1" ht="28.5" customHeight="1" thickBot="1" thickTop="1">
      <c r="B38" s="279" t="s">
        <v>50</v>
      </c>
      <c r="C38" s="291" t="s">
        <v>51</v>
      </c>
      <c r="D38" s="292"/>
      <c r="E38" s="64">
        <v>848</v>
      </c>
      <c r="F38" s="51">
        <v>318</v>
      </c>
      <c r="G38" s="51">
        <v>282</v>
      </c>
      <c r="H38" s="51">
        <v>212</v>
      </c>
      <c r="I38" s="51">
        <v>529</v>
      </c>
      <c r="J38" s="51">
        <v>155</v>
      </c>
      <c r="K38" s="51">
        <v>300</v>
      </c>
      <c r="L38" s="51">
        <v>145</v>
      </c>
      <c r="M38" s="51">
        <v>226</v>
      </c>
      <c r="N38" s="51">
        <v>181</v>
      </c>
      <c r="O38" s="51">
        <v>435</v>
      </c>
      <c r="P38" s="51">
        <v>306</v>
      </c>
      <c r="Q38" s="51">
        <v>432</v>
      </c>
      <c r="R38" s="51">
        <v>391</v>
      </c>
      <c r="S38" s="52">
        <f>SUM(E38:R38)</f>
        <v>4760</v>
      </c>
    </row>
    <row r="39" spans="2:19" s="4" customFormat="1" ht="28.5" customHeight="1" thickBot="1" thickTop="1">
      <c r="B39" s="290"/>
      <c r="C39" s="293" t="s">
        <v>38</v>
      </c>
      <c r="D39" s="294"/>
      <c r="E39" s="66">
        <f aca="true" t="shared" si="13" ref="E39:S39">E38/E6*100</f>
        <v>16.152380952380952</v>
      </c>
      <c r="F39" s="67">
        <f t="shared" si="13"/>
        <v>10.529801324503312</v>
      </c>
      <c r="G39" s="67">
        <f t="shared" si="13"/>
        <v>6.448662245597987</v>
      </c>
      <c r="H39" s="67">
        <f t="shared" si="13"/>
        <v>4.3505027703673305</v>
      </c>
      <c r="I39" s="67">
        <f t="shared" si="13"/>
        <v>7.24558279687714</v>
      </c>
      <c r="J39" s="67">
        <f t="shared" si="13"/>
        <v>7.195914577530177</v>
      </c>
      <c r="K39" s="67">
        <f t="shared" si="13"/>
        <v>6.118702834998981</v>
      </c>
      <c r="L39" s="67">
        <f t="shared" si="13"/>
        <v>7.846320346320345</v>
      </c>
      <c r="M39" s="67">
        <f t="shared" si="13"/>
        <v>7.648054145516074</v>
      </c>
      <c r="N39" s="67">
        <f t="shared" si="13"/>
        <v>7.418032786885245</v>
      </c>
      <c r="O39" s="66">
        <f t="shared" si="13"/>
        <v>9.013675922088686</v>
      </c>
      <c r="P39" s="67">
        <f t="shared" si="13"/>
        <v>6.188068756319515</v>
      </c>
      <c r="Q39" s="67">
        <f t="shared" si="13"/>
        <v>7.383353272944795</v>
      </c>
      <c r="R39" s="68">
        <f t="shared" si="13"/>
        <v>6.6553191489361705</v>
      </c>
      <c r="S39" s="62">
        <f t="shared" si="13"/>
        <v>7.852971260764839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95" t="s">
        <v>52</v>
      </c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49" t="s">
        <v>55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7"/>
    </row>
    <row r="44" spans="2:19" s="4" customFormat="1" ht="42" customHeight="1" thickBot="1" thickTop="1">
      <c r="B44" s="75" t="s">
        <v>20</v>
      </c>
      <c r="C44" s="298" t="s">
        <v>56</v>
      </c>
      <c r="D44" s="299"/>
      <c r="E44" s="57">
        <v>198</v>
      </c>
      <c r="F44" s="57">
        <v>71</v>
      </c>
      <c r="G44" s="57">
        <v>111</v>
      </c>
      <c r="H44" s="57">
        <v>59</v>
      </c>
      <c r="I44" s="57">
        <v>79</v>
      </c>
      <c r="J44" s="57">
        <v>34</v>
      </c>
      <c r="K44" s="57">
        <v>89</v>
      </c>
      <c r="L44" s="57">
        <v>30</v>
      </c>
      <c r="M44" s="57">
        <v>35</v>
      </c>
      <c r="N44" s="57">
        <v>25</v>
      </c>
      <c r="O44" s="57">
        <v>150</v>
      </c>
      <c r="P44" s="57">
        <v>30</v>
      </c>
      <c r="Q44" s="57">
        <v>140</v>
      </c>
      <c r="R44" s="76">
        <v>192</v>
      </c>
      <c r="S44" s="77">
        <f>SUM(E44:R44)</f>
        <v>1243</v>
      </c>
    </row>
    <row r="45" spans="2:19" s="4" customFormat="1" ht="42" customHeight="1" thickBot="1" thickTop="1">
      <c r="B45" s="78"/>
      <c r="C45" s="300" t="s">
        <v>57</v>
      </c>
      <c r="D45" s="301"/>
      <c r="E45" s="79">
        <v>57</v>
      </c>
      <c r="F45" s="50">
        <v>19</v>
      </c>
      <c r="G45" s="50">
        <v>50</v>
      </c>
      <c r="H45" s="50">
        <v>15</v>
      </c>
      <c r="I45" s="50">
        <v>16</v>
      </c>
      <c r="J45" s="50">
        <v>2</v>
      </c>
      <c r="K45" s="50">
        <v>25</v>
      </c>
      <c r="L45" s="50">
        <v>2</v>
      </c>
      <c r="M45" s="51">
        <v>6</v>
      </c>
      <c r="N45" s="51">
        <v>14</v>
      </c>
      <c r="O45" s="51">
        <v>27</v>
      </c>
      <c r="P45" s="51">
        <v>8</v>
      </c>
      <c r="Q45" s="51">
        <v>35</v>
      </c>
      <c r="R45" s="51">
        <v>94</v>
      </c>
      <c r="S45" s="77">
        <f>SUM(E45:R45)</f>
        <v>370</v>
      </c>
    </row>
    <row r="46" spans="2:22" s="4" customFormat="1" ht="42" customHeight="1" thickBot="1" thickTop="1">
      <c r="B46" s="80" t="s">
        <v>23</v>
      </c>
      <c r="C46" s="302" t="s">
        <v>58</v>
      </c>
      <c r="D46" s="303"/>
      <c r="E46" s="81">
        <f>E44+'[1]Stan i struktura XI 12'!E46</f>
        <v>3143</v>
      </c>
      <c r="F46" s="81">
        <f>F44+'[1]Stan i struktura XI 12'!F46</f>
        <v>1526</v>
      </c>
      <c r="G46" s="81">
        <f>G44+'[1]Stan i struktura XI 12'!G46</f>
        <v>1736</v>
      </c>
      <c r="H46" s="81">
        <f>H44+'[1]Stan i struktura XI 12'!H46</f>
        <v>1457</v>
      </c>
      <c r="I46" s="81">
        <f>I44+'[1]Stan i struktura XI 12'!I46</f>
        <v>2106</v>
      </c>
      <c r="J46" s="81">
        <f>J44+'[1]Stan i struktura XI 12'!J46</f>
        <v>1440</v>
      </c>
      <c r="K46" s="81">
        <f>K44+'[1]Stan i struktura XI 12'!K46</f>
        <v>1468</v>
      </c>
      <c r="L46" s="81">
        <f>L44+'[1]Stan i struktura XI 12'!L46</f>
        <v>1736</v>
      </c>
      <c r="M46" s="81">
        <f>M44+'[1]Stan i struktura XI 12'!M46</f>
        <v>632</v>
      </c>
      <c r="N46" s="81">
        <f>N44+'[1]Stan i struktura XI 12'!N46</f>
        <v>831</v>
      </c>
      <c r="O46" s="81">
        <f>O44+'[1]Stan i struktura XI 12'!O46</f>
        <v>3991</v>
      </c>
      <c r="P46" s="81">
        <f>P44+'[1]Stan i struktura XI 12'!P46</f>
        <v>1611</v>
      </c>
      <c r="Q46" s="81">
        <f>Q44+'[1]Stan i struktura XI 12'!Q46</f>
        <v>4526</v>
      </c>
      <c r="R46" s="82">
        <f>R44+'[1]Stan i struktura XI 12'!R46</f>
        <v>3966</v>
      </c>
      <c r="S46" s="83">
        <f>S44+'[1]Stan i struktura XI 12'!S46</f>
        <v>30169</v>
      </c>
      <c r="V46" s="4">
        <f>SUM(E46:R46)</f>
        <v>30169</v>
      </c>
    </row>
    <row r="47" spans="2:19" s="4" customFormat="1" ht="42" customHeight="1" thickBot="1">
      <c r="B47" s="304" t="s">
        <v>59</v>
      </c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297"/>
    </row>
    <row r="48" spans="2:19" s="4" customFormat="1" ht="42" customHeight="1" thickBot="1" thickTop="1">
      <c r="B48" s="306" t="s">
        <v>20</v>
      </c>
      <c r="C48" s="307" t="s">
        <v>60</v>
      </c>
      <c r="D48" s="308"/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1</v>
      </c>
      <c r="N48" s="58">
        <v>0</v>
      </c>
      <c r="O48" s="58">
        <v>0</v>
      </c>
      <c r="P48" s="58">
        <v>0</v>
      </c>
      <c r="Q48" s="58">
        <v>10</v>
      </c>
      <c r="R48" s="59">
        <v>12</v>
      </c>
      <c r="S48" s="84">
        <f>SUM(E48:R48)</f>
        <v>23</v>
      </c>
    </row>
    <row r="49" spans="2:22" ht="42" customHeight="1" thickBot="1" thickTop="1">
      <c r="B49" s="274"/>
      <c r="C49" s="309" t="s">
        <v>61</v>
      </c>
      <c r="D49" s="310"/>
      <c r="E49" s="85">
        <f>E48+'[1]Stan i struktura XI 12'!E49</f>
        <v>121</v>
      </c>
      <c r="F49" s="85">
        <f>F48+'[1]Stan i struktura XI 12'!F49</f>
        <v>91</v>
      </c>
      <c r="G49" s="85">
        <f>G48+'[1]Stan i struktura XI 12'!G49</f>
        <v>0</v>
      </c>
      <c r="H49" s="85">
        <f>H48+'[1]Stan i struktura XI 12'!H49</f>
        <v>29</v>
      </c>
      <c r="I49" s="85">
        <f>I48+'[1]Stan i struktura XI 12'!I49</f>
        <v>67</v>
      </c>
      <c r="J49" s="85">
        <f>J48+'[1]Stan i struktura XI 12'!J49</f>
        <v>47</v>
      </c>
      <c r="K49" s="85">
        <f>K48+'[1]Stan i struktura XI 12'!K49</f>
        <v>85</v>
      </c>
      <c r="L49" s="85">
        <f>L48+'[1]Stan i struktura XI 12'!L49</f>
        <v>54</v>
      </c>
      <c r="M49" s="85">
        <f>M48+'[1]Stan i struktura XI 12'!M49</f>
        <v>30</v>
      </c>
      <c r="N49" s="85">
        <f>N48+'[1]Stan i struktura XI 12'!N49</f>
        <v>2</v>
      </c>
      <c r="O49" s="85">
        <f>O48+'[1]Stan i struktura XI 12'!O49</f>
        <v>126</v>
      </c>
      <c r="P49" s="85">
        <f>P48+'[1]Stan i struktura XI 12'!P49</f>
        <v>65</v>
      </c>
      <c r="Q49" s="85">
        <f>Q48+'[1]Stan i struktura XI 12'!Q49</f>
        <v>709</v>
      </c>
      <c r="R49" s="86">
        <f>R48+'[1]Stan i struktura XI 12'!R49</f>
        <v>178</v>
      </c>
      <c r="S49" s="83">
        <f>S48+'[1]Stan i struktura XI 12'!S49</f>
        <v>1604</v>
      </c>
      <c r="V49" s="4">
        <f>SUM(E49:R49)</f>
        <v>1604</v>
      </c>
    </row>
    <row r="50" spans="2:19" s="4" customFormat="1" ht="42" customHeight="1" thickBot="1" thickTop="1">
      <c r="B50" s="311" t="s">
        <v>23</v>
      </c>
      <c r="C50" s="312" t="s">
        <v>62</v>
      </c>
      <c r="D50" s="313"/>
      <c r="E50" s="87">
        <v>1</v>
      </c>
      <c r="F50" s="87">
        <v>3</v>
      </c>
      <c r="G50" s="87">
        <v>0</v>
      </c>
      <c r="H50" s="87">
        <v>1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2</v>
      </c>
      <c r="Q50" s="87">
        <v>0</v>
      </c>
      <c r="R50" s="88">
        <v>0</v>
      </c>
      <c r="S50" s="84">
        <f>SUM(E50:R50)</f>
        <v>7</v>
      </c>
    </row>
    <row r="51" spans="2:22" ht="42" customHeight="1" thickBot="1" thickTop="1">
      <c r="B51" s="274"/>
      <c r="C51" s="309" t="s">
        <v>63</v>
      </c>
      <c r="D51" s="310"/>
      <c r="E51" s="85">
        <f>E50+'[1]Stan i struktura XI 12'!E51</f>
        <v>41</v>
      </c>
      <c r="F51" s="85">
        <f>F50+'[1]Stan i struktura XI 12'!F51</f>
        <v>69</v>
      </c>
      <c r="G51" s="85">
        <f>G50+'[1]Stan i struktura XI 12'!G51</f>
        <v>66</v>
      </c>
      <c r="H51" s="85">
        <f>H50+'[1]Stan i struktura XI 12'!H51</f>
        <v>98</v>
      </c>
      <c r="I51" s="85">
        <f>I50+'[1]Stan i struktura XI 12'!I51</f>
        <v>201</v>
      </c>
      <c r="J51" s="85">
        <f>J50+'[1]Stan i struktura XI 12'!J51</f>
        <v>23</v>
      </c>
      <c r="K51" s="85">
        <f>K50+'[1]Stan i struktura XI 12'!K51</f>
        <v>51</v>
      </c>
      <c r="L51" s="85">
        <f>L50+'[1]Stan i struktura XI 12'!L51</f>
        <v>54</v>
      </c>
      <c r="M51" s="85">
        <f>M50+'[1]Stan i struktura XI 12'!M51</f>
        <v>6</v>
      </c>
      <c r="N51" s="85">
        <f>N50+'[1]Stan i struktura XI 12'!N51</f>
        <v>23</v>
      </c>
      <c r="O51" s="85">
        <f>O50+'[1]Stan i struktura XI 12'!O51</f>
        <v>51</v>
      </c>
      <c r="P51" s="85">
        <f>P50+'[1]Stan i struktura XI 12'!P51</f>
        <v>134</v>
      </c>
      <c r="Q51" s="85">
        <f>Q50+'[1]Stan i struktura XI 12'!Q51</f>
        <v>133</v>
      </c>
      <c r="R51" s="86">
        <f>R50+'[1]Stan i struktura XI 12'!R51</f>
        <v>51</v>
      </c>
      <c r="S51" s="83">
        <f>S50+'[1]Stan i struktura XI 12'!S51</f>
        <v>1001</v>
      </c>
      <c r="V51" s="4">
        <f>SUM(E51:R51)</f>
        <v>1001</v>
      </c>
    </row>
    <row r="52" spans="2:19" s="4" customFormat="1" ht="42" customHeight="1" thickBot="1" thickTop="1">
      <c r="B52" s="314" t="s">
        <v>28</v>
      </c>
      <c r="C52" s="315" t="s">
        <v>64</v>
      </c>
      <c r="D52" s="316"/>
      <c r="E52" s="49">
        <v>18</v>
      </c>
      <c r="F52" s="50">
        <v>5</v>
      </c>
      <c r="G52" s="50">
        <v>17</v>
      </c>
      <c r="H52" s="50">
        <v>15</v>
      </c>
      <c r="I52" s="51">
        <v>16</v>
      </c>
      <c r="J52" s="50">
        <v>11</v>
      </c>
      <c r="K52" s="51">
        <v>24</v>
      </c>
      <c r="L52" s="50">
        <v>19</v>
      </c>
      <c r="M52" s="51">
        <v>5</v>
      </c>
      <c r="N52" s="51">
        <v>3</v>
      </c>
      <c r="O52" s="51">
        <v>25</v>
      </c>
      <c r="P52" s="50">
        <v>15</v>
      </c>
      <c r="Q52" s="89">
        <v>17</v>
      </c>
      <c r="R52" s="51">
        <v>39</v>
      </c>
      <c r="S52" s="84">
        <f>SUM(E52:R52)</f>
        <v>229</v>
      </c>
    </row>
    <row r="53" spans="2:22" ht="42" customHeight="1" thickBot="1" thickTop="1">
      <c r="B53" s="274"/>
      <c r="C53" s="309" t="s">
        <v>65</v>
      </c>
      <c r="D53" s="310"/>
      <c r="E53" s="85">
        <f>E52+'[1]Stan i struktura XI 12'!E53</f>
        <v>68</v>
      </c>
      <c r="F53" s="85">
        <f>F52+'[1]Stan i struktura XI 12'!F53</f>
        <v>21</v>
      </c>
      <c r="G53" s="85">
        <f>G52+'[1]Stan i struktura XI 12'!G53</f>
        <v>111</v>
      </c>
      <c r="H53" s="85">
        <f>H52+'[1]Stan i struktura XI 12'!H53</f>
        <v>137</v>
      </c>
      <c r="I53" s="85">
        <f>I52+'[1]Stan i struktura XI 12'!I53</f>
        <v>107</v>
      </c>
      <c r="J53" s="85">
        <f>J52+'[1]Stan i struktura XI 12'!J53</f>
        <v>66</v>
      </c>
      <c r="K53" s="85">
        <f>K52+'[1]Stan i struktura XI 12'!K53</f>
        <v>66</v>
      </c>
      <c r="L53" s="85">
        <f>L52+'[1]Stan i struktura XI 12'!L53</f>
        <v>78</v>
      </c>
      <c r="M53" s="85">
        <f>M52+'[1]Stan i struktura XI 12'!M53</f>
        <v>40</v>
      </c>
      <c r="N53" s="85">
        <f>N52+'[1]Stan i struktura XI 12'!N53</f>
        <v>29</v>
      </c>
      <c r="O53" s="85">
        <f>O52+'[1]Stan i struktura XI 12'!O53</f>
        <v>59</v>
      </c>
      <c r="P53" s="85">
        <f>P52+'[1]Stan i struktura XI 12'!P53</f>
        <v>36</v>
      </c>
      <c r="Q53" s="85">
        <f>Q52+'[1]Stan i struktura XI 12'!Q53</f>
        <v>59</v>
      </c>
      <c r="R53" s="86">
        <f>R52+'[1]Stan i struktura XI 12'!R53</f>
        <v>150</v>
      </c>
      <c r="S53" s="83">
        <f>S52+'[1]Stan i struktura XI 12'!S53</f>
        <v>1027</v>
      </c>
      <c r="V53" s="4">
        <f>SUM(E53:R53)</f>
        <v>1027</v>
      </c>
    </row>
    <row r="54" spans="2:19" s="4" customFormat="1" ht="42" customHeight="1" thickBot="1" thickTop="1">
      <c r="B54" s="314" t="s">
        <v>31</v>
      </c>
      <c r="C54" s="315" t="s">
        <v>66</v>
      </c>
      <c r="D54" s="316"/>
      <c r="E54" s="49">
        <v>36</v>
      </c>
      <c r="F54" s="50">
        <v>18</v>
      </c>
      <c r="G54" s="50">
        <v>31</v>
      </c>
      <c r="H54" s="50">
        <v>5</v>
      </c>
      <c r="I54" s="51">
        <v>11</v>
      </c>
      <c r="J54" s="50">
        <v>4</v>
      </c>
      <c r="K54" s="51">
        <v>21</v>
      </c>
      <c r="L54" s="50">
        <v>15</v>
      </c>
      <c r="M54" s="51">
        <v>6</v>
      </c>
      <c r="N54" s="51">
        <v>7</v>
      </c>
      <c r="O54" s="51">
        <v>20</v>
      </c>
      <c r="P54" s="50">
        <v>12</v>
      </c>
      <c r="Q54" s="89">
        <v>31</v>
      </c>
      <c r="R54" s="51">
        <v>34</v>
      </c>
      <c r="S54" s="84">
        <f>SUM(E54:R54)</f>
        <v>251</v>
      </c>
    </row>
    <row r="55" spans="2:22" s="4" customFormat="1" ht="42" customHeight="1" thickBot="1" thickTop="1">
      <c r="B55" s="274"/>
      <c r="C55" s="317" t="s">
        <v>67</v>
      </c>
      <c r="D55" s="318"/>
      <c r="E55" s="85">
        <f>E54+'[1]Stan i struktura XI 12'!E55</f>
        <v>125</v>
      </c>
      <c r="F55" s="85">
        <f>F54+'[1]Stan i struktura XI 12'!F55</f>
        <v>72</v>
      </c>
      <c r="G55" s="85">
        <f>G54+'[1]Stan i struktura XI 12'!G55</f>
        <v>106</v>
      </c>
      <c r="H55" s="85">
        <f>H54+'[1]Stan i struktura XI 12'!H55</f>
        <v>12</v>
      </c>
      <c r="I55" s="85">
        <f>I54+'[1]Stan i struktura XI 12'!I55</f>
        <v>63</v>
      </c>
      <c r="J55" s="85">
        <f>J54+'[1]Stan i struktura XI 12'!J55</f>
        <v>151</v>
      </c>
      <c r="K55" s="85">
        <f>K54+'[1]Stan i struktura XI 12'!K55</f>
        <v>77</v>
      </c>
      <c r="L55" s="85">
        <f>L54+'[1]Stan i struktura XI 12'!L55</f>
        <v>127</v>
      </c>
      <c r="M55" s="85">
        <f>M54+'[1]Stan i struktura XI 12'!M55</f>
        <v>36</v>
      </c>
      <c r="N55" s="85">
        <f>N54+'[1]Stan i struktura XI 12'!N55</f>
        <v>53</v>
      </c>
      <c r="O55" s="85">
        <f>O54+'[1]Stan i struktura XI 12'!O55</f>
        <v>76</v>
      </c>
      <c r="P55" s="85">
        <f>P54+'[1]Stan i struktura XI 12'!P55</f>
        <v>37</v>
      </c>
      <c r="Q55" s="85">
        <f>Q54+'[1]Stan i struktura XI 12'!Q55</f>
        <v>120</v>
      </c>
      <c r="R55" s="86">
        <f>R54+'[1]Stan i struktura XI 12'!R55</f>
        <v>230</v>
      </c>
      <c r="S55" s="83">
        <f>S54+'[1]Stan i struktura XI 12'!S55</f>
        <v>1285</v>
      </c>
      <c r="V55" s="4">
        <f>SUM(E55:R55)</f>
        <v>1285</v>
      </c>
    </row>
    <row r="56" spans="2:19" s="4" customFormat="1" ht="42" customHeight="1" thickBot="1" thickTop="1">
      <c r="B56" s="314" t="s">
        <v>42</v>
      </c>
      <c r="C56" s="320" t="s">
        <v>68</v>
      </c>
      <c r="D56" s="321"/>
      <c r="E56" s="90">
        <v>9</v>
      </c>
      <c r="F56" s="90">
        <v>5</v>
      </c>
      <c r="G56" s="90">
        <v>1</v>
      </c>
      <c r="H56" s="90">
        <v>0</v>
      </c>
      <c r="I56" s="90">
        <v>0</v>
      </c>
      <c r="J56" s="90">
        <v>1</v>
      </c>
      <c r="K56" s="90">
        <v>1</v>
      </c>
      <c r="L56" s="90">
        <v>0</v>
      </c>
      <c r="M56" s="90">
        <v>0</v>
      </c>
      <c r="N56" s="90">
        <v>0</v>
      </c>
      <c r="O56" s="90">
        <v>2</v>
      </c>
      <c r="P56" s="90">
        <v>2</v>
      </c>
      <c r="Q56" s="90">
        <v>0</v>
      </c>
      <c r="R56" s="91">
        <v>2</v>
      </c>
      <c r="S56" s="84">
        <f>SUM(E56:R56)</f>
        <v>23</v>
      </c>
    </row>
    <row r="57" spans="2:22" s="4" customFormat="1" ht="42" customHeight="1" thickBot="1" thickTop="1">
      <c r="B57" s="319"/>
      <c r="C57" s="322" t="s">
        <v>69</v>
      </c>
      <c r="D57" s="323"/>
      <c r="E57" s="85">
        <f>E56+'[1]Stan i struktura XI 12'!E57</f>
        <v>77</v>
      </c>
      <c r="F57" s="85">
        <f>F56+'[1]Stan i struktura XI 12'!F57</f>
        <v>58</v>
      </c>
      <c r="G57" s="85">
        <f>G56+'[1]Stan i struktura XI 12'!G57</f>
        <v>3</v>
      </c>
      <c r="H57" s="85">
        <f>H56+'[1]Stan i struktura XI 12'!H57</f>
        <v>0</v>
      </c>
      <c r="I57" s="85">
        <f>I56+'[1]Stan i struktura XI 12'!I57</f>
        <v>13</v>
      </c>
      <c r="J57" s="85">
        <f>J56+'[1]Stan i struktura XI 12'!J57</f>
        <v>5</v>
      </c>
      <c r="K57" s="85">
        <f>K56+'[1]Stan i struktura XI 12'!K57</f>
        <v>6</v>
      </c>
      <c r="L57" s="85">
        <f>L56+'[1]Stan i struktura XI 12'!L57</f>
        <v>0</v>
      </c>
      <c r="M57" s="85">
        <f>M56+'[1]Stan i struktura XI 12'!M57</f>
        <v>0</v>
      </c>
      <c r="N57" s="85">
        <f>N56+'[1]Stan i struktura XI 12'!N57</f>
        <v>0</v>
      </c>
      <c r="O57" s="85">
        <f>O56+'[1]Stan i struktura XI 12'!O57</f>
        <v>4</v>
      </c>
      <c r="P57" s="85">
        <f>P56+'[1]Stan i struktura XI 12'!P57</f>
        <v>7</v>
      </c>
      <c r="Q57" s="85">
        <f>Q56+'[1]Stan i struktura XI 12'!Q57</f>
        <v>1</v>
      </c>
      <c r="R57" s="86">
        <f>R56+'[1]Stan i struktura XI 12'!R57</f>
        <v>11</v>
      </c>
      <c r="S57" s="83">
        <f>S56+'[1]Stan i struktura XI 12'!S57</f>
        <v>185</v>
      </c>
      <c r="V57" s="4">
        <f>SUM(E57:R57)</f>
        <v>185</v>
      </c>
    </row>
    <row r="58" spans="2:19" s="4" customFormat="1" ht="42" customHeight="1" thickBot="1" thickTop="1">
      <c r="B58" s="314" t="s">
        <v>50</v>
      </c>
      <c r="C58" s="320" t="s">
        <v>70</v>
      </c>
      <c r="D58" s="321"/>
      <c r="E58" s="90">
        <v>2</v>
      </c>
      <c r="F58" s="90">
        <v>0</v>
      </c>
      <c r="G58" s="90">
        <v>8</v>
      </c>
      <c r="H58" s="90">
        <v>0</v>
      </c>
      <c r="I58" s="90">
        <v>22</v>
      </c>
      <c r="J58" s="90">
        <v>0</v>
      </c>
      <c r="K58" s="90">
        <v>26</v>
      </c>
      <c r="L58" s="90">
        <v>1</v>
      </c>
      <c r="M58" s="90">
        <v>0</v>
      </c>
      <c r="N58" s="90">
        <v>7</v>
      </c>
      <c r="O58" s="90">
        <v>15</v>
      </c>
      <c r="P58" s="90">
        <v>13</v>
      </c>
      <c r="Q58" s="90">
        <v>0</v>
      </c>
      <c r="R58" s="91">
        <v>1</v>
      </c>
      <c r="S58" s="84">
        <f>SUM(E58:R58)</f>
        <v>95</v>
      </c>
    </row>
    <row r="59" spans="2:22" s="4" customFormat="1" ht="42" customHeight="1" thickBot="1" thickTop="1">
      <c r="B59" s="311"/>
      <c r="C59" s="326" t="s">
        <v>71</v>
      </c>
      <c r="D59" s="327"/>
      <c r="E59" s="85">
        <f>E58+'[1]Stan i struktura XI 12'!E59</f>
        <v>151</v>
      </c>
      <c r="F59" s="85">
        <f>F58+'[1]Stan i struktura XI 12'!F59</f>
        <v>47</v>
      </c>
      <c r="G59" s="85">
        <f>G58+'[1]Stan i struktura XI 12'!G59</f>
        <v>162</v>
      </c>
      <c r="H59" s="85">
        <f>H58+'[1]Stan i struktura XI 12'!H59</f>
        <v>392</v>
      </c>
      <c r="I59" s="85">
        <f>I58+'[1]Stan i struktura XI 12'!I59</f>
        <v>224</v>
      </c>
      <c r="J59" s="85">
        <f>J58+'[1]Stan i struktura XI 12'!J59</f>
        <v>36</v>
      </c>
      <c r="K59" s="85">
        <f>K58+'[1]Stan i struktura XI 12'!K59</f>
        <v>139</v>
      </c>
      <c r="L59" s="85">
        <f>L58+'[1]Stan i struktura XI 12'!L59</f>
        <v>101</v>
      </c>
      <c r="M59" s="85">
        <f>M58+'[1]Stan i struktura XI 12'!M59</f>
        <v>68</v>
      </c>
      <c r="N59" s="85">
        <f>N58+'[1]Stan i struktura XI 12'!N59</f>
        <v>161</v>
      </c>
      <c r="O59" s="85">
        <f>O58+'[1]Stan i struktura XI 12'!O59</f>
        <v>224</v>
      </c>
      <c r="P59" s="85">
        <f>P58+'[1]Stan i struktura XI 12'!P59</f>
        <v>236</v>
      </c>
      <c r="Q59" s="85">
        <f>Q58+'[1]Stan i struktura XI 12'!Q59</f>
        <v>173</v>
      </c>
      <c r="R59" s="86">
        <f>R58+'[1]Stan i struktura XI 12'!R59</f>
        <v>135</v>
      </c>
      <c r="S59" s="83">
        <f>S58+'[1]Stan i struktura XI 12'!S59</f>
        <v>2249</v>
      </c>
      <c r="V59" s="4">
        <f>SUM(E59:R59)</f>
        <v>2249</v>
      </c>
    </row>
    <row r="60" spans="2:19" s="4" customFormat="1" ht="42" customHeight="1" thickBot="1" thickTop="1">
      <c r="B60" s="328" t="s">
        <v>72</v>
      </c>
      <c r="C60" s="320" t="s">
        <v>73</v>
      </c>
      <c r="D60" s="321"/>
      <c r="E60" s="90">
        <v>2</v>
      </c>
      <c r="F60" s="90">
        <v>2</v>
      </c>
      <c r="G60" s="90">
        <v>28</v>
      </c>
      <c r="H60" s="90">
        <v>14</v>
      </c>
      <c r="I60" s="90">
        <v>6</v>
      </c>
      <c r="J60" s="90">
        <v>1</v>
      </c>
      <c r="K60" s="90">
        <v>8</v>
      </c>
      <c r="L60" s="90">
        <v>0</v>
      </c>
      <c r="M60" s="90">
        <v>1</v>
      </c>
      <c r="N60" s="90">
        <v>10</v>
      </c>
      <c r="O60" s="90">
        <v>0</v>
      </c>
      <c r="P60" s="90">
        <v>0</v>
      </c>
      <c r="Q60" s="90">
        <v>0</v>
      </c>
      <c r="R60" s="91">
        <v>25</v>
      </c>
      <c r="S60" s="84">
        <f>SUM(E60:R60)</f>
        <v>97</v>
      </c>
    </row>
    <row r="61" spans="2:22" s="4" customFormat="1" ht="42" customHeight="1" thickBot="1" thickTop="1">
      <c r="B61" s="328"/>
      <c r="C61" s="329" t="s">
        <v>74</v>
      </c>
      <c r="D61" s="330"/>
      <c r="E61" s="92">
        <f>E60+'[1]Stan i struktura XI 12'!E61</f>
        <v>492</v>
      </c>
      <c r="F61" s="92">
        <f>F60+'[1]Stan i struktura XI 12'!F61</f>
        <v>275</v>
      </c>
      <c r="G61" s="92">
        <f>G60+'[1]Stan i struktura XI 12'!G61</f>
        <v>396</v>
      </c>
      <c r="H61" s="92">
        <f>H60+'[1]Stan i struktura XI 12'!H61</f>
        <v>559</v>
      </c>
      <c r="I61" s="92">
        <f>I60+'[1]Stan i struktura XI 12'!I61</f>
        <v>469</v>
      </c>
      <c r="J61" s="92">
        <f>J60+'[1]Stan i struktura XI 12'!J61</f>
        <v>299</v>
      </c>
      <c r="K61" s="92">
        <f>K60+'[1]Stan i struktura XI 12'!K61</f>
        <v>515</v>
      </c>
      <c r="L61" s="92">
        <f>L60+'[1]Stan i struktura XI 12'!L61</f>
        <v>268</v>
      </c>
      <c r="M61" s="92">
        <f>M60+'[1]Stan i struktura XI 12'!M61</f>
        <v>239</v>
      </c>
      <c r="N61" s="92">
        <f>N60+'[1]Stan i struktura XI 12'!N61</f>
        <v>167</v>
      </c>
      <c r="O61" s="92">
        <f>O60+'[1]Stan i struktura XI 12'!O61</f>
        <v>704</v>
      </c>
      <c r="P61" s="92">
        <f>P60+'[1]Stan i struktura XI 12'!P61</f>
        <v>580</v>
      </c>
      <c r="Q61" s="92">
        <f>Q60+'[1]Stan i struktura XI 12'!Q61</f>
        <v>513</v>
      </c>
      <c r="R61" s="93">
        <f>R60+'[1]Stan i struktura XI 12'!R61</f>
        <v>546</v>
      </c>
      <c r="S61" s="83">
        <f>S60+'[1]Stan i struktura XI 12'!S61</f>
        <v>6022</v>
      </c>
      <c r="V61" s="4">
        <f>SUM(E61:R61)</f>
        <v>6022</v>
      </c>
    </row>
    <row r="62" spans="2:19" s="4" customFormat="1" ht="42" customHeight="1" thickBot="1" thickTop="1">
      <c r="B62" s="328" t="s">
        <v>75</v>
      </c>
      <c r="C62" s="320" t="s">
        <v>76</v>
      </c>
      <c r="D62" s="321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328"/>
      <c r="C63" s="338" t="s">
        <v>77</v>
      </c>
      <c r="D63" s="339"/>
      <c r="E63" s="85">
        <f>E62+'[1]Stan i struktura XI 12'!E63</f>
        <v>0</v>
      </c>
      <c r="F63" s="85">
        <f>F62+'[1]Stan i struktura XI 12'!F63</f>
        <v>0</v>
      </c>
      <c r="G63" s="85">
        <f>G62+'[1]Stan i struktura XI 12'!G63</f>
        <v>0</v>
      </c>
      <c r="H63" s="85">
        <f>H62+'[1]Stan i struktura XI 12'!H63</f>
        <v>0</v>
      </c>
      <c r="I63" s="85">
        <f>I62+'[1]Stan i struktura XI 12'!I63</f>
        <v>0</v>
      </c>
      <c r="J63" s="85">
        <f>J62+'[1]Stan i struktura XI 12'!J63</f>
        <v>0</v>
      </c>
      <c r="K63" s="85">
        <f>K62+'[1]Stan i struktura XI 12'!K63</f>
        <v>0</v>
      </c>
      <c r="L63" s="85">
        <f>L62+'[1]Stan i struktura XI 12'!L63</f>
        <v>0</v>
      </c>
      <c r="M63" s="85">
        <f>M62+'[1]Stan i struktura XI 12'!M63</f>
        <v>0</v>
      </c>
      <c r="N63" s="85">
        <f>N62+'[1]Stan i struktura XI 12'!N63</f>
        <v>0</v>
      </c>
      <c r="O63" s="85">
        <f>O62+'[1]Stan i struktura XI 12'!O63</f>
        <v>0</v>
      </c>
      <c r="P63" s="85">
        <f>P62+'[1]Stan i struktura XI 12'!P63</f>
        <v>0</v>
      </c>
      <c r="Q63" s="85">
        <f>Q62+'[1]Stan i struktura XI 12'!Q63</f>
        <v>0</v>
      </c>
      <c r="R63" s="86">
        <f>R62+'[1]Stan i struktura XI 12'!R63</f>
        <v>0</v>
      </c>
      <c r="S63" s="83">
        <f>S62+'[1]Stan i struktura XI 12'!S63</f>
        <v>0</v>
      </c>
      <c r="V63" s="4">
        <f>SUM(E63:R63)</f>
        <v>0</v>
      </c>
    </row>
    <row r="64" spans="2:19" s="4" customFormat="1" ht="42" customHeight="1" thickBot="1" thickTop="1">
      <c r="B64" s="328" t="s">
        <v>78</v>
      </c>
      <c r="C64" s="320" t="s">
        <v>79</v>
      </c>
      <c r="D64" s="321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3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35</v>
      </c>
      <c r="R64" s="91">
        <v>37</v>
      </c>
      <c r="S64" s="84">
        <f>SUM(E64:R64)</f>
        <v>75</v>
      </c>
    </row>
    <row r="65" spans="2:22" ht="42" customHeight="1" thickBot="1" thickTop="1">
      <c r="B65" s="340"/>
      <c r="C65" s="324" t="s">
        <v>80</v>
      </c>
      <c r="D65" s="325"/>
      <c r="E65" s="85">
        <f>E64+'[1]Stan i struktura XI 12'!E65</f>
        <v>45</v>
      </c>
      <c r="F65" s="85">
        <f>F64+'[1]Stan i struktura XI 12'!F65</f>
        <v>146</v>
      </c>
      <c r="G65" s="85">
        <f>G64+'[1]Stan i struktura XI 12'!G65</f>
        <v>67</v>
      </c>
      <c r="H65" s="85">
        <f>H64+'[1]Stan i struktura XI 12'!H65</f>
        <v>62</v>
      </c>
      <c r="I65" s="85">
        <f>I64+'[1]Stan i struktura XI 12'!I65</f>
        <v>215</v>
      </c>
      <c r="J65" s="85">
        <f>J64+'[1]Stan i struktura XI 12'!J65</f>
        <v>45</v>
      </c>
      <c r="K65" s="85">
        <f>K64+'[1]Stan i struktura XI 12'!K65</f>
        <v>124</v>
      </c>
      <c r="L65" s="85">
        <f>L64+'[1]Stan i struktura XI 12'!L65</f>
        <v>24</v>
      </c>
      <c r="M65" s="85">
        <f>M64+'[1]Stan i struktura XI 12'!M65</f>
        <v>37</v>
      </c>
      <c r="N65" s="85">
        <f>N64+'[1]Stan i struktura XI 12'!N65</f>
        <v>72</v>
      </c>
      <c r="O65" s="85">
        <f>O64+'[1]Stan i struktura XI 12'!O65</f>
        <v>219</v>
      </c>
      <c r="P65" s="85">
        <f>P64+'[1]Stan i struktura XI 12'!P65</f>
        <v>99</v>
      </c>
      <c r="Q65" s="85">
        <f>Q64+'[1]Stan i struktura XI 12'!Q65</f>
        <v>1833</v>
      </c>
      <c r="R65" s="86">
        <f>R64+'[1]Stan i struktura XI 12'!R65</f>
        <v>1159</v>
      </c>
      <c r="S65" s="83">
        <f>S64+'[1]Stan i struktura XI 12'!S65</f>
        <v>4147</v>
      </c>
      <c r="V65" s="4">
        <f>SUM(E65:R65)</f>
        <v>4147</v>
      </c>
    </row>
    <row r="66" spans="2:22" ht="45" customHeight="1" thickBot="1" thickTop="1">
      <c r="B66" s="331" t="s">
        <v>81</v>
      </c>
      <c r="C66" s="333" t="s">
        <v>82</v>
      </c>
      <c r="D66" s="334"/>
      <c r="E66" s="94">
        <f aca="true" t="shared" si="14" ref="E66:R67">E48+E50+E52+E54+E56+E58+E60+E62+E64</f>
        <v>68</v>
      </c>
      <c r="F66" s="94">
        <f t="shared" si="14"/>
        <v>33</v>
      </c>
      <c r="G66" s="94">
        <f t="shared" si="14"/>
        <v>85</v>
      </c>
      <c r="H66" s="94">
        <f t="shared" si="14"/>
        <v>35</v>
      </c>
      <c r="I66" s="94">
        <f t="shared" si="14"/>
        <v>55</v>
      </c>
      <c r="J66" s="94">
        <f t="shared" si="14"/>
        <v>17</v>
      </c>
      <c r="K66" s="94">
        <f t="shared" si="14"/>
        <v>83</v>
      </c>
      <c r="L66" s="94">
        <f t="shared" si="14"/>
        <v>35</v>
      </c>
      <c r="M66" s="94">
        <f t="shared" si="14"/>
        <v>13</v>
      </c>
      <c r="N66" s="94">
        <f t="shared" si="14"/>
        <v>27</v>
      </c>
      <c r="O66" s="94">
        <f t="shared" si="14"/>
        <v>62</v>
      </c>
      <c r="P66" s="94">
        <f t="shared" si="14"/>
        <v>44</v>
      </c>
      <c r="Q66" s="94">
        <f t="shared" si="14"/>
        <v>93</v>
      </c>
      <c r="R66" s="95">
        <f t="shared" si="14"/>
        <v>150</v>
      </c>
      <c r="S66" s="96">
        <f>SUM(E66:R66)</f>
        <v>800</v>
      </c>
      <c r="V66" s="4"/>
    </row>
    <row r="67" spans="2:22" ht="45" customHeight="1" thickBot="1" thickTop="1">
      <c r="B67" s="332"/>
      <c r="C67" s="333" t="s">
        <v>83</v>
      </c>
      <c r="D67" s="334"/>
      <c r="E67" s="97">
        <f t="shared" si="14"/>
        <v>1120</v>
      </c>
      <c r="F67" s="97">
        <f>F49+F51+F53+F55+F57+F59+F61+F63+F65</f>
        <v>779</v>
      </c>
      <c r="G67" s="97">
        <f t="shared" si="14"/>
        <v>911</v>
      </c>
      <c r="H67" s="97">
        <f t="shared" si="14"/>
        <v>1289</v>
      </c>
      <c r="I67" s="97">
        <f t="shared" si="14"/>
        <v>1359</v>
      </c>
      <c r="J67" s="97">
        <f t="shared" si="14"/>
        <v>672</v>
      </c>
      <c r="K67" s="97">
        <f t="shared" si="14"/>
        <v>1063</v>
      </c>
      <c r="L67" s="97">
        <f t="shared" si="14"/>
        <v>706</v>
      </c>
      <c r="M67" s="97">
        <f t="shared" si="14"/>
        <v>456</v>
      </c>
      <c r="N67" s="97">
        <f t="shared" si="14"/>
        <v>507</v>
      </c>
      <c r="O67" s="97">
        <f t="shared" si="14"/>
        <v>1463</v>
      </c>
      <c r="P67" s="97">
        <f t="shared" si="14"/>
        <v>1194</v>
      </c>
      <c r="Q67" s="97">
        <f t="shared" si="14"/>
        <v>3541</v>
      </c>
      <c r="R67" s="98">
        <f t="shared" si="14"/>
        <v>2460</v>
      </c>
      <c r="S67" s="96">
        <f>SUM(E67:R67)</f>
        <v>17520</v>
      </c>
      <c r="V67" s="4"/>
    </row>
    <row r="68" spans="2:19" ht="14.25" customHeight="1">
      <c r="B68" s="335" t="s">
        <v>84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</row>
    <row r="69" spans="2:19" ht="14.25" customHeight="1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</row>
    <row r="75" ht="13.5" thickBot="1"/>
    <row r="76" spans="5:19" ht="26.25" customHeight="1" thickBot="1" thickTop="1">
      <c r="E76" s="99">
        <v>103</v>
      </c>
      <c r="F76" s="99">
        <v>63</v>
      </c>
      <c r="G76" s="99">
        <v>51</v>
      </c>
      <c r="H76" s="99">
        <v>57</v>
      </c>
      <c r="I76" s="99">
        <v>77</v>
      </c>
      <c r="J76" s="99">
        <v>28</v>
      </c>
      <c r="K76" s="99">
        <v>38</v>
      </c>
      <c r="L76" s="99">
        <v>22</v>
      </c>
      <c r="M76" s="99">
        <v>63</v>
      </c>
      <c r="N76" s="99">
        <v>38</v>
      </c>
      <c r="O76" s="99">
        <v>154</v>
      </c>
      <c r="P76" s="99">
        <v>104</v>
      </c>
      <c r="Q76" s="99">
        <v>62</v>
      </c>
      <c r="R76" s="99">
        <v>79</v>
      </c>
      <c r="S76" s="77">
        <f>SUM(E76:R76)</f>
        <v>939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68" t="s">
        <v>85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2:15" ht="24.75" customHeight="1">
      <c r="B2" s="368" t="s">
        <v>86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349" t="s">
        <v>87</v>
      </c>
      <c r="C4" s="371" t="s">
        <v>88</v>
      </c>
      <c r="D4" s="353" t="s">
        <v>89</v>
      </c>
      <c r="E4" s="355" t="s">
        <v>90</v>
      </c>
      <c r="F4" s="100"/>
      <c r="G4" s="349" t="s">
        <v>87</v>
      </c>
      <c r="H4" s="351" t="s">
        <v>91</v>
      </c>
      <c r="I4" s="353" t="s">
        <v>89</v>
      </c>
      <c r="J4" s="355" t="s">
        <v>90</v>
      </c>
      <c r="K4" s="33"/>
      <c r="L4" s="349" t="s">
        <v>87</v>
      </c>
      <c r="M4" s="363" t="s">
        <v>88</v>
      </c>
      <c r="N4" s="353" t="s">
        <v>89</v>
      </c>
      <c r="O4" s="365" t="s">
        <v>90</v>
      </c>
    </row>
    <row r="5" spans="2:15" ht="18.75" customHeight="1" thickBot="1" thickTop="1">
      <c r="B5" s="350"/>
      <c r="C5" s="372"/>
      <c r="D5" s="354"/>
      <c r="E5" s="356"/>
      <c r="F5" s="100"/>
      <c r="G5" s="350"/>
      <c r="H5" s="352"/>
      <c r="I5" s="354"/>
      <c r="J5" s="356"/>
      <c r="K5" s="33"/>
      <c r="L5" s="350"/>
      <c r="M5" s="364"/>
      <c r="N5" s="354"/>
      <c r="O5" s="366"/>
    </row>
    <row r="6" spans="2:15" ht="16.5" customHeight="1" thickTop="1">
      <c r="B6" s="357" t="s">
        <v>92</v>
      </c>
      <c r="C6" s="358"/>
      <c r="D6" s="358"/>
      <c r="E6" s="361">
        <f>SUM(E8+E19+E27+E34+E41)</f>
        <v>22048</v>
      </c>
      <c r="F6" s="100"/>
      <c r="G6" s="101">
        <v>4</v>
      </c>
      <c r="H6" s="102" t="s">
        <v>93</v>
      </c>
      <c r="I6" s="103" t="s">
        <v>94</v>
      </c>
      <c r="J6" s="104">
        <v>863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9771</v>
      </c>
    </row>
    <row r="7" spans="2:15" ht="16.5" customHeight="1" thickBot="1">
      <c r="B7" s="359"/>
      <c r="C7" s="360"/>
      <c r="D7" s="360"/>
      <c r="E7" s="367"/>
      <c r="F7" s="1"/>
      <c r="G7" s="108">
        <v>5</v>
      </c>
      <c r="H7" s="109" t="s">
        <v>98</v>
      </c>
      <c r="I7" s="110" t="s">
        <v>94</v>
      </c>
      <c r="J7" s="111">
        <v>357</v>
      </c>
      <c r="K7" s="1"/>
      <c r="L7" s="108">
        <v>1</v>
      </c>
      <c r="M7" s="109" t="s">
        <v>99</v>
      </c>
      <c r="N7" s="110" t="s">
        <v>94</v>
      </c>
      <c r="O7" s="111">
        <v>200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8270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223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276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582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430</v>
      </c>
      <c r="F10" s="1"/>
      <c r="G10" s="349" t="s">
        <v>87</v>
      </c>
      <c r="H10" s="351" t="s">
        <v>91</v>
      </c>
      <c r="I10" s="353" t="s">
        <v>89</v>
      </c>
      <c r="J10" s="355" t="s">
        <v>90</v>
      </c>
      <c r="K10" s="1"/>
      <c r="L10" s="108">
        <v>4</v>
      </c>
      <c r="M10" s="109" t="s">
        <v>107</v>
      </c>
      <c r="N10" s="110" t="s">
        <v>94</v>
      </c>
      <c r="O10" s="111">
        <v>279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349</v>
      </c>
      <c r="F11" s="1"/>
      <c r="G11" s="350"/>
      <c r="H11" s="352"/>
      <c r="I11" s="354"/>
      <c r="J11" s="356"/>
      <c r="K11" s="1"/>
      <c r="L11" s="108">
        <v>5</v>
      </c>
      <c r="M11" s="109" t="s">
        <v>109</v>
      </c>
      <c r="N11" s="110" t="s">
        <v>94</v>
      </c>
      <c r="O11" s="111">
        <v>617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403</v>
      </c>
      <c r="F12" s="1"/>
      <c r="G12" s="357" t="s">
        <v>112</v>
      </c>
      <c r="H12" s="358"/>
      <c r="I12" s="358"/>
      <c r="J12" s="361">
        <f>SUM(J14+J23+J33+J41+O6+O20+O31)</f>
        <v>38566</v>
      </c>
      <c r="K12" s="1"/>
      <c r="L12" s="108" t="s">
        <v>50</v>
      </c>
      <c r="M12" s="109" t="s">
        <v>113</v>
      </c>
      <c r="N12" s="110" t="s">
        <v>94</v>
      </c>
      <c r="O12" s="111">
        <v>1462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322</v>
      </c>
      <c r="F13" s="120"/>
      <c r="G13" s="359"/>
      <c r="H13" s="360"/>
      <c r="I13" s="360"/>
      <c r="J13" s="362"/>
      <c r="K13" s="120"/>
      <c r="L13" s="108">
        <v>7</v>
      </c>
      <c r="M13" s="109" t="s">
        <v>115</v>
      </c>
      <c r="N13" s="110" t="s">
        <v>103</v>
      </c>
      <c r="O13" s="111">
        <v>300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440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4373</v>
      </c>
      <c r="K14" s="1"/>
      <c r="L14" s="108">
        <v>8</v>
      </c>
      <c r="M14" s="109" t="s">
        <v>118</v>
      </c>
      <c r="N14" s="110" t="s">
        <v>103</v>
      </c>
      <c r="O14" s="111">
        <v>181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800</v>
      </c>
      <c r="F15" s="121"/>
      <c r="G15" s="108">
        <v>1</v>
      </c>
      <c r="H15" s="109" t="s">
        <v>120</v>
      </c>
      <c r="I15" s="110" t="s">
        <v>103</v>
      </c>
      <c r="J15" s="111">
        <v>181</v>
      </c>
      <c r="K15" s="1"/>
      <c r="L15" s="108">
        <v>9</v>
      </c>
      <c r="M15" s="109" t="s">
        <v>121</v>
      </c>
      <c r="N15" s="110" t="s">
        <v>103</v>
      </c>
      <c r="O15" s="111">
        <v>225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155</v>
      </c>
      <c r="K16" s="1"/>
      <c r="L16" s="108">
        <v>10</v>
      </c>
      <c r="M16" s="109" t="s">
        <v>123</v>
      </c>
      <c r="N16" s="110" t="s">
        <v>103</v>
      </c>
      <c r="O16" s="111">
        <v>876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5250</v>
      </c>
      <c r="F17" s="121"/>
      <c r="G17" s="108">
        <v>3</v>
      </c>
      <c r="H17" s="109" t="s">
        <v>126</v>
      </c>
      <c r="I17" s="110" t="s">
        <v>103</v>
      </c>
      <c r="J17" s="111">
        <v>393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798</v>
      </c>
      <c r="K18" s="1"/>
      <c r="L18" s="128">
        <v>11</v>
      </c>
      <c r="M18" s="129" t="s">
        <v>123</v>
      </c>
      <c r="N18" s="130" t="s">
        <v>125</v>
      </c>
      <c r="O18" s="131">
        <v>4826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4873</v>
      </c>
      <c r="F19" s="121"/>
      <c r="G19" s="108">
        <v>5</v>
      </c>
      <c r="H19" s="109" t="s">
        <v>127</v>
      </c>
      <c r="I19" s="110" t="s">
        <v>111</v>
      </c>
      <c r="J19" s="111">
        <v>1656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464</v>
      </c>
      <c r="F20" s="121"/>
      <c r="G20" s="108">
        <v>6</v>
      </c>
      <c r="H20" s="109" t="s">
        <v>130</v>
      </c>
      <c r="I20" s="110" t="s">
        <v>94</v>
      </c>
      <c r="J20" s="111">
        <v>978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5851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1964</v>
      </c>
      <c r="F21" s="121"/>
      <c r="G21" s="108">
        <v>7</v>
      </c>
      <c r="H21" s="109" t="s">
        <v>133</v>
      </c>
      <c r="I21" s="110" t="s">
        <v>103</v>
      </c>
      <c r="J21" s="111">
        <v>212</v>
      </c>
      <c r="K21" s="1"/>
      <c r="L21" s="108">
        <v>1</v>
      </c>
      <c r="M21" s="109" t="s">
        <v>134</v>
      </c>
      <c r="N21" s="110" t="s">
        <v>103</v>
      </c>
      <c r="O21" s="111">
        <v>284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500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249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372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7301</v>
      </c>
      <c r="K23" s="1"/>
      <c r="L23" s="108">
        <v>3</v>
      </c>
      <c r="M23" s="109" t="s">
        <v>140</v>
      </c>
      <c r="N23" s="110" t="s">
        <v>94</v>
      </c>
      <c r="O23" s="111">
        <v>566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1030</v>
      </c>
      <c r="F24" s="121"/>
      <c r="G24" s="108">
        <v>1</v>
      </c>
      <c r="H24" s="109" t="s">
        <v>142</v>
      </c>
      <c r="I24" s="110" t="s">
        <v>94</v>
      </c>
      <c r="J24" s="111">
        <v>372</v>
      </c>
      <c r="K24" s="1"/>
      <c r="L24" s="108">
        <v>4</v>
      </c>
      <c r="M24" s="109" t="s">
        <v>143</v>
      </c>
      <c r="N24" s="110" t="s">
        <v>94</v>
      </c>
      <c r="O24" s="111">
        <v>435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543</v>
      </c>
      <c r="F25" s="121"/>
      <c r="G25" s="108">
        <v>2</v>
      </c>
      <c r="H25" s="109" t="s">
        <v>145</v>
      </c>
      <c r="I25" s="110" t="s">
        <v>103</v>
      </c>
      <c r="J25" s="111">
        <v>288</v>
      </c>
      <c r="K25" s="1"/>
      <c r="L25" s="108">
        <v>5</v>
      </c>
      <c r="M25" s="109" t="s">
        <v>146</v>
      </c>
      <c r="N25" s="110" t="s">
        <v>103</v>
      </c>
      <c r="O25" s="111">
        <v>429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1806</v>
      </c>
      <c r="K26" s="1"/>
      <c r="L26" s="108">
        <v>6</v>
      </c>
      <c r="M26" s="109" t="s">
        <v>148</v>
      </c>
      <c r="N26" s="110" t="s">
        <v>94</v>
      </c>
      <c r="O26" s="111">
        <v>1646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2154</v>
      </c>
      <c r="F27" s="121"/>
      <c r="G27" s="108">
        <v>4</v>
      </c>
      <c r="H27" s="109" t="s">
        <v>150</v>
      </c>
      <c r="I27" s="110" t="s">
        <v>103</v>
      </c>
      <c r="J27" s="111">
        <v>614</v>
      </c>
      <c r="K27" s="1"/>
      <c r="L27" s="108">
        <v>7</v>
      </c>
      <c r="M27" s="109" t="s">
        <v>151</v>
      </c>
      <c r="N27" s="110" t="s">
        <v>103</v>
      </c>
      <c r="O27" s="111">
        <v>164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384</v>
      </c>
      <c r="F28" s="121"/>
      <c r="G28" s="108">
        <v>5</v>
      </c>
      <c r="H28" s="109" t="s">
        <v>150</v>
      </c>
      <c r="I28" s="110" t="s">
        <v>111</v>
      </c>
      <c r="J28" s="111">
        <v>2743</v>
      </c>
      <c r="K28" s="1"/>
      <c r="L28" s="108">
        <v>8</v>
      </c>
      <c r="M28" s="109" t="s">
        <v>153</v>
      </c>
      <c r="N28" s="110" t="s">
        <v>103</v>
      </c>
      <c r="O28" s="111">
        <v>440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184</v>
      </c>
      <c r="F29" s="121"/>
      <c r="G29" s="108">
        <v>6</v>
      </c>
      <c r="H29" s="109" t="s">
        <v>155</v>
      </c>
      <c r="I29" s="110" t="s">
        <v>94</v>
      </c>
      <c r="J29" s="111">
        <v>533</v>
      </c>
      <c r="K29" s="1"/>
      <c r="L29" s="108">
        <v>9</v>
      </c>
      <c r="M29" s="109" t="s">
        <v>153</v>
      </c>
      <c r="N29" s="110" t="s">
        <v>111</v>
      </c>
      <c r="O29" s="111">
        <v>1638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222</v>
      </c>
      <c r="F30" s="121"/>
      <c r="G30" s="108">
        <v>7</v>
      </c>
      <c r="H30" s="109" t="s">
        <v>157</v>
      </c>
      <c r="I30" s="110" t="s">
        <v>103</v>
      </c>
      <c r="J30" s="111">
        <v>571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450</v>
      </c>
      <c r="F31" s="121"/>
      <c r="G31" s="108">
        <v>8</v>
      </c>
      <c r="H31" s="109" t="s">
        <v>159</v>
      </c>
      <c r="I31" s="110" t="s">
        <v>103</v>
      </c>
      <c r="J31" s="111">
        <v>374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5875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914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318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2955</v>
      </c>
      <c r="K33" s="1"/>
      <c r="L33" s="108">
        <v>2</v>
      </c>
      <c r="M33" s="109" t="s">
        <v>163</v>
      </c>
      <c r="N33" s="110" t="s">
        <v>94</v>
      </c>
      <c r="O33" s="111">
        <v>601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4903</v>
      </c>
      <c r="F34" s="121"/>
      <c r="G34" s="108">
        <v>1</v>
      </c>
      <c r="H34" s="109" t="s">
        <v>166</v>
      </c>
      <c r="I34" s="110" t="s">
        <v>103</v>
      </c>
      <c r="J34" s="111">
        <v>247</v>
      </c>
      <c r="K34" s="1"/>
      <c r="L34" s="108">
        <v>3</v>
      </c>
      <c r="M34" s="109" t="s">
        <v>167</v>
      </c>
      <c r="N34" s="110" t="s">
        <v>103</v>
      </c>
      <c r="O34" s="111">
        <v>182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872</v>
      </c>
      <c r="F35" s="121"/>
      <c r="G35" s="108">
        <v>2</v>
      </c>
      <c r="H35" s="109" t="s">
        <v>169</v>
      </c>
      <c r="I35" s="110" t="s">
        <v>103</v>
      </c>
      <c r="J35" s="111">
        <v>359</v>
      </c>
      <c r="K35" s="1"/>
      <c r="L35" s="108">
        <v>4</v>
      </c>
      <c r="M35" s="109" t="s">
        <v>170</v>
      </c>
      <c r="N35" s="110" t="s">
        <v>94</v>
      </c>
      <c r="O35" s="111">
        <v>1600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1545</v>
      </c>
      <c r="F36" s="121"/>
      <c r="G36" s="108">
        <v>3</v>
      </c>
      <c r="H36" s="109" t="s">
        <v>172</v>
      </c>
      <c r="I36" s="110" t="s">
        <v>103</v>
      </c>
      <c r="J36" s="111">
        <v>268</v>
      </c>
      <c r="K36" s="1"/>
      <c r="L36" s="108">
        <v>5</v>
      </c>
      <c r="M36" s="109" t="s">
        <v>173</v>
      </c>
      <c r="N36" s="110" t="s">
        <v>111</v>
      </c>
      <c r="O36" s="111">
        <v>129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344</v>
      </c>
      <c r="F37" s="121"/>
      <c r="G37" s="108">
        <v>4</v>
      </c>
      <c r="H37" s="109" t="s">
        <v>175</v>
      </c>
      <c r="I37" s="110" t="s">
        <v>103</v>
      </c>
      <c r="J37" s="111">
        <v>236</v>
      </c>
      <c r="K37" s="1"/>
      <c r="L37" s="108">
        <v>6</v>
      </c>
      <c r="M37" s="109" t="s">
        <v>176</v>
      </c>
      <c r="N37" s="110" t="s">
        <v>103</v>
      </c>
      <c r="O37" s="111">
        <v>193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1699</v>
      </c>
      <c r="F38" s="121"/>
      <c r="G38" s="108">
        <v>5</v>
      </c>
      <c r="H38" s="109" t="s">
        <v>178</v>
      </c>
      <c r="I38" s="110" t="s">
        <v>94</v>
      </c>
      <c r="J38" s="111">
        <v>1588</v>
      </c>
      <c r="K38" s="1"/>
      <c r="L38" s="108">
        <v>7</v>
      </c>
      <c r="M38" s="109" t="s">
        <v>179</v>
      </c>
      <c r="N38" s="110" t="s">
        <v>103</v>
      </c>
      <c r="O38" s="111">
        <v>341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443</v>
      </c>
      <c r="F39" s="121"/>
      <c r="G39" s="108">
        <v>6</v>
      </c>
      <c r="H39" s="109" t="s">
        <v>181</v>
      </c>
      <c r="I39" s="110" t="s">
        <v>94</v>
      </c>
      <c r="J39" s="111">
        <v>257</v>
      </c>
      <c r="K39" s="1"/>
      <c r="L39" s="108">
        <v>8</v>
      </c>
      <c r="M39" s="109" t="s">
        <v>182</v>
      </c>
      <c r="N39" s="110" t="s">
        <v>103</v>
      </c>
      <c r="O39" s="111">
        <v>302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547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1848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2440</v>
      </c>
      <c r="K41" s="1"/>
      <c r="L41" s="139">
        <v>10</v>
      </c>
      <c r="M41" s="126" t="s">
        <v>183</v>
      </c>
      <c r="N41" s="140" t="s">
        <v>111</v>
      </c>
      <c r="O41" s="111">
        <v>1662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221</v>
      </c>
      <c r="F42" s="121"/>
      <c r="G42" s="108">
        <v>1</v>
      </c>
      <c r="H42" s="109" t="s">
        <v>185</v>
      </c>
      <c r="I42" s="110" t="s">
        <v>94</v>
      </c>
      <c r="J42" s="111">
        <v>674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214</v>
      </c>
      <c r="F43" s="121"/>
      <c r="G43" s="108">
        <v>2</v>
      </c>
      <c r="H43" s="109" t="s">
        <v>187</v>
      </c>
      <c r="I43" s="110" t="s">
        <v>94</v>
      </c>
      <c r="J43" s="111">
        <v>366</v>
      </c>
      <c r="K43" s="1"/>
      <c r="L43" s="341" t="s">
        <v>188</v>
      </c>
      <c r="M43" s="342"/>
      <c r="N43" s="345" t="s">
        <v>189</v>
      </c>
      <c r="O43" s="347">
        <f>SUM(E8+E19+E27+E34+E41+J14+J23+J33+J41+O6+O20+O31)</f>
        <v>60614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193</v>
      </c>
      <c r="F44" s="121"/>
      <c r="G44" s="145">
        <v>3</v>
      </c>
      <c r="H44" s="146" t="s">
        <v>191</v>
      </c>
      <c r="I44" s="147" t="s">
        <v>94</v>
      </c>
      <c r="J44" s="116">
        <v>1400</v>
      </c>
      <c r="K44" s="1"/>
      <c r="L44" s="343"/>
      <c r="M44" s="344"/>
      <c r="N44" s="346"/>
      <c r="O44" s="348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27" width="9.125" style="158" customWidth="1"/>
    <col min="28" max="16384" width="9.125" style="165" customWidth="1"/>
  </cols>
  <sheetData>
    <row r="1" spans="1:28" s="160" customFormat="1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</row>
    <row r="2" spans="1:27" s="160" customFormat="1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s="160" customFormat="1" ht="12.75">
      <c r="A3" s="158"/>
      <c r="B3" s="158"/>
      <c r="C3" s="158" t="s">
        <v>193</v>
      </c>
      <c r="D3" s="158" t="s">
        <v>194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</row>
    <row r="4" spans="1:27" s="160" customFormat="1" ht="12.75">
      <c r="A4" s="158"/>
      <c r="B4" s="158"/>
      <c r="C4" s="158" t="s">
        <v>195</v>
      </c>
      <c r="D4" s="158">
        <v>59134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60" customFormat="1" ht="12.75">
      <c r="A5" s="158"/>
      <c r="B5" s="158"/>
      <c r="C5" s="158" t="s">
        <v>196</v>
      </c>
      <c r="D5" s="158">
        <v>64653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1:27" s="160" customFormat="1" ht="12.75">
      <c r="A6" s="158"/>
      <c r="B6" s="158"/>
      <c r="C6" s="158" t="s">
        <v>197</v>
      </c>
      <c r="D6" s="158">
        <v>65177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</row>
    <row r="7" spans="1:27" s="160" customFormat="1" ht="12.75">
      <c r="A7" s="158"/>
      <c r="B7" s="158"/>
      <c r="C7" s="158" t="s">
        <v>198</v>
      </c>
      <c r="D7" s="158">
        <v>63848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</row>
    <row r="8" spans="1:27" s="160" customFormat="1" ht="12.75">
      <c r="A8" s="158"/>
      <c r="B8" s="158"/>
      <c r="C8" s="158" t="s">
        <v>199</v>
      </c>
      <c r="D8" s="158">
        <v>61079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s="160" customFormat="1" ht="12.75">
      <c r="A9" s="158"/>
      <c r="B9" s="158"/>
      <c r="C9" s="158" t="s">
        <v>200</v>
      </c>
      <c r="D9" s="158">
        <v>58933</v>
      </c>
      <c r="E9" s="158"/>
      <c r="F9" s="158"/>
      <c r="G9" s="158"/>
      <c r="H9" s="158" t="s">
        <v>201</v>
      </c>
      <c r="I9" s="158" t="s">
        <v>202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</row>
    <row r="10" spans="1:27" s="160" customFormat="1" ht="12.75">
      <c r="A10" s="158"/>
      <c r="B10" s="158"/>
      <c r="C10" s="158" t="s">
        <v>203</v>
      </c>
      <c r="D10" s="158">
        <v>58077</v>
      </c>
      <c r="E10" s="158"/>
      <c r="F10" s="158"/>
      <c r="G10" s="158" t="s">
        <v>204</v>
      </c>
      <c r="H10" s="158">
        <v>5537</v>
      </c>
      <c r="I10" s="158">
        <v>8348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160" customFormat="1" ht="12.75">
      <c r="A11" s="158"/>
      <c r="B11" s="158"/>
      <c r="C11" s="158" t="s">
        <v>205</v>
      </c>
      <c r="D11" s="158">
        <v>57238</v>
      </c>
      <c r="E11" s="158"/>
      <c r="F11" s="158"/>
      <c r="G11" s="158" t="s">
        <v>206</v>
      </c>
      <c r="H11" s="158">
        <v>7431</v>
      </c>
      <c r="I11" s="158">
        <v>8485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s="160" customFormat="1" ht="12.75">
      <c r="A12" s="158"/>
      <c r="B12" s="158"/>
      <c r="C12" s="158" t="s">
        <v>207</v>
      </c>
      <c r="D12" s="158">
        <v>57318</v>
      </c>
      <c r="E12" s="158"/>
      <c r="F12" s="158"/>
      <c r="G12" s="158" t="s">
        <v>208</v>
      </c>
      <c r="H12" s="158">
        <v>9556</v>
      </c>
      <c r="I12" s="158">
        <v>8503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s="160" customFormat="1" ht="12.75">
      <c r="A13" s="158"/>
      <c r="B13" s="158"/>
      <c r="C13" s="158" t="s">
        <v>209</v>
      </c>
      <c r="D13" s="158">
        <v>57802</v>
      </c>
      <c r="E13" s="158"/>
      <c r="F13" s="158"/>
      <c r="G13" s="158" t="s">
        <v>210</v>
      </c>
      <c r="H13" s="158">
        <v>8700</v>
      </c>
      <c r="I13" s="158">
        <v>9184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s="160" customFormat="1" ht="12.75">
      <c r="A14" s="158"/>
      <c r="B14" s="158"/>
      <c r="C14" s="158" t="s">
        <v>211</v>
      </c>
      <c r="D14" s="158">
        <v>56749</v>
      </c>
      <c r="E14" s="158"/>
      <c r="F14" s="158"/>
      <c r="G14" s="158" t="s">
        <v>212</v>
      </c>
      <c r="H14" s="158">
        <v>7394</v>
      </c>
      <c r="I14" s="158">
        <v>7474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160" customFormat="1" ht="12.75">
      <c r="A15" s="158"/>
      <c r="B15" s="158"/>
      <c r="C15" s="158" t="s">
        <v>213</v>
      </c>
      <c r="D15" s="158">
        <v>57803</v>
      </c>
      <c r="E15" s="158"/>
      <c r="F15" s="158"/>
      <c r="G15" s="158" t="s">
        <v>214</v>
      </c>
      <c r="H15" s="158">
        <v>8362</v>
      </c>
      <c r="I15" s="158">
        <v>7523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s="160" customFormat="1" ht="12.75">
      <c r="A16" s="158"/>
      <c r="B16" s="158"/>
      <c r="C16" s="158" t="s">
        <v>215</v>
      </c>
      <c r="D16" s="158">
        <v>60614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s="160" customFormat="1" ht="12.7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s="160" customFormat="1" ht="12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s="160" customFormat="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s="160" customFormat="1" ht="12.7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s="160" customFormat="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s="160" customFormat="1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s="160" customFormat="1" ht="12.75">
      <c r="A23" s="158"/>
      <c r="B23" s="158"/>
      <c r="C23" s="158" t="s">
        <v>216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</row>
    <row r="24" spans="1:27" s="160" customFormat="1" ht="12.75">
      <c r="A24" s="158"/>
      <c r="B24" s="158" t="s">
        <v>217</v>
      </c>
      <c r="C24" s="158">
        <v>3071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</row>
    <row r="25" spans="1:27" s="160" customFormat="1" ht="12.75">
      <c r="A25" s="158"/>
      <c r="B25" s="158" t="s">
        <v>218</v>
      </c>
      <c r="C25" s="158">
        <v>3681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160" customFormat="1" ht="12.75">
      <c r="A26" s="158"/>
      <c r="B26" s="158" t="s">
        <v>219</v>
      </c>
      <c r="C26" s="158">
        <v>3419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s="160" customFormat="1" ht="12.75">
      <c r="A27" s="158"/>
      <c r="B27" s="158" t="s">
        <v>220</v>
      </c>
      <c r="C27" s="158">
        <v>3197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160" customFormat="1" ht="12.75">
      <c r="A28" s="158"/>
      <c r="B28" s="158" t="s">
        <v>221</v>
      </c>
      <c r="C28" s="158">
        <v>2111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s="160" customFormat="1" ht="12.75">
      <c r="A29" s="158"/>
      <c r="B29" s="158" t="s">
        <v>195</v>
      </c>
      <c r="C29" s="158">
        <v>1172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s="160" customFormat="1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</row>
    <row r="31" spans="1:27" s="160" customFormat="1" ht="12.75">
      <c r="A31" s="158"/>
      <c r="B31" s="158" t="s">
        <v>205</v>
      </c>
      <c r="C31" s="158">
        <v>2565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spans="1:27" s="160" customFormat="1" ht="12.75">
      <c r="A32" s="158"/>
      <c r="B32" s="158" t="s">
        <v>207</v>
      </c>
      <c r="C32" s="158">
        <v>2977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7" s="160" customFormat="1" ht="12.75">
      <c r="A33" s="158"/>
      <c r="B33" s="158" t="s">
        <v>209</v>
      </c>
      <c r="C33" s="158">
        <v>3222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s="160" customFormat="1" ht="12.75">
      <c r="A34" s="158"/>
      <c r="B34" s="158" t="s">
        <v>211</v>
      </c>
      <c r="C34" s="158">
        <v>2852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7" s="160" customFormat="1" ht="12.75">
      <c r="A35" s="158"/>
      <c r="B35" s="158" t="s">
        <v>213</v>
      </c>
      <c r="C35" s="158">
        <v>1660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</row>
    <row r="36" spans="1:27" s="160" customFormat="1" ht="12.75">
      <c r="A36" s="158"/>
      <c r="B36" s="158" t="s">
        <v>215</v>
      </c>
      <c r="C36" s="158">
        <v>1243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1:27" s="160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s="160" customFormat="1" ht="12.75">
      <c r="A38" s="158"/>
      <c r="B38" s="158">
        <v>1875</v>
      </c>
      <c r="C38" s="158"/>
      <c r="D38" s="158"/>
      <c r="E38" s="158"/>
      <c r="F38" s="158"/>
      <c r="G38" s="158"/>
      <c r="H38" s="158"/>
      <c r="I38" s="158"/>
      <c r="J38" s="161" t="s">
        <v>222</v>
      </c>
      <c r="K38" s="162">
        <f>B38/B$51</f>
        <v>0.33863102763229186</v>
      </c>
      <c r="L38" s="162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s="160" customFormat="1" ht="12.75">
      <c r="A39" s="158"/>
      <c r="B39" s="158">
        <v>252</v>
      </c>
      <c r="C39" s="158"/>
      <c r="D39" s="158"/>
      <c r="E39" s="158"/>
      <c r="F39" s="158"/>
      <c r="G39" s="158"/>
      <c r="H39" s="158"/>
      <c r="I39" s="158"/>
      <c r="J39" s="161" t="s">
        <v>223</v>
      </c>
      <c r="K39" s="162">
        <f>B39/B$51</f>
        <v>0.045512010113780026</v>
      </c>
      <c r="L39" s="162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s="160" customFormat="1" ht="12.75" customHeight="1">
      <c r="A40" s="158"/>
      <c r="B40" s="158">
        <v>251</v>
      </c>
      <c r="C40" s="158"/>
      <c r="D40" s="158"/>
      <c r="E40" s="158"/>
      <c r="F40" s="158"/>
      <c r="G40" s="158"/>
      <c r="H40" s="158"/>
      <c r="I40" s="158"/>
      <c r="J40" s="161" t="s">
        <v>224</v>
      </c>
      <c r="K40" s="162">
        <f aca="true" t="shared" si="0" ref="K40:K50">B40/B$51</f>
        <v>0.0453314068990428</v>
      </c>
      <c r="L40" s="162"/>
      <c r="M40" s="373" t="s">
        <v>225</v>
      </c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</row>
    <row r="41" spans="1:27" s="160" customFormat="1" ht="12.75" customHeight="1">
      <c r="A41" s="158"/>
      <c r="B41" s="158">
        <v>23</v>
      </c>
      <c r="C41" s="158"/>
      <c r="D41" s="158"/>
      <c r="E41" s="158"/>
      <c r="F41" s="158"/>
      <c r="G41" s="158"/>
      <c r="H41" s="158"/>
      <c r="I41" s="158"/>
      <c r="J41" s="163" t="s">
        <v>226</v>
      </c>
      <c r="K41" s="162">
        <f t="shared" si="0"/>
        <v>0.004153873938956113</v>
      </c>
      <c r="L41" s="162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</row>
    <row r="42" spans="1:27" s="160" customFormat="1" ht="12.75">
      <c r="A42" s="158"/>
      <c r="B42" s="158">
        <v>7</v>
      </c>
      <c r="C42" s="158"/>
      <c r="D42" s="158"/>
      <c r="E42" s="158"/>
      <c r="F42" s="158"/>
      <c r="G42" s="158"/>
      <c r="H42" s="158"/>
      <c r="I42" s="158"/>
      <c r="J42" s="161" t="s">
        <v>227</v>
      </c>
      <c r="K42" s="162">
        <f t="shared" si="0"/>
        <v>0.0012642225031605564</v>
      </c>
      <c r="L42" s="16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</row>
    <row r="43" spans="1:27" s="160" customFormat="1" ht="12.75">
      <c r="A43" s="158"/>
      <c r="B43" s="158">
        <v>95</v>
      </c>
      <c r="C43" s="158"/>
      <c r="D43" s="158"/>
      <c r="E43" s="158"/>
      <c r="F43" s="158"/>
      <c r="G43" s="158"/>
      <c r="H43" s="158"/>
      <c r="I43" s="158"/>
      <c r="J43" s="163" t="s">
        <v>228</v>
      </c>
      <c r="K43" s="162">
        <f t="shared" si="0"/>
        <v>0.01715730540003612</v>
      </c>
      <c r="L43" s="16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</row>
    <row r="44" spans="1:27" s="160" customFormat="1" ht="12.75">
      <c r="A44" s="158"/>
      <c r="B44" s="158">
        <v>97</v>
      </c>
      <c r="C44" s="158"/>
      <c r="D44" s="158"/>
      <c r="E44" s="158"/>
      <c r="F44" s="158"/>
      <c r="G44" s="158"/>
      <c r="H44" s="158"/>
      <c r="I44" s="158"/>
      <c r="J44" s="163" t="s">
        <v>229</v>
      </c>
      <c r="K44" s="162">
        <f t="shared" si="0"/>
        <v>0.017518511829510565</v>
      </c>
      <c r="L44" s="162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</row>
    <row r="45" spans="1:27" s="160" customFormat="1" ht="12.75">
      <c r="A45" s="158"/>
      <c r="B45" s="158">
        <v>75</v>
      </c>
      <c r="C45" s="158"/>
      <c r="D45" s="158"/>
      <c r="E45" s="158"/>
      <c r="F45" s="158"/>
      <c r="G45" s="158"/>
      <c r="H45" s="158"/>
      <c r="I45" s="158"/>
      <c r="J45" s="163" t="s">
        <v>230</v>
      </c>
      <c r="K45" s="162">
        <f t="shared" si="0"/>
        <v>0.013545241105291674</v>
      </c>
      <c r="L45" s="162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</row>
    <row r="46" spans="1:27" s="160" customFormat="1" ht="12.75">
      <c r="A46" s="158"/>
      <c r="B46" s="158">
        <v>123</v>
      </c>
      <c r="C46" s="158"/>
      <c r="D46" s="158"/>
      <c r="E46" s="158"/>
      <c r="F46" s="158"/>
      <c r="G46" s="158"/>
      <c r="H46" s="158"/>
      <c r="I46" s="158"/>
      <c r="J46" s="163" t="s">
        <v>231</v>
      </c>
      <c r="K46" s="162">
        <f t="shared" si="0"/>
        <v>0.022214195412678345</v>
      </c>
      <c r="L46" s="162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160" customFormat="1" ht="12.75">
      <c r="A47" s="158"/>
      <c r="B47" s="158">
        <v>2041</v>
      </c>
      <c r="C47" s="158"/>
      <c r="D47" s="158"/>
      <c r="E47" s="158"/>
      <c r="F47" s="158"/>
      <c r="G47" s="158"/>
      <c r="H47" s="158"/>
      <c r="I47" s="158"/>
      <c r="J47" s="163" t="s">
        <v>232</v>
      </c>
      <c r="K47" s="162">
        <f t="shared" si="0"/>
        <v>0.3686111612786708</v>
      </c>
      <c r="L47" s="162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</row>
    <row r="48" spans="1:27" s="160" customFormat="1" ht="12.75">
      <c r="A48" s="158"/>
      <c r="B48" s="158">
        <v>317</v>
      </c>
      <c r="C48" s="158"/>
      <c r="D48" s="158"/>
      <c r="E48" s="158"/>
      <c r="F48" s="158"/>
      <c r="G48" s="158"/>
      <c r="H48" s="158"/>
      <c r="I48" s="158"/>
      <c r="J48" s="163" t="s">
        <v>233</v>
      </c>
      <c r="K48" s="162">
        <f t="shared" si="0"/>
        <v>0.05725121907169948</v>
      </c>
      <c r="L48" s="162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1:27" s="160" customFormat="1" ht="12.75">
      <c r="A49" s="158">
        <f>B38+B39+B40+B41+B42+B43+B44+B45+B46+B47+B48+B49</f>
        <v>5202</v>
      </c>
      <c r="B49" s="158">
        <v>46</v>
      </c>
      <c r="C49" s="158"/>
      <c r="D49" s="158"/>
      <c r="E49" s="158"/>
      <c r="F49" s="158"/>
      <c r="G49" s="158"/>
      <c r="H49" s="158"/>
      <c r="I49" s="158"/>
      <c r="J49" s="163" t="s">
        <v>234</v>
      </c>
      <c r="K49" s="162">
        <f t="shared" si="0"/>
        <v>0.008307747877912226</v>
      </c>
      <c r="L49" s="16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</row>
    <row r="50" spans="1:27" s="160" customFormat="1" ht="12.75">
      <c r="A50" s="158"/>
      <c r="B50" s="158">
        <v>335</v>
      </c>
      <c r="C50" s="158"/>
      <c r="D50" s="158"/>
      <c r="E50" s="158"/>
      <c r="F50" s="158"/>
      <c r="G50" s="158"/>
      <c r="H50" s="158"/>
      <c r="I50" s="158"/>
      <c r="J50" s="163" t="s">
        <v>235</v>
      </c>
      <c r="K50" s="162">
        <f t="shared" si="0"/>
        <v>0.060502076936969476</v>
      </c>
      <c r="L50" s="16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</row>
    <row r="51" spans="1:27" s="160" customFormat="1" ht="12.75">
      <c r="A51" s="158"/>
      <c r="B51" s="158">
        <v>5537</v>
      </c>
      <c r="C51" s="158"/>
      <c r="D51" s="158"/>
      <c r="E51" s="158"/>
      <c r="F51" s="158"/>
      <c r="G51" s="158"/>
      <c r="H51" s="158"/>
      <c r="I51" s="158"/>
      <c r="J51" s="163"/>
      <c r="K51" s="162"/>
      <c r="L51" s="162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1:27" s="160" customFormat="1" ht="12.75">
      <c r="A52" s="158"/>
      <c r="B52" s="158"/>
      <c r="C52" s="158"/>
      <c r="D52" s="158"/>
      <c r="E52" s="158"/>
      <c r="F52" s="158"/>
      <c r="G52" s="158"/>
      <c r="H52" s="158"/>
      <c r="I52" s="158"/>
      <c r="J52" s="163"/>
      <c r="K52" s="162"/>
      <c r="L52" s="162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7" s="160" customFormat="1" ht="12.75">
      <c r="A53" s="158"/>
      <c r="B53" s="158">
        <f>SUM(B38:B50)</f>
        <v>5537</v>
      </c>
      <c r="C53" s="158"/>
      <c r="D53" s="158"/>
      <c r="E53" s="158"/>
      <c r="F53" s="158"/>
      <c r="G53" s="158"/>
      <c r="H53" s="158"/>
      <c r="I53" s="158"/>
      <c r="J53" s="158"/>
      <c r="K53" s="164">
        <f>SUM(K38:K50)</f>
        <v>1</v>
      </c>
      <c r="L53" s="164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1:27" s="160" customFormat="1" ht="12.7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1:27" s="160" customFormat="1" ht="12.7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</row>
    <row r="56" spans="1:27" s="160" customFormat="1" ht="12.75">
      <c r="A56" s="158"/>
      <c r="B56" s="158">
        <v>7852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27" s="160" customFormat="1" ht="12.7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</row>
    <row r="58" spans="1:27" s="160" customFormat="1" ht="12.7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</row>
    <row r="59" spans="1:27" s="160" customFormat="1" ht="12.7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</row>
    <row r="60" spans="1:27" s="160" customFormat="1" ht="12.7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</row>
    <row r="61" spans="1:27" s="160" customFormat="1" ht="12.7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tabSelected="1" zoomScale="75" zoomScaleNormal="75" zoomScalePageLayoutView="0" workbookViewId="0" topLeftCell="D1">
      <selection activeCell="N1" sqref="N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200" customWidth="1"/>
    <col min="6" max="8" width="12.25390625" style="200" customWidth="1"/>
    <col min="9" max="9" width="13.00390625" style="200" customWidth="1"/>
    <col min="10" max="10" width="12.375" style="200" customWidth="1"/>
    <col min="11" max="11" width="12.625" style="242" customWidth="1"/>
    <col min="12" max="12" width="12.25390625" style="200" customWidth="1"/>
    <col min="13" max="13" width="12.125" style="242" customWidth="1"/>
    <col min="14" max="15" width="12.25390625" style="200" customWidth="1"/>
    <col min="16" max="16" width="12.25390625" style="242" customWidth="1"/>
    <col min="17" max="17" width="12.875" style="200" customWidth="1"/>
    <col min="18" max="18" width="13.375" style="200" customWidth="1"/>
    <col min="19" max="19" width="15.875" style="200" customWidth="1"/>
    <col min="20" max="20" width="10.75390625" style="0" bestFit="1" customWidth="1"/>
  </cols>
  <sheetData>
    <row r="2" spans="2:19" ht="42" customHeight="1">
      <c r="B2" s="166"/>
      <c r="C2" s="167"/>
      <c r="D2" s="168"/>
      <c r="E2" s="412" t="s">
        <v>236</v>
      </c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166"/>
      <c r="Q2" s="166"/>
      <c r="R2" s="169"/>
      <c r="S2" s="170"/>
    </row>
    <row r="3" spans="2:19" ht="48.75" customHeight="1">
      <c r="B3" s="414" t="s">
        <v>237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</row>
    <row r="4" spans="2:19" ht="42" customHeight="1" thickBot="1">
      <c r="B4" s="415" t="s">
        <v>274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</row>
    <row r="5" spans="2:19" ht="40.5" customHeight="1" thickBot="1">
      <c r="B5" s="171" t="s">
        <v>1</v>
      </c>
      <c r="C5" s="172" t="s">
        <v>2</v>
      </c>
      <c r="D5" s="173" t="s">
        <v>3</v>
      </c>
      <c r="E5" s="174" t="s">
        <v>238</v>
      </c>
      <c r="F5" s="175" t="s">
        <v>239</v>
      </c>
      <c r="G5" s="176" t="s">
        <v>6</v>
      </c>
      <c r="H5" s="176" t="s">
        <v>7</v>
      </c>
      <c r="I5" s="176" t="s">
        <v>8</v>
      </c>
      <c r="J5" s="176" t="s">
        <v>9</v>
      </c>
      <c r="K5" s="176" t="s">
        <v>10</v>
      </c>
      <c r="L5" s="176" t="s">
        <v>11</v>
      </c>
      <c r="M5" s="176" t="s">
        <v>12</v>
      </c>
      <c r="N5" s="176" t="s">
        <v>13</v>
      </c>
      <c r="O5" s="176" t="s">
        <v>240</v>
      </c>
      <c r="P5" s="176" t="s">
        <v>241</v>
      </c>
      <c r="Q5" s="176" t="s">
        <v>16</v>
      </c>
      <c r="R5" s="176" t="s">
        <v>17</v>
      </c>
      <c r="S5" s="177" t="s">
        <v>18</v>
      </c>
    </row>
    <row r="6" spans="2:19" ht="24" customHeight="1" thickBot="1">
      <c r="B6" s="178"/>
      <c r="C6" s="417" t="s">
        <v>242</v>
      </c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</row>
    <row r="7" spans="2:19" ht="24" customHeight="1" thickBot="1">
      <c r="B7" s="179" t="s">
        <v>20</v>
      </c>
      <c r="C7" s="409" t="s">
        <v>243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1"/>
    </row>
    <row r="8" spans="2:19" ht="24" customHeight="1" thickBot="1">
      <c r="B8" s="180"/>
      <c r="C8" s="395" t="s">
        <v>244</v>
      </c>
      <c r="D8" s="418"/>
      <c r="E8" s="181">
        <v>726</v>
      </c>
      <c r="F8" s="181">
        <v>581</v>
      </c>
      <c r="G8" s="182">
        <v>768</v>
      </c>
      <c r="H8" s="182">
        <v>922</v>
      </c>
      <c r="I8" s="182">
        <v>1304</v>
      </c>
      <c r="J8" s="182">
        <v>595</v>
      </c>
      <c r="K8" s="182">
        <v>973</v>
      </c>
      <c r="L8" s="182">
        <v>415</v>
      </c>
      <c r="M8" s="182">
        <v>642</v>
      </c>
      <c r="N8" s="182">
        <v>531</v>
      </c>
      <c r="O8" s="182">
        <v>531</v>
      </c>
      <c r="P8" s="182">
        <v>940</v>
      </c>
      <c r="Q8" s="182">
        <v>1092</v>
      </c>
      <c r="R8" s="183">
        <v>1095</v>
      </c>
      <c r="S8" s="184">
        <f>SUM(E8:R8)</f>
        <v>11115</v>
      </c>
    </row>
    <row r="9" spans="2:20" ht="24" customHeight="1" thickBot="1">
      <c r="B9" s="180"/>
      <c r="C9" s="407" t="s">
        <v>245</v>
      </c>
      <c r="D9" s="408"/>
      <c r="E9" s="185">
        <v>1503</v>
      </c>
      <c r="F9" s="185">
        <v>823</v>
      </c>
      <c r="G9" s="185">
        <v>1227</v>
      </c>
      <c r="H9" s="185">
        <v>1376</v>
      </c>
      <c r="I9" s="185">
        <v>2180</v>
      </c>
      <c r="J9" s="185">
        <v>345</v>
      </c>
      <c r="K9" s="185">
        <v>1397</v>
      </c>
      <c r="L9" s="185">
        <v>476</v>
      </c>
      <c r="M9" s="185">
        <v>855</v>
      </c>
      <c r="N9" s="185">
        <v>687</v>
      </c>
      <c r="O9" s="185">
        <v>1484</v>
      </c>
      <c r="P9" s="185">
        <v>1490</v>
      </c>
      <c r="Q9" s="185">
        <v>1762</v>
      </c>
      <c r="R9" s="186">
        <v>1735</v>
      </c>
      <c r="S9" s="184">
        <f>SUM(E9:R9)</f>
        <v>17340</v>
      </c>
      <c r="T9" s="187"/>
    </row>
    <row r="10" spans="2:20" ht="24" customHeight="1" thickBot="1">
      <c r="B10" s="180"/>
      <c r="C10" s="394" t="s">
        <v>246</v>
      </c>
      <c r="D10" s="395"/>
      <c r="E10" s="188">
        <v>1005</v>
      </c>
      <c r="F10" s="188">
        <v>557</v>
      </c>
      <c r="G10" s="188">
        <v>882</v>
      </c>
      <c r="H10" s="188">
        <v>951</v>
      </c>
      <c r="I10" s="188">
        <v>1471</v>
      </c>
      <c r="J10" s="188">
        <v>391</v>
      </c>
      <c r="K10" s="188">
        <v>990</v>
      </c>
      <c r="L10" s="188">
        <v>305</v>
      </c>
      <c r="M10" s="188">
        <v>526</v>
      </c>
      <c r="N10" s="188">
        <v>458</v>
      </c>
      <c r="O10" s="188">
        <v>968</v>
      </c>
      <c r="P10" s="188">
        <v>965</v>
      </c>
      <c r="Q10" s="188">
        <v>1204</v>
      </c>
      <c r="R10" s="189">
        <v>1141</v>
      </c>
      <c r="S10" s="184">
        <f>SUM(E10:R10)</f>
        <v>11814</v>
      </c>
      <c r="T10" s="187"/>
    </row>
    <row r="11" spans="2:20" ht="24" customHeight="1" thickBot="1">
      <c r="B11" s="180"/>
      <c r="C11" s="394" t="s">
        <v>247</v>
      </c>
      <c r="D11" s="395"/>
      <c r="E11" s="190">
        <v>1080</v>
      </c>
      <c r="F11" s="190">
        <v>626</v>
      </c>
      <c r="G11" s="190">
        <v>882</v>
      </c>
      <c r="H11" s="190">
        <v>949</v>
      </c>
      <c r="I11" s="190">
        <v>1446</v>
      </c>
      <c r="J11" s="190">
        <v>466</v>
      </c>
      <c r="K11" s="190">
        <v>941</v>
      </c>
      <c r="L11" s="190">
        <v>372</v>
      </c>
      <c r="M11" s="190">
        <v>554</v>
      </c>
      <c r="N11" s="190">
        <v>462</v>
      </c>
      <c r="O11" s="190">
        <v>1066</v>
      </c>
      <c r="P11" s="190">
        <v>917</v>
      </c>
      <c r="Q11" s="190">
        <v>1101</v>
      </c>
      <c r="R11" s="191">
        <v>1147</v>
      </c>
      <c r="S11" s="184">
        <f>SUM(E11:R11)</f>
        <v>12009</v>
      </c>
      <c r="T11" s="187"/>
    </row>
    <row r="12" spans="2:20" ht="24" customHeight="1" thickBot="1">
      <c r="B12" s="192"/>
      <c r="C12" s="375" t="s">
        <v>248</v>
      </c>
      <c r="D12" s="376"/>
      <c r="E12" s="193">
        <v>936</v>
      </c>
      <c r="F12" s="193">
        <v>433</v>
      </c>
      <c r="G12" s="194">
        <v>614</v>
      </c>
      <c r="H12" s="194">
        <v>675</v>
      </c>
      <c r="I12" s="194">
        <v>900</v>
      </c>
      <c r="J12" s="194">
        <v>357</v>
      </c>
      <c r="K12" s="194">
        <v>602</v>
      </c>
      <c r="L12" s="194">
        <v>280</v>
      </c>
      <c r="M12" s="195">
        <v>378</v>
      </c>
      <c r="N12" s="195">
        <v>302</v>
      </c>
      <c r="O12" s="195">
        <v>777</v>
      </c>
      <c r="P12" s="195">
        <v>633</v>
      </c>
      <c r="Q12" s="195">
        <v>692</v>
      </c>
      <c r="R12" s="195">
        <v>757</v>
      </c>
      <c r="S12" s="184">
        <f>SUM(E12:R12)</f>
        <v>8336</v>
      </c>
      <c r="T12" s="187"/>
    </row>
    <row r="13" spans="2:20" ht="24" customHeight="1" thickBot="1">
      <c r="B13" s="389" t="s">
        <v>249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90"/>
      <c r="T13" s="187"/>
    </row>
    <row r="14" spans="2:20" ht="24" customHeight="1" thickBot="1">
      <c r="B14" s="179">
        <v>2</v>
      </c>
      <c r="C14" s="409" t="s">
        <v>250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1"/>
      <c r="T14" s="187"/>
    </row>
    <row r="15" spans="2:20" ht="24" customHeight="1" thickBot="1">
      <c r="B15" s="192"/>
      <c r="C15" s="394" t="s">
        <v>251</v>
      </c>
      <c r="D15" s="395"/>
      <c r="E15" s="188">
        <v>885</v>
      </c>
      <c r="F15" s="188">
        <v>292</v>
      </c>
      <c r="G15" s="196">
        <v>284</v>
      </c>
      <c r="H15" s="196">
        <v>371</v>
      </c>
      <c r="I15" s="196">
        <v>504</v>
      </c>
      <c r="J15" s="196">
        <v>149</v>
      </c>
      <c r="K15" s="196">
        <v>331</v>
      </c>
      <c r="L15" s="196">
        <v>129</v>
      </c>
      <c r="M15" s="197">
        <v>242</v>
      </c>
      <c r="N15" s="197">
        <v>177</v>
      </c>
      <c r="O15" s="197">
        <v>840</v>
      </c>
      <c r="P15" s="197">
        <v>485</v>
      </c>
      <c r="Q15" s="197">
        <v>402</v>
      </c>
      <c r="R15" s="197">
        <v>417</v>
      </c>
      <c r="S15" s="184">
        <f>SUM(E15:R15)</f>
        <v>5508</v>
      </c>
      <c r="T15" s="187"/>
    </row>
    <row r="16" spans="2:20" ht="24" customHeight="1" thickBot="1">
      <c r="B16" s="192" t="s">
        <v>22</v>
      </c>
      <c r="C16" s="394" t="s">
        <v>252</v>
      </c>
      <c r="D16" s="395"/>
      <c r="E16" s="188">
        <v>1074</v>
      </c>
      <c r="F16" s="188">
        <v>502</v>
      </c>
      <c r="G16" s="196">
        <v>894</v>
      </c>
      <c r="H16" s="196">
        <v>1074</v>
      </c>
      <c r="I16" s="196">
        <v>1564</v>
      </c>
      <c r="J16" s="196">
        <v>467</v>
      </c>
      <c r="K16" s="196">
        <v>846</v>
      </c>
      <c r="L16" s="196">
        <v>377</v>
      </c>
      <c r="M16" s="197">
        <v>572</v>
      </c>
      <c r="N16" s="197">
        <v>458</v>
      </c>
      <c r="O16" s="197">
        <v>1182</v>
      </c>
      <c r="P16" s="197">
        <v>973</v>
      </c>
      <c r="Q16" s="197">
        <v>1348</v>
      </c>
      <c r="R16" s="197">
        <v>1251</v>
      </c>
      <c r="S16" s="184">
        <f>SUM(E16:R16)</f>
        <v>12582</v>
      </c>
      <c r="T16" s="187"/>
    </row>
    <row r="17" spans="2:20" s="200" customFormat="1" ht="24" customHeight="1" thickBot="1">
      <c r="B17" s="198" t="s">
        <v>22</v>
      </c>
      <c r="C17" s="399" t="s">
        <v>253</v>
      </c>
      <c r="D17" s="400"/>
      <c r="E17" s="188">
        <v>621</v>
      </c>
      <c r="F17" s="188">
        <v>250</v>
      </c>
      <c r="G17" s="196">
        <v>450</v>
      </c>
      <c r="H17" s="196">
        <v>352</v>
      </c>
      <c r="I17" s="196">
        <v>669</v>
      </c>
      <c r="J17" s="196">
        <v>292</v>
      </c>
      <c r="K17" s="196">
        <v>411</v>
      </c>
      <c r="L17" s="196">
        <v>165</v>
      </c>
      <c r="M17" s="197">
        <v>290</v>
      </c>
      <c r="N17" s="197">
        <v>199</v>
      </c>
      <c r="O17" s="197">
        <v>458</v>
      </c>
      <c r="P17" s="197">
        <v>369</v>
      </c>
      <c r="Q17" s="197">
        <v>504</v>
      </c>
      <c r="R17" s="197">
        <v>544</v>
      </c>
      <c r="S17" s="184">
        <f>SUM(E17:R17)</f>
        <v>5574</v>
      </c>
      <c r="T17" s="199"/>
    </row>
    <row r="18" spans="2:20" s="200" customFormat="1" ht="24" customHeight="1" thickBot="1">
      <c r="B18" s="198"/>
      <c r="C18" s="401" t="s">
        <v>254</v>
      </c>
      <c r="D18" s="402"/>
      <c r="E18" s="193">
        <v>1295</v>
      </c>
      <c r="F18" s="193">
        <v>892</v>
      </c>
      <c r="G18" s="194">
        <v>1543</v>
      </c>
      <c r="H18" s="194">
        <v>1599</v>
      </c>
      <c r="I18" s="194">
        <v>2301</v>
      </c>
      <c r="J18" s="194">
        <v>599</v>
      </c>
      <c r="K18" s="194">
        <v>1720</v>
      </c>
      <c r="L18" s="194">
        <v>642</v>
      </c>
      <c r="M18" s="195">
        <v>993</v>
      </c>
      <c r="N18" s="195">
        <v>866</v>
      </c>
      <c r="O18" s="195">
        <v>1216</v>
      </c>
      <c r="P18" s="195">
        <v>1658</v>
      </c>
      <c r="Q18" s="195">
        <v>1875</v>
      </c>
      <c r="R18" s="195">
        <v>1727</v>
      </c>
      <c r="S18" s="184">
        <f>SUM(E18:R18)</f>
        <v>18926</v>
      </c>
      <c r="T18" s="199"/>
    </row>
    <row r="19" spans="2:20" s="200" customFormat="1" ht="24" customHeight="1" thickBot="1">
      <c r="B19" s="201"/>
      <c r="C19" s="403" t="s">
        <v>255</v>
      </c>
      <c r="D19" s="404"/>
      <c r="E19" s="202">
        <v>1375</v>
      </c>
      <c r="F19" s="202">
        <v>1084</v>
      </c>
      <c r="G19" s="203">
        <v>1202</v>
      </c>
      <c r="H19" s="203">
        <v>1477</v>
      </c>
      <c r="I19" s="203">
        <v>2263</v>
      </c>
      <c r="J19" s="203">
        <v>647</v>
      </c>
      <c r="K19" s="203">
        <v>1595</v>
      </c>
      <c r="L19" s="203">
        <v>535</v>
      </c>
      <c r="M19" s="204">
        <v>858</v>
      </c>
      <c r="N19" s="204">
        <v>740</v>
      </c>
      <c r="O19" s="204">
        <v>1130</v>
      </c>
      <c r="P19" s="204">
        <v>1460</v>
      </c>
      <c r="Q19" s="204">
        <v>1722</v>
      </c>
      <c r="R19" s="204">
        <v>1936</v>
      </c>
      <c r="S19" s="184">
        <f>SUM(E19:R19)</f>
        <v>18024</v>
      </c>
      <c r="T19" s="199"/>
    </row>
    <row r="20" spans="2:19" ht="24" customHeight="1" thickBot="1">
      <c r="B20" s="405" t="s">
        <v>256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</row>
    <row r="21" spans="2:19" ht="24" customHeight="1" thickBot="1">
      <c r="B21" s="179">
        <v>3</v>
      </c>
      <c r="C21" s="396" t="s">
        <v>257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8"/>
    </row>
    <row r="22" spans="2:19" ht="24" customHeight="1" thickBot="1">
      <c r="B22" s="205"/>
      <c r="C22" s="394" t="s">
        <v>258</v>
      </c>
      <c r="D22" s="395"/>
      <c r="E22" s="190">
        <v>652</v>
      </c>
      <c r="F22" s="190">
        <v>414</v>
      </c>
      <c r="G22" s="190">
        <v>560</v>
      </c>
      <c r="H22" s="190">
        <v>578</v>
      </c>
      <c r="I22" s="190">
        <v>1381</v>
      </c>
      <c r="J22" s="190">
        <v>273</v>
      </c>
      <c r="K22" s="190">
        <v>705</v>
      </c>
      <c r="L22" s="190">
        <v>204</v>
      </c>
      <c r="M22" s="190">
        <v>449</v>
      </c>
      <c r="N22" s="190">
        <v>295</v>
      </c>
      <c r="O22" s="190">
        <v>476</v>
      </c>
      <c r="P22" s="190">
        <v>564</v>
      </c>
      <c r="Q22" s="190">
        <v>897</v>
      </c>
      <c r="R22" s="191">
        <v>734</v>
      </c>
      <c r="S22" s="206">
        <f aca="true" t="shared" si="0" ref="S22:S28">SUM(E22:R22)</f>
        <v>8182</v>
      </c>
    </row>
    <row r="23" spans="2:19" ht="24" customHeight="1" thickBot="1">
      <c r="B23" s="207"/>
      <c r="C23" s="394" t="s">
        <v>259</v>
      </c>
      <c r="D23" s="395"/>
      <c r="E23" s="188">
        <v>1153</v>
      </c>
      <c r="F23" s="188">
        <v>714</v>
      </c>
      <c r="G23" s="196">
        <v>970</v>
      </c>
      <c r="H23" s="196">
        <v>1151</v>
      </c>
      <c r="I23" s="196">
        <v>1549</v>
      </c>
      <c r="J23" s="196">
        <v>418</v>
      </c>
      <c r="K23" s="196">
        <v>1191</v>
      </c>
      <c r="L23" s="196">
        <v>468</v>
      </c>
      <c r="M23" s="197">
        <v>630</v>
      </c>
      <c r="N23" s="197">
        <v>653</v>
      </c>
      <c r="O23" s="197">
        <v>886</v>
      </c>
      <c r="P23" s="197">
        <v>982</v>
      </c>
      <c r="Q23" s="197">
        <v>1391</v>
      </c>
      <c r="R23" s="197">
        <v>1352</v>
      </c>
      <c r="S23" s="206">
        <f t="shared" si="0"/>
        <v>13508</v>
      </c>
    </row>
    <row r="24" spans="2:19" ht="24" customHeight="1" thickBot="1">
      <c r="B24" s="207"/>
      <c r="C24" s="394" t="s">
        <v>260</v>
      </c>
      <c r="D24" s="395"/>
      <c r="E24" s="190">
        <v>743</v>
      </c>
      <c r="F24" s="190">
        <v>420</v>
      </c>
      <c r="G24" s="190">
        <v>660</v>
      </c>
      <c r="H24" s="190">
        <v>801</v>
      </c>
      <c r="I24" s="190">
        <v>1035</v>
      </c>
      <c r="J24" s="190">
        <v>356</v>
      </c>
      <c r="K24" s="190">
        <v>683</v>
      </c>
      <c r="L24" s="190">
        <v>307</v>
      </c>
      <c r="M24" s="190">
        <v>366</v>
      </c>
      <c r="N24" s="190">
        <v>384</v>
      </c>
      <c r="O24" s="190">
        <v>634</v>
      </c>
      <c r="P24" s="190">
        <v>727</v>
      </c>
      <c r="Q24" s="190">
        <v>890</v>
      </c>
      <c r="R24" s="191">
        <v>857</v>
      </c>
      <c r="S24" s="206">
        <f t="shared" si="0"/>
        <v>8863</v>
      </c>
    </row>
    <row r="25" spans="2:19" s="200" customFormat="1" ht="24" customHeight="1" thickBot="1">
      <c r="B25" s="208"/>
      <c r="C25" s="377" t="s">
        <v>261</v>
      </c>
      <c r="D25" s="378"/>
      <c r="E25" s="188">
        <v>895</v>
      </c>
      <c r="F25" s="188">
        <v>505</v>
      </c>
      <c r="G25" s="196">
        <v>795</v>
      </c>
      <c r="H25" s="196">
        <v>881</v>
      </c>
      <c r="I25" s="196">
        <v>1080</v>
      </c>
      <c r="J25" s="196">
        <v>345</v>
      </c>
      <c r="K25" s="196">
        <v>809</v>
      </c>
      <c r="L25" s="196">
        <v>281</v>
      </c>
      <c r="M25" s="197">
        <v>393</v>
      </c>
      <c r="N25" s="197">
        <v>436</v>
      </c>
      <c r="O25" s="197">
        <v>824</v>
      </c>
      <c r="P25" s="197">
        <v>752</v>
      </c>
      <c r="Q25" s="197">
        <v>971</v>
      </c>
      <c r="R25" s="197">
        <v>1049</v>
      </c>
      <c r="S25" s="206">
        <f t="shared" si="0"/>
        <v>10016</v>
      </c>
    </row>
    <row r="26" spans="2:19" ht="24" customHeight="1" thickBot="1">
      <c r="B26" s="207"/>
      <c r="C26" s="394" t="s">
        <v>262</v>
      </c>
      <c r="D26" s="395"/>
      <c r="E26" s="190">
        <v>805</v>
      </c>
      <c r="F26" s="190">
        <v>378</v>
      </c>
      <c r="G26" s="190">
        <v>552</v>
      </c>
      <c r="H26" s="190">
        <v>582</v>
      </c>
      <c r="I26" s="190">
        <v>782</v>
      </c>
      <c r="J26" s="190">
        <v>312</v>
      </c>
      <c r="K26" s="190">
        <v>515</v>
      </c>
      <c r="L26" s="190">
        <v>262</v>
      </c>
      <c r="M26" s="190">
        <v>330</v>
      </c>
      <c r="N26" s="190">
        <v>277</v>
      </c>
      <c r="O26" s="190">
        <v>726</v>
      </c>
      <c r="P26" s="190">
        <v>610</v>
      </c>
      <c r="Q26" s="190">
        <v>607</v>
      </c>
      <c r="R26" s="191">
        <v>682</v>
      </c>
      <c r="S26" s="206">
        <f t="shared" si="0"/>
        <v>7420</v>
      </c>
    </row>
    <row r="27" spans="2:19" s="200" customFormat="1" ht="24" customHeight="1" thickBot="1">
      <c r="B27" s="208"/>
      <c r="C27" s="377" t="s">
        <v>263</v>
      </c>
      <c r="D27" s="378"/>
      <c r="E27" s="188">
        <v>344</v>
      </c>
      <c r="F27" s="188">
        <v>133</v>
      </c>
      <c r="G27" s="196">
        <v>141</v>
      </c>
      <c r="H27" s="196">
        <v>206</v>
      </c>
      <c r="I27" s="196">
        <v>237</v>
      </c>
      <c r="J27" s="196">
        <v>114</v>
      </c>
      <c r="K27" s="196">
        <v>156</v>
      </c>
      <c r="L27" s="196">
        <v>96</v>
      </c>
      <c r="M27" s="197">
        <v>179</v>
      </c>
      <c r="N27" s="197">
        <v>94</v>
      </c>
      <c r="O27" s="197">
        <v>328</v>
      </c>
      <c r="P27" s="197">
        <v>249</v>
      </c>
      <c r="Q27" s="197">
        <v>213</v>
      </c>
      <c r="R27" s="197">
        <v>244</v>
      </c>
      <c r="S27" s="206">
        <f t="shared" si="0"/>
        <v>2734</v>
      </c>
    </row>
    <row r="28" spans="2:19" ht="24" customHeight="1" thickBot="1">
      <c r="B28" s="209"/>
      <c r="C28" s="387" t="s">
        <v>264</v>
      </c>
      <c r="D28" s="388"/>
      <c r="E28" s="210">
        <v>658</v>
      </c>
      <c r="F28" s="210">
        <v>456</v>
      </c>
      <c r="G28" s="210">
        <v>695</v>
      </c>
      <c r="H28" s="210">
        <v>674</v>
      </c>
      <c r="I28" s="210">
        <v>1237</v>
      </c>
      <c r="J28" s="210">
        <v>336</v>
      </c>
      <c r="K28" s="210">
        <v>844</v>
      </c>
      <c r="L28" s="210">
        <v>230</v>
      </c>
      <c r="M28" s="210">
        <v>608</v>
      </c>
      <c r="N28" s="210">
        <v>301</v>
      </c>
      <c r="O28" s="210">
        <v>952</v>
      </c>
      <c r="P28" s="210">
        <v>1061</v>
      </c>
      <c r="Q28" s="210">
        <v>882</v>
      </c>
      <c r="R28" s="211">
        <v>957</v>
      </c>
      <c r="S28" s="206">
        <f t="shared" si="0"/>
        <v>9891</v>
      </c>
    </row>
    <row r="29" spans="2:19" s="200" customFormat="1" ht="24" customHeight="1" thickBot="1">
      <c r="B29" s="389" t="s">
        <v>265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90"/>
    </row>
    <row r="30" spans="2:19" s="200" customFormat="1" ht="24" customHeight="1" thickBot="1">
      <c r="B30" s="212" t="s">
        <v>31</v>
      </c>
      <c r="C30" s="391" t="s">
        <v>266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3"/>
    </row>
    <row r="31" spans="2:19" ht="24" customHeight="1" thickBot="1">
      <c r="B31" s="207"/>
      <c r="C31" s="394" t="s">
        <v>267</v>
      </c>
      <c r="D31" s="395"/>
      <c r="E31" s="213">
        <v>698</v>
      </c>
      <c r="F31" s="213">
        <v>426</v>
      </c>
      <c r="G31" s="213">
        <v>501</v>
      </c>
      <c r="H31" s="213">
        <v>549</v>
      </c>
      <c r="I31" s="213">
        <v>737</v>
      </c>
      <c r="J31" s="213">
        <v>269</v>
      </c>
      <c r="K31" s="213">
        <v>587</v>
      </c>
      <c r="L31" s="213">
        <v>216</v>
      </c>
      <c r="M31" s="213">
        <v>271</v>
      </c>
      <c r="N31" s="213">
        <v>294</v>
      </c>
      <c r="O31" s="213">
        <v>755</v>
      </c>
      <c r="P31" s="213">
        <v>656</v>
      </c>
      <c r="Q31" s="213">
        <v>626</v>
      </c>
      <c r="R31" s="214">
        <v>629</v>
      </c>
      <c r="S31" s="206">
        <f aca="true" t="shared" si="1" ref="S31:S36">SUM(E31:R31)</f>
        <v>7214</v>
      </c>
    </row>
    <row r="32" spans="2:19" s="200" customFormat="1" ht="24" customHeight="1" thickBot="1">
      <c r="B32" s="208"/>
      <c r="C32" s="377" t="s">
        <v>268</v>
      </c>
      <c r="D32" s="378"/>
      <c r="E32" s="181">
        <v>1213</v>
      </c>
      <c r="F32" s="189">
        <v>731</v>
      </c>
      <c r="G32" s="197">
        <v>805</v>
      </c>
      <c r="H32" s="197">
        <v>844</v>
      </c>
      <c r="I32" s="197">
        <v>1424</v>
      </c>
      <c r="J32" s="197">
        <v>519</v>
      </c>
      <c r="K32" s="197">
        <v>958</v>
      </c>
      <c r="L32" s="197">
        <v>504</v>
      </c>
      <c r="M32" s="197">
        <v>642</v>
      </c>
      <c r="N32" s="197">
        <v>623</v>
      </c>
      <c r="O32" s="197">
        <v>983</v>
      </c>
      <c r="P32" s="197">
        <v>1119</v>
      </c>
      <c r="Q32" s="197">
        <v>1375</v>
      </c>
      <c r="R32" s="197">
        <v>1401</v>
      </c>
      <c r="S32" s="206">
        <f t="shared" si="1"/>
        <v>13141</v>
      </c>
    </row>
    <row r="33" spans="2:19" ht="24" customHeight="1" thickBot="1">
      <c r="B33" s="207"/>
      <c r="C33" s="375" t="s">
        <v>269</v>
      </c>
      <c r="D33" s="376"/>
      <c r="E33" s="193">
        <v>1068</v>
      </c>
      <c r="F33" s="193">
        <v>548</v>
      </c>
      <c r="G33" s="215">
        <v>702</v>
      </c>
      <c r="H33" s="215">
        <v>825</v>
      </c>
      <c r="I33" s="215">
        <v>1247</v>
      </c>
      <c r="J33" s="215">
        <v>424</v>
      </c>
      <c r="K33" s="215">
        <v>780</v>
      </c>
      <c r="L33" s="215">
        <v>376</v>
      </c>
      <c r="M33" s="215">
        <v>785</v>
      </c>
      <c r="N33" s="215">
        <v>450</v>
      </c>
      <c r="O33" s="193">
        <v>935</v>
      </c>
      <c r="P33" s="215">
        <v>986</v>
      </c>
      <c r="Q33" s="215">
        <v>1246</v>
      </c>
      <c r="R33" s="216">
        <v>1115</v>
      </c>
      <c r="S33" s="206">
        <f t="shared" si="1"/>
        <v>11487</v>
      </c>
    </row>
    <row r="34" spans="2:19" ht="24" customHeight="1" thickBot="1">
      <c r="B34" s="207"/>
      <c r="C34" s="377" t="s">
        <v>270</v>
      </c>
      <c r="D34" s="378"/>
      <c r="E34" s="181">
        <v>996</v>
      </c>
      <c r="F34" s="181">
        <v>573</v>
      </c>
      <c r="G34" s="217">
        <v>837</v>
      </c>
      <c r="H34" s="217">
        <v>839</v>
      </c>
      <c r="I34" s="217">
        <v>1243</v>
      </c>
      <c r="J34" s="217">
        <v>375</v>
      </c>
      <c r="K34" s="217">
        <v>960</v>
      </c>
      <c r="L34" s="217">
        <v>376</v>
      </c>
      <c r="M34" s="217">
        <v>840</v>
      </c>
      <c r="N34" s="217">
        <v>386</v>
      </c>
      <c r="O34" s="181">
        <v>1062</v>
      </c>
      <c r="P34" s="217">
        <v>975</v>
      </c>
      <c r="Q34" s="217">
        <v>1168</v>
      </c>
      <c r="R34" s="218">
        <v>954</v>
      </c>
      <c r="S34" s="206">
        <f t="shared" si="1"/>
        <v>11584</v>
      </c>
    </row>
    <row r="35" spans="2:19" ht="24" customHeight="1" thickBot="1">
      <c r="B35" s="207"/>
      <c r="C35" s="379" t="s">
        <v>271</v>
      </c>
      <c r="D35" s="380"/>
      <c r="E35" s="219">
        <v>848</v>
      </c>
      <c r="F35" s="219">
        <v>498</v>
      </c>
      <c r="G35" s="220">
        <v>754</v>
      </c>
      <c r="H35" s="220">
        <v>832</v>
      </c>
      <c r="I35" s="220">
        <v>1273</v>
      </c>
      <c r="J35" s="220">
        <v>345</v>
      </c>
      <c r="K35" s="220">
        <v>948</v>
      </c>
      <c r="L35" s="220">
        <v>237</v>
      </c>
      <c r="M35" s="220">
        <v>384</v>
      </c>
      <c r="N35" s="220">
        <v>366</v>
      </c>
      <c r="O35" s="219">
        <v>694</v>
      </c>
      <c r="P35" s="220">
        <v>767</v>
      </c>
      <c r="Q35" s="220">
        <v>882</v>
      </c>
      <c r="R35" s="221">
        <v>1069</v>
      </c>
      <c r="S35" s="206">
        <f t="shared" si="1"/>
        <v>9897</v>
      </c>
    </row>
    <row r="36" spans="2:19" ht="24" customHeight="1" thickBot="1">
      <c r="B36" s="222"/>
      <c r="C36" s="381" t="s">
        <v>272</v>
      </c>
      <c r="D36" s="382"/>
      <c r="E36" s="223">
        <v>427</v>
      </c>
      <c r="F36" s="223">
        <v>244</v>
      </c>
      <c r="G36" s="224">
        <v>774</v>
      </c>
      <c r="H36" s="224">
        <v>984</v>
      </c>
      <c r="I36" s="224">
        <v>1377</v>
      </c>
      <c r="J36" s="224">
        <v>222</v>
      </c>
      <c r="K36" s="224">
        <v>670</v>
      </c>
      <c r="L36" s="224">
        <v>139</v>
      </c>
      <c r="M36" s="224">
        <v>33</v>
      </c>
      <c r="N36" s="224">
        <v>321</v>
      </c>
      <c r="O36" s="223">
        <v>397</v>
      </c>
      <c r="P36" s="224">
        <v>442</v>
      </c>
      <c r="Q36" s="224">
        <v>554</v>
      </c>
      <c r="R36" s="225">
        <v>707</v>
      </c>
      <c r="S36" s="206">
        <f t="shared" si="1"/>
        <v>7291</v>
      </c>
    </row>
    <row r="37" spans="2:19" ht="24" customHeight="1" thickBot="1"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</row>
    <row r="38" spans="2:19" ht="39" customHeight="1" thickBot="1">
      <c r="B38" s="226" t="s">
        <v>42</v>
      </c>
      <c r="C38" s="385" t="s">
        <v>273</v>
      </c>
      <c r="D38" s="386"/>
      <c r="E38" s="227">
        <v>5250</v>
      </c>
      <c r="F38" s="227">
        <v>3020</v>
      </c>
      <c r="G38" s="227">
        <v>4373</v>
      </c>
      <c r="H38" s="227">
        <v>4873</v>
      </c>
      <c r="I38" s="227">
        <v>7301</v>
      </c>
      <c r="J38" s="227">
        <v>2154</v>
      </c>
      <c r="K38" s="227">
        <v>4903</v>
      </c>
      <c r="L38" s="227">
        <v>1848</v>
      </c>
      <c r="M38" s="227">
        <v>2955</v>
      </c>
      <c r="N38" s="227">
        <v>2440</v>
      </c>
      <c r="O38" s="227">
        <v>4826</v>
      </c>
      <c r="P38" s="227">
        <v>4945</v>
      </c>
      <c r="Q38" s="227">
        <v>5851</v>
      </c>
      <c r="R38" s="228">
        <v>5875</v>
      </c>
      <c r="S38" s="229">
        <f>SUM(E38:R38)</f>
        <v>60614</v>
      </c>
    </row>
    <row r="39" spans="2:19" ht="15" customHeight="1">
      <c r="B39" s="230"/>
      <c r="C39" s="231"/>
      <c r="D39" s="231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</row>
    <row r="40" spans="2:19" ht="14.25" customHeight="1">
      <c r="B40" s="232"/>
      <c r="E40" s="233">
        <f aca="true" t="shared" si="2" ref="E40:R40">E8+E9+E10+E11+E12</f>
        <v>5250</v>
      </c>
      <c r="F40" s="233">
        <f t="shared" si="2"/>
        <v>3020</v>
      </c>
      <c r="G40" s="233">
        <f t="shared" si="2"/>
        <v>4373</v>
      </c>
      <c r="H40" s="233">
        <f t="shared" si="2"/>
        <v>4873</v>
      </c>
      <c r="I40" s="233">
        <f t="shared" si="2"/>
        <v>7301</v>
      </c>
      <c r="J40" s="233">
        <f t="shared" si="2"/>
        <v>2154</v>
      </c>
      <c r="K40" s="233">
        <f t="shared" si="2"/>
        <v>4903</v>
      </c>
      <c r="L40" s="233">
        <f t="shared" si="2"/>
        <v>1848</v>
      </c>
      <c r="M40" s="233">
        <f t="shared" si="2"/>
        <v>2955</v>
      </c>
      <c r="N40" s="233">
        <f t="shared" si="2"/>
        <v>2440</v>
      </c>
      <c r="O40" s="233">
        <f t="shared" si="2"/>
        <v>4826</v>
      </c>
      <c r="P40" s="233">
        <f t="shared" si="2"/>
        <v>4945</v>
      </c>
      <c r="Q40" s="233">
        <f t="shared" si="2"/>
        <v>5851</v>
      </c>
      <c r="R40" s="233">
        <f t="shared" si="2"/>
        <v>5875</v>
      </c>
      <c r="S40" s="233">
        <f>SUM(E40:R40)</f>
        <v>60614</v>
      </c>
    </row>
    <row r="41" spans="2:19" ht="14.25" customHeight="1">
      <c r="B41" s="232"/>
      <c r="E41" s="233">
        <f aca="true" t="shared" si="3" ref="E41:R41">E15+E16+E17+E18+E19</f>
        <v>5250</v>
      </c>
      <c r="F41" s="233">
        <f t="shared" si="3"/>
        <v>3020</v>
      </c>
      <c r="G41" s="233">
        <f t="shared" si="3"/>
        <v>4373</v>
      </c>
      <c r="H41" s="233">
        <f t="shared" si="3"/>
        <v>4873</v>
      </c>
      <c r="I41" s="233">
        <f t="shared" si="3"/>
        <v>7301</v>
      </c>
      <c r="J41" s="233">
        <f t="shared" si="3"/>
        <v>2154</v>
      </c>
      <c r="K41" s="233">
        <f t="shared" si="3"/>
        <v>4903</v>
      </c>
      <c r="L41" s="233">
        <f t="shared" si="3"/>
        <v>1848</v>
      </c>
      <c r="M41" s="233">
        <f t="shared" si="3"/>
        <v>2955</v>
      </c>
      <c r="N41" s="233">
        <f t="shared" si="3"/>
        <v>2440</v>
      </c>
      <c r="O41" s="233">
        <f t="shared" si="3"/>
        <v>4826</v>
      </c>
      <c r="P41" s="233">
        <f t="shared" si="3"/>
        <v>4945</v>
      </c>
      <c r="Q41" s="233">
        <f t="shared" si="3"/>
        <v>5851</v>
      </c>
      <c r="R41" s="233">
        <f t="shared" si="3"/>
        <v>5875</v>
      </c>
      <c r="S41" s="233">
        <f>SUM(E41:R41)</f>
        <v>60614</v>
      </c>
    </row>
    <row r="42" spans="1:19" ht="15.75">
      <c r="A42" t="s">
        <v>22</v>
      </c>
      <c r="B42" s="234"/>
      <c r="C42" s="235"/>
      <c r="D42" s="236"/>
      <c r="E42" s="237">
        <f aca="true" t="shared" si="4" ref="E42:R42">E22+E23+E24+E25+E26+E27+E28</f>
        <v>5250</v>
      </c>
      <c r="F42" s="237">
        <f t="shared" si="4"/>
        <v>3020</v>
      </c>
      <c r="G42" s="237">
        <f t="shared" si="4"/>
        <v>4373</v>
      </c>
      <c r="H42" s="237">
        <f t="shared" si="4"/>
        <v>4873</v>
      </c>
      <c r="I42" s="237">
        <f t="shared" si="4"/>
        <v>7301</v>
      </c>
      <c r="J42" s="237">
        <f t="shared" si="4"/>
        <v>2154</v>
      </c>
      <c r="K42" s="237">
        <f t="shared" si="4"/>
        <v>4903</v>
      </c>
      <c r="L42" s="237">
        <f t="shared" si="4"/>
        <v>1848</v>
      </c>
      <c r="M42" s="237">
        <f t="shared" si="4"/>
        <v>2955</v>
      </c>
      <c r="N42" s="237">
        <f t="shared" si="4"/>
        <v>2440</v>
      </c>
      <c r="O42" s="237">
        <f t="shared" si="4"/>
        <v>4826</v>
      </c>
      <c r="P42" s="237">
        <f t="shared" si="4"/>
        <v>4945</v>
      </c>
      <c r="Q42" s="237">
        <f t="shared" si="4"/>
        <v>5851</v>
      </c>
      <c r="R42" s="237">
        <f t="shared" si="4"/>
        <v>5875</v>
      </c>
      <c r="S42" s="233">
        <f>SUM(E42:R42)</f>
        <v>60614</v>
      </c>
    </row>
    <row r="43" spans="2:19" ht="15.75">
      <c r="B43" s="234"/>
      <c r="C43" s="238"/>
      <c r="D43" s="239"/>
      <c r="E43" s="240">
        <f aca="true" t="shared" si="5" ref="E43:R43">E31+E32+E33+E34+E35+E36</f>
        <v>5250</v>
      </c>
      <c r="F43" s="240">
        <f t="shared" si="5"/>
        <v>3020</v>
      </c>
      <c r="G43" s="240">
        <f t="shared" si="5"/>
        <v>4373</v>
      </c>
      <c r="H43" s="240">
        <f t="shared" si="5"/>
        <v>4873</v>
      </c>
      <c r="I43" s="240">
        <f t="shared" si="5"/>
        <v>7301</v>
      </c>
      <c r="J43" s="240">
        <f t="shared" si="5"/>
        <v>2154</v>
      </c>
      <c r="K43" s="240">
        <f t="shared" si="5"/>
        <v>4903</v>
      </c>
      <c r="L43" s="240">
        <f t="shared" si="5"/>
        <v>1848</v>
      </c>
      <c r="M43" s="240">
        <f t="shared" si="5"/>
        <v>2955</v>
      </c>
      <c r="N43" s="240">
        <f t="shared" si="5"/>
        <v>2440</v>
      </c>
      <c r="O43" s="240">
        <f t="shared" si="5"/>
        <v>4826</v>
      </c>
      <c r="P43" s="240">
        <f t="shared" si="5"/>
        <v>4945</v>
      </c>
      <c r="Q43" s="240">
        <f t="shared" si="5"/>
        <v>5851</v>
      </c>
      <c r="R43" s="240">
        <f t="shared" si="5"/>
        <v>5875</v>
      </c>
      <c r="S43" s="233">
        <f>SUM(E43:R43)</f>
        <v>60614</v>
      </c>
    </row>
    <row r="44" ht="12.75">
      <c r="B44" s="241"/>
    </row>
    <row r="45" ht="12.75">
      <c r="S45" s="243">
        <f>S8+S9+S10+S11+S12</f>
        <v>60614</v>
      </c>
    </row>
    <row r="46" ht="12.75">
      <c r="S46" s="243">
        <f>S15+S16+S17+S18+S19</f>
        <v>60614</v>
      </c>
    </row>
    <row r="47" ht="12.75">
      <c r="S47" s="244">
        <f>S22+S23+S24+S25+S26+S27+S28</f>
        <v>60614</v>
      </c>
    </row>
    <row r="48" ht="12.75">
      <c r="S48" s="245">
        <f>S31+S32+S33+S34+S35+S36</f>
        <v>60614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Mirosław Nowinka</cp:lastModifiedBy>
  <dcterms:created xsi:type="dcterms:W3CDTF">2013-01-08T13:48:51Z</dcterms:created>
  <dcterms:modified xsi:type="dcterms:W3CDTF">2013-01-14T08:52:48Z</dcterms:modified>
  <cp:category/>
  <cp:version/>
  <cp:contentType/>
  <cp:contentStatus/>
</cp:coreProperties>
</file>