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880" windowHeight="6405" activeTab="0"/>
  </bookViews>
  <sheets>
    <sheet name="Stan i struktura XI 12" sheetId="1" r:id="rId1"/>
    <sheet name="Gminy XI.12" sheetId="2" r:id="rId2"/>
    <sheet name="Wykresy XI 12" sheetId="3" r:id="rId3"/>
  </sheets>
  <externalReferences>
    <externalReference r:id="rId6"/>
  </externalReferences>
  <definedNames>
    <definedName name="_xlnm.Print_Area" localSheetId="1">'Gminy XI.12'!$B$1:$O$46</definedName>
    <definedName name="_xlnm.Print_Area" localSheetId="0">'Stan i struktura XI 12'!$B$2:$S$68</definedName>
    <definedName name="_xlnm.Print_Area" localSheetId="2">'Wykresy XI 12'!$M$1:$AA$41</definedName>
  </definedNames>
  <calcPr fullCalcOnLoad="1"/>
</workbook>
</file>

<file path=xl/sharedStrings.xml><?xml version="1.0" encoding="utf-8"?>
<sst xmlns="http://schemas.openxmlformats.org/spreadsheetml/2006/main" count="411" uniqueCount="236">
  <si>
    <t xml:space="preserve">INFORMACJA O STANIE I STRUKTURZE BEZROBOCIA W WOJ. LUBUSKIM W LISTOPADZIE 2012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</si>
  <si>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</si>
  <si>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</si>
  <si>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</si>
  <si>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(grodzki)</t>
    </r>
  </si>
  <si>
    <r>
      <t xml:space="preserve"> GORZÓW WIELKOPOLSKI</t>
    </r>
    <r>
      <rPr>
        <b/>
        <sz val="8"/>
        <rFont val="Verdana"/>
        <family val="2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</si>
  <si>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</si>
  <si>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</si>
  <si>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</si>
  <si>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</si>
  <si>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</si>
  <si>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</si>
  <si>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</si>
  <si>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</si>
  <si>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</si>
  <si>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</si>
  <si>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</si>
  <si>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</si>
  <si>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</si>
  <si>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</si>
  <si>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</si>
  <si>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październik 2012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</si>
  <si>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</si>
  <si>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</si>
  <si>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</si>
  <si>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</si>
  <si>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</si>
  <si>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</si>
  <si>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</si>
  <si>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</si>
  <si>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</si>
  <si>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</si>
  <si>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</si>
  <si>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</si>
  <si>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</si>
  <si>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</si>
  <si>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</si>
  <si>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</si>
  <si>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</si>
  <si>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</si>
  <si>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</si>
  <si>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</si>
  <si>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</si>
  <si>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</si>
  <si>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</si>
  <si>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</si>
  <si>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</si>
  <si>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</si>
  <si>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</si>
  <si>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</si>
  <si>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</si>
  <si>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</si>
  <si>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</si>
  <si>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</rPr>
      <t xml:space="preserve"> (grodzki)</t>
    </r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</si>
  <si>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</si>
  <si>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</si>
  <si>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</si>
  <si>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</si>
  <si>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</si>
  <si>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</si>
  <si>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</si>
  <si>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</si>
  <si>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</si>
  <si>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</si>
  <si>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</si>
  <si>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</si>
  <si>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</si>
  <si>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</si>
  <si>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</si>
  <si>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</si>
  <si>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</si>
  <si>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</si>
  <si>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</si>
  <si>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</si>
  <si>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</si>
  <si>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</si>
  <si>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</si>
  <si>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</si>
  <si>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</si>
  <si>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</si>
  <si>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</si>
  <si>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</si>
  <si>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</si>
  <si>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</si>
  <si>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listopad 2012 r. jest podawany przez GUS z miesięcznym opóżnieniem</t>
  </si>
  <si>
    <t>Liczba  bezrobotnych w układzie powiatowych urzędów pracy i gmin woj. lubuskiego zarejestrowanych</t>
  </si>
  <si>
    <t>na koniec listopada 2012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</si>
  <si>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</si>
  <si>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</si>
  <si>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</si>
  <si>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</si>
  <si>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</si>
  <si>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</si>
  <si>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</si>
  <si>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</si>
  <si>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</si>
  <si>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</si>
  <si>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</si>
  <si>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</si>
  <si>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</si>
  <si>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</si>
  <si>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</si>
  <si>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</si>
  <si>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</si>
  <si>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</si>
  <si>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</si>
  <si>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</si>
  <si>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</si>
  <si>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</si>
  <si>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</si>
  <si>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</si>
  <si>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</si>
  <si>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</si>
  <si>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</si>
  <si>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</si>
  <si>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</si>
  <si>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</si>
  <si>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</si>
  <si>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</si>
  <si>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</si>
  <si>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</si>
  <si>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</si>
  <si>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</si>
  <si>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</si>
  <si>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</si>
  <si>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</si>
  <si>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</si>
  <si>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</si>
  <si>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</si>
  <si>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</si>
  <si>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</si>
  <si>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</si>
  <si>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</si>
  <si>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</si>
  <si>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</si>
  <si>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</si>
  <si>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</si>
  <si>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</si>
  <si>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</si>
  <si>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</si>
  <si>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</si>
  <si>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</si>
  <si>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</si>
  <si>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</si>
  <si>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</si>
  <si>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</si>
  <si>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</si>
  <si>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</si>
  <si>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</si>
  <si>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</si>
  <si>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</si>
  <si>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</si>
  <si>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</si>
  <si>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</si>
  <si>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</si>
  <si>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</si>
  <si>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</si>
  <si>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</si>
  <si>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</si>
  <si>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</si>
  <si>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</si>
  <si>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</si>
  <si>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</si>
  <si>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</si>
  <si>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</si>
  <si>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</si>
  <si>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</si>
  <si>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</si>
  <si>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</si>
  <si>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</si>
  <si>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</si>
  <si>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</si>
  <si>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</si>
  <si>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</si>
  <si>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</si>
  <si>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</si>
  <si>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</si>
  <si>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</si>
  <si>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</si>
  <si>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</si>
  <si>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</si>
  <si>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</si>
  <si>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</si>
  <si>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</si>
  <si>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</si>
  <si>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</si>
  <si>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</si>
  <si>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</si>
  <si>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</si>
  <si>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</si>
  <si>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</si>
  <si>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</si>
  <si>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</si>
  <si>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</si>
  <si>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</si>
  <si>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XI 2011r.</t>
  </si>
  <si>
    <t>XII 2011r.</t>
  </si>
  <si>
    <t>I 2012r.</t>
  </si>
  <si>
    <t>II 2012r.</t>
  </si>
  <si>
    <t>III 2012r.</t>
  </si>
  <si>
    <t>IV 2012r.</t>
  </si>
  <si>
    <t>wyłączenia</t>
  </si>
  <si>
    <t>rejestracje</t>
  </si>
  <si>
    <t>V 2012r.</t>
  </si>
  <si>
    <t>listopad 2012r.</t>
  </si>
  <si>
    <t>VI 2012r.</t>
  </si>
  <si>
    <t>październik 2012r.</t>
  </si>
  <si>
    <t>VII 2012r.</t>
  </si>
  <si>
    <t>wrzesień 2012r.</t>
  </si>
  <si>
    <t>VIII 2012r.</t>
  </si>
  <si>
    <t>sierpień 2012r.</t>
  </si>
  <si>
    <t>IX 2012r.</t>
  </si>
  <si>
    <t>lipiec 2012r.</t>
  </si>
  <si>
    <t>X 2012r.</t>
  </si>
  <si>
    <t>czerwiec 2012r.</t>
  </si>
  <si>
    <t>XI 2012r.</t>
  </si>
  <si>
    <t>oferty pracy</t>
  </si>
  <si>
    <t>VI 2011r.</t>
  </si>
  <si>
    <t>VII 2011r.</t>
  </si>
  <si>
    <t>VIII 2011r.</t>
  </si>
  <si>
    <t>IX 2011r.</t>
  </si>
  <si>
    <t>X 2011r.</t>
  </si>
  <si>
    <t>Praca niesubsydiowana</t>
  </si>
  <si>
    <t>Podjęcie działalności gospodarczej i inna praca</t>
  </si>
  <si>
    <t>Podjęcie pracy w ramach refund. kosztów w zatrud. bezrobotnego</t>
  </si>
  <si>
    <r>
      <t xml:space="preserve">     </t>
    </r>
    <r>
      <rPr>
        <b/>
        <sz val="10"/>
        <color indexed="17"/>
        <rFont val="Arial"/>
        <family val="2"/>
      </rPr>
      <t>Obserwatorium Rynku Pracy - tel: (68) 456 76 91, (68) 456 76 92</t>
    </r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</si>
  <si>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</si>
  <si>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</si>
  <si>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</si>
  <si>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</si>
  <si>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</si>
  <si>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</t>
  </si>
  <si>
    <t>Niepotwierdzenie gotowości do pracy</t>
  </si>
  <si>
    <t>Dobrowolna rezygnacja ze statusu bezrobotnego</t>
  </si>
  <si>
    <t>Inne</t>
  </si>
  <si>
    <t>Nabycie praw emerytalnych lub rentowych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</si>
</sst>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83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b/>
      <sz val="13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13"/>
      <color indexed="10"/>
      <name val="Verdana"/>
      <family val="2"/>
    </font>
    <font>
      <b/>
      <i/>
      <sz val="16"/>
      <color indexed="10"/>
      <name val="Verdana"/>
      <family val="2"/>
    </font>
    <font>
      <b/>
      <sz val="16"/>
      <name val="Verdana"/>
      <family val="2"/>
    </font>
    <font>
      <sz val="15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5"/>
      <color indexed="10"/>
      <name val="Verdana"/>
      <family val="2"/>
    </font>
    <font>
      <sz val="16"/>
      <color indexed="10"/>
      <name val="Verdana"/>
      <family val="2"/>
    </font>
    <font>
      <sz val="15"/>
      <color indexed="12"/>
      <name val="Verdana"/>
      <family val="2"/>
    </font>
    <font>
      <sz val="16"/>
      <color indexed="12"/>
      <name val="Verdana"/>
      <family val="2"/>
    </font>
    <font>
      <b/>
      <sz val="16"/>
      <color indexed="12"/>
      <name val="Verdana"/>
      <family val="2"/>
    </font>
    <font>
      <sz val="14"/>
      <color indexed="12"/>
      <name val="Verdana"/>
      <family val="2"/>
    </font>
    <font>
      <b/>
      <sz val="15"/>
      <name val="Verdana"/>
      <family val="2"/>
    </font>
    <font>
      <i/>
      <sz val="16"/>
      <color indexed="12"/>
      <name val="Verdana"/>
      <family val="2"/>
    </font>
    <font>
      <sz val="10"/>
      <color indexed="12"/>
      <name val="Verdana"/>
      <family val="2"/>
    </font>
    <font>
      <i/>
      <sz val="16"/>
      <name val="Verdana"/>
      <family val="2"/>
    </font>
    <font>
      <b/>
      <i/>
      <sz val="16"/>
      <name val="Verdana"/>
      <family val="2"/>
    </font>
    <font>
      <b/>
      <sz val="17"/>
      <name val="Verdana"/>
      <family val="2"/>
    </font>
    <font>
      <b/>
      <i/>
      <sz val="17"/>
      <name val="Verdana"/>
      <family val="2"/>
    </font>
    <font>
      <b/>
      <i/>
      <sz val="11"/>
      <color indexed="12"/>
      <name val="Verdana"/>
      <family val="2"/>
    </font>
    <font>
      <sz val="9"/>
      <name val="Verdana"/>
      <family val="2"/>
    </font>
    <font>
      <b/>
      <i/>
      <sz val="14"/>
      <name val="Verdana"/>
      <family val="2"/>
    </font>
    <font>
      <b/>
      <sz val="10"/>
      <name val="Verdana"/>
      <family val="2"/>
    </font>
    <font>
      <sz val="12"/>
      <name val="Arial CE"/>
      <family val="2"/>
    </font>
    <font>
      <b/>
      <sz val="10"/>
      <color indexed="17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zcionka tekstu podstawowego"/>
      <family val="2"/>
    </font>
    <font>
      <b/>
      <sz val="10"/>
      <color indexed="8"/>
      <name val="Arial"/>
      <family val="0"/>
    </font>
    <font>
      <b/>
      <sz val="9.7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63" fillId="0" borderId="0">
      <alignment/>
      <protection/>
    </xf>
    <xf numFmtId="0" fontId="74" fillId="27" borderId="1" applyNumberFormat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31" borderId="9" applyNumberFormat="0" applyFont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 vertical="center" wrapText="1"/>
    </xf>
    <xf numFmtId="1" fontId="14" fillId="33" borderId="21" xfId="0" applyNumberFormat="1" applyFont="1" applyFill="1" applyBorder="1" applyAlignment="1">
      <alignment horizontal="center" vertical="center"/>
    </xf>
    <xf numFmtId="1" fontId="14" fillId="33" borderId="22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14" fillId="34" borderId="23" xfId="0" applyFont="1" applyFill="1" applyBorder="1" applyAlignment="1">
      <alignment horizontal="center" vertical="center" wrapText="1"/>
    </xf>
    <xf numFmtId="1" fontId="14" fillId="34" borderId="23" xfId="0" applyNumberFormat="1" applyFont="1" applyFill="1" applyBorder="1" applyAlignment="1">
      <alignment horizontal="center" vertical="center" wrapText="1"/>
    </xf>
    <xf numFmtId="1" fontId="14" fillId="34" borderId="24" xfId="0" applyNumberFormat="1" applyFont="1" applyFill="1" applyBorder="1" applyAlignment="1">
      <alignment horizontal="center" vertical="center" wrapText="1"/>
    </xf>
    <xf numFmtId="1" fontId="14" fillId="34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19" xfId="0" applyFont="1" applyBorder="1" applyAlignment="1">
      <alignment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27" xfId="0" applyFont="1" applyBorder="1" applyAlignment="1">
      <alignment/>
    </xf>
    <xf numFmtId="164" fontId="19" fillId="0" borderId="28" xfId="0" applyNumberFormat="1" applyFont="1" applyFill="1" applyBorder="1" applyAlignment="1">
      <alignment horizontal="center" vertical="center" wrapText="1"/>
    </xf>
    <xf numFmtId="164" fontId="19" fillId="0" borderId="29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1" fontId="21" fillId="0" borderId="28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164" fontId="17" fillId="0" borderId="28" xfId="0" applyNumberFormat="1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164" fontId="25" fillId="0" borderId="28" xfId="0" applyNumberFormat="1" applyFont="1" applyFill="1" applyBorder="1" applyAlignment="1">
      <alignment horizontal="center" vertical="center" wrapText="1"/>
    </xf>
    <xf numFmtId="164" fontId="25" fillId="0" borderId="29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64" fontId="25" fillId="0" borderId="36" xfId="0" applyNumberFormat="1" applyFont="1" applyFill="1" applyBorder="1" applyAlignment="1">
      <alignment horizontal="center" vertical="center" wrapText="1"/>
    </xf>
    <xf numFmtId="164" fontId="25" fillId="0" borderId="35" xfId="0" applyNumberFormat="1" applyFont="1" applyFill="1" applyBorder="1" applyAlignment="1">
      <alignment horizontal="center" vertical="center" wrapText="1"/>
    </xf>
    <xf numFmtId="164" fontId="25" fillId="0" borderId="4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 applyProtection="1">
      <alignment horizontal="left"/>
      <protection/>
    </xf>
    <xf numFmtId="165" fontId="4" fillId="0" borderId="49" xfId="0" applyNumberFormat="1" applyFont="1" applyBorder="1" applyAlignment="1" applyProtection="1">
      <alignment/>
      <protection/>
    </xf>
    <xf numFmtId="165" fontId="4" fillId="0" borderId="53" xfId="0" applyNumberFormat="1" applyFont="1" applyBorder="1" applyAlignment="1" applyProtection="1">
      <alignment/>
      <protection/>
    </xf>
    <xf numFmtId="0" fontId="3" fillId="35" borderId="46" xfId="0" applyFont="1" applyFill="1" applyBorder="1" applyAlignment="1">
      <alignment horizontal="center"/>
    </xf>
    <xf numFmtId="0" fontId="3" fillId="35" borderId="49" xfId="0" applyFont="1" applyFill="1" applyBorder="1" applyAlignment="1" applyProtection="1">
      <alignment horizontal="left"/>
      <protection/>
    </xf>
    <xf numFmtId="165" fontId="3" fillId="35" borderId="5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 horizontal="center"/>
    </xf>
    <xf numFmtId="0" fontId="4" fillId="0" borderId="31" xfId="0" applyFont="1" applyBorder="1" applyAlignment="1" applyProtection="1">
      <alignment horizontal="left"/>
      <protection/>
    </xf>
    <xf numFmtId="165" fontId="4" fillId="0" borderId="31" xfId="0" applyNumberFormat="1" applyFont="1" applyBorder="1" applyAlignment="1" applyProtection="1">
      <alignment/>
      <protection/>
    </xf>
    <xf numFmtId="165" fontId="4" fillId="0" borderId="55" xfId="0" applyNumberFormat="1" applyFont="1" applyBorder="1" applyAlignment="1" applyProtection="1">
      <alignment/>
      <protection/>
    </xf>
    <xf numFmtId="0" fontId="3" fillId="35" borderId="49" xfId="0" applyFont="1" applyFill="1" applyBorder="1" applyAlignment="1" applyProtection="1">
      <alignment horizontal="center"/>
      <protection/>
    </xf>
    <xf numFmtId="0" fontId="4" fillId="0" borderId="47" xfId="0" applyFont="1" applyBorder="1" applyAlignment="1">
      <alignment horizontal="center"/>
    </xf>
    <xf numFmtId="0" fontId="4" fillId="0" borderId="36" xfId="0" applyFont="1" applyBorder="1" applyAlignment="1" applyProtection="1">
      <alignment horizontal="left"/>
      <protection/>
    </xf>
    <xf numFmtId="165" fontId="4" fillId="0" borderId="36" xfId="0" applyNumberFormat="1" applyFont="1" applyBorder="1" applyAlignment="1" applyProtection="1">
      <alignment/>
      <protection/>
    </xf>
    <xf numFmtId="165" fontId="4" fillId="0" borderId="56" xfId="0" applyNumberFormat="1" applyFont="1" applyBorder="1" applyAlignment="1" applyProtection="1">
      <alignment/>
      <protection/>
    </xf>
    <xf numFmtId="0" fontId="4" fillId="0" borderId="57" xfId="0" applyFont="1" applyBorder="1" applyAlignment="1">
      <alignment horizontal="center"/>
    </xf>
    <xf numFmtId="0" fontId="4" fillId="0" borderId="57" xfId="0" applyFont="1" applyBorder="1" applyAlignment="1" applyProtection="1">
      <alignment horizontal="left"/>
      <protection/>
    </xf>
    <xf numFmtId="165" fontId="4" fillId="0" borderId="57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3" fillId="35" borderId="49" xfId="0" applyNumberFormat="1" applyFont="1" applyFill="1" applyBorder="1" applyAlignment="1" applyProtection="1">
      <alignment/>
      <protection/>
    </xf>
    <xf numFmtId="165" fontId="3" fillId="35" borderId="53" xfId="0" applyNumberFormat="1" applyFont="1" applyFill="1" applyBorder="1" applyAlignment="1" applyProtection="1">
      <alignment/>
      <protection/>
    </xf>
    <xf numFmtId="0" fontId="4" fillId="0" borderId="58" xfId="0" applyFont="1" applyBorder="1" applyAlignment="1">
      <alignment horizontal="center"/>
    </xf>
    <xf numFmtId="0" fontId="4" fillId="0" borderId="51" xfId="0" applyFont="1" applyBorder="1" applyAlignment="1" applyProtection="1">
      <alignment horizontal="left"/>
      <protection/>
    </xf>
    <xf numFmtId="165" fontId="4" fillId="0" borderId="51" xfId="0" applyNumberFormat="1" applyFont="1" applyBorder="1" applyAlignment="1" applyProtection="1">
      <alignment/>
      <protection/>
    </xf>
    <xf numFmtId="165" fontId="4" fillId="0" borderId="59" xfId="0" applyNumberFormat="1" applyFont="1" applyBorder="1" applyAlignment="1" applyProtection="1">
      <alignment/>
      <protection/>
    </xf>
    <xf numFmtId="0" fontId="4" fillId="36" borderId="60" xfId="0" applyFont="1" applyFill="1" applyBorder="1" applyAlignment="1">
      <alignment horizontal="center"/>
    </xf>
    <xf numFmtId="0" fontId="4" fillId="36" borderId="15" xfId="0" applyFont="1" applyFill="1" applyBorder="1" applyAlignment="1" applyProtection="1">
      <alignment horizontal="left"/>
      <protection/>
    </xf>
    <xf numFmtId="165" fontId="4" fillId="36" borderId="15" xfId="0" applyNumberFormat="1" applyFont="1" applyFill="1" applyBorder="1" applyAlignment="1" applyProtection="1">
      <alignment/>
      <protection/>
    </xf>
    <xf numFmtId="165" fontId="4" fillId="36" borderId="61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>
      <alignment horizontal="center"/>
    </xf>
    <xf numFmtId="0" fontId="3" fillId="35" borderId="54" xfId="0" applyFont="1" applyFill="1" applyBorder="1" applyAlignment="1">
      <alignment horizontal="center"/>
    </xf>
    <xf numFmtId="0" fontId="3" fillId="35" borderId="31" xfId="0" applyFont="1" applyFill="1" applyBorder="1" applyAlignment="1" applyProtection="1">
      <alignment horizontal="left"/>
      <protection/>
    </xf>
    <xf numFmtId="165" fontId="3" fillId="35" borderId="31" xfId="0" applyNumberFormat="1" applyFont="1" applyFill="1" applyBorder="1" applyAlignment="1" applyProtection="1">
      <alignment/>
      <protection/>
    </xf>
    <xf numFmtId="165" fontId="3" fillId="35" borderId="59" xfId="0" applyNumberFormat="1" applyFont="1" applyFill="1" applyBorder="1" applyAlignment="1" applyProtection="1">
      <alignment/>
      <protection/>
    </xf>
    <xf numFmtId="165" fontId="4" fillId="0" borderId="32" xfId="0" applyNumberFormat="1" applyFont="1" applyBorder="1" applyAlignment="1" applyProtection="1">
      <alignment/>
      <protection/>
    </xf>
    <xf numFmtId="165" fontId="3" fillId="35" borderId="55" xfId="0" applyNumberFormat="1" applyFont="1" applyFill="1" applyBorder="1" applyAlignment="1" applyProtection="1">
      <alignment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4" fillId="0" borderId="62" xfId="0" applyNumberFormat="1" applyFont="1" applyBorder="1" applyAlignment="1" applyProtection="1">
      <alignment/>
      <protection/>
    </xf>
    <xf numFmtId="0" fontId="4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65" fontId="4" fillId="0" borderId="64" xfId="0" applyNumberFormat="1" applyFont="1" applyBorder="1" applyAlignment="1" applyProtection="1">
      <alignment/>
      <protection/>
    </xf>
    <xf numFmtId="165" fontId="4" fillId="0" borderId="65" xfId="0" applyNumberFormat="1" applyFont="1" applyBorder="1" applyAlignment="1" applyProtection="1">
      <alignment/>
      <protection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 applyProtection="1">
      <alignment horizontal="left"/>
      <protection/>
    </xf>
    <xf numFmtId="165" fontId="4" fillId="0" borderId="67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5" fontId="4" fillId="0" borderId="0" xfId="0" applyNumberFormat="1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Alignment="1" applyProtection="1">
      <alignment/>
      <protection/>
    </xf>
    <xf numFmtId="0" fontId="2" fillId="0" borderId="5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  <protection/>
    </xf>
    <xf numFmtId="165" fontId="35" fillId="0" borderId="0" xfId="0" applyNumberFormat="1" applyFont="1" applyBorder="1" applyAlignment="1" applyProtection="1">
      <alignment/>
      <protection/>
    </xf>
    <xf numFmtId="0" fontId="80" fillId="0" borderId="0" xfId="51" applyFont="1">
      <alignment/>
      <protection/>
    </xf>
    <xf numFmtId="0" fontId="81" fillId="0" borderId="0" xfId="51" applyFont="1">
      <alignment/>
      <protection/>
    </xf>
    <xf numFmtId="0" fontId="82" fillId="0" borderId="0" xfId="51" applyFont="1">
      <alignment/>
      <protection/>
    </xf>
    <xf numFmtId="0" fontId="80" fillId="0" borderId="0" xfId="51" applyFont="1" applyBorder="1" applyAlignment="1">
      <alignment horizontal="right"/>
      <protection/>
    </xf>
    <xf numFmtId="10" fontId="80" fillId="0" borderId="0" xfId="51" applyNumberFormat="1" applyFont="1" applyBorder="1" applyAlignment="1">
      <alignment horizontal="right"/>
      <protection/>
    </xf>
    <xf numFmtId="0" fontId="80" fillId="0" borderId="0" xfId="51" applyFont="1" applyFill="1" applyBorder="1" applyAlignment="1">
      <alignment horizontal="right"/>
      <protection/>
    </xf>
    <xf numFmtId="10" fontId="80" fillId="0" borderId="0" xfId="51" applyNumberFormat="1" applyFont="1">
      <alignment/>
      <protection/>
    </xf>
    <xf numFmtId="0" fontId="63" fillId="0" borderId="0" xfId="51">
      <alignment/>
      <protection/>
    </xf>
    <xf numFmtId="0" fontId="5" fillId="37" borderId="68" xfId="0" applyFont="1" applyFill="1" applyBorder="1" applyAlignment="1">
      <alignment horizontal="center" vertical="center"/>
    </xf>
    <xf numFmtId="0" fontId="2" fillId="37" borderId="68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0" xfId="0" applyFont="1" applyFill="1" applyBorder="1" applyAlignment="1">
      <alignment horizontal="center" vertical="center"/>
    </xf>
    <xf numFmtId="0" fontId="12" fillId="0" borderId="69" xfId="0" applyFont="1" applyBorder="1" applyAlignment="1">
      <alignment vertical="center" wrapText="1"/>
    </xf>
    <xf numFmtId="0" fontId="12" fillId="0" borderId="70" xfId="0" applyFont="1" applyBorder="1" applyAlignment="1">
      <alignment vertical="center" wrapText="1"/>
    </xf>
    <xf numFmtId="0" fontId="14" fillId="33" borderId="71" xfId="0" applyFont="1" applyFill="1" applyBorder="1" applyAlignment="1">
      <alignment vertical="center" wrapText="1"/>
    </xf>
    <xf numFmtId="0" fontId="14" fillId="33" borderId="72" xfId="0" applyFont="1" applyFill="1" applyBorder="1" applyAlignment="1">
      <alignment vertical="center" wrapText="1"/>
    </xf>
    <xf numFmtId="0" fontId="15" fillId="0" borderId="73" xfId="0" applyFont="1" applyFill="1" applyBorder="1" applyAlignment="1">
      <alignment vertical="center" wrapText="1"/>
    </xf>
    <xf numFmtId="0" fontId="15" fillId="0" borderId="74" xfId="0" applyFont="1" applyFill="1" applyBorder="1" applyAlignment="1">
      <alignment vertical="center" wrapText="1"/>
    </xf>
    <xf numFmtId="0" fontId="15" fillId="0" borderId="75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8" fillId="0" borderId="75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20" fillId="0" borderId="75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23" fillId="0" borderId="75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15" fillId="0" borderId="75" xfId="0" applyFont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wrapText="1" indent="1"/>
    </xf>
    <xf numFmtId="0" fontId="15" fillId="0" borderId="75" xfId="0" applyFont="1" applyFill="1" applyBorder="1" applyAlignment="1">
      <alignment horizontal="left" vertical="center" wrapText="1" indent="1"/>
    </xf>
    <xf numFmtId="0" fontId="15" fillId="0" borderId="28" xfId="0" applyFont="1" applyFill="1" applyBorder="1" applyAlignment="1">
      <alignment horizontal="left" vertical="center" wrapText="1" indent="1"/>
    </xf>
    <xf numFmtId="0" fontId="15" fillId="0" borderId="76" xfId="0" applyFont="1" applyFill="1" applyBorder="1" applyAlignment="1">
      <alignment horizontal="left" vertical="center" wrapText="1" indent="1"/>
    </xf>
    <xf numFmtId="0" fontId="15" fillId="0" borderId="35" xfId="0" applyFont="1" applyFill="1" applyBorder="1" applyAlignment="1">
      <alignment horizontal="left" vertical="center" wrapText="1" indent="1"/>
    </xf>
    <xf numFmtId="0" fontId="11" fillId="38" borderId="57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5" fillId="0" borderId="40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4" fillId="0" borderId="58" xfId="0" applyFont="1" applyBorder="1" applyAlignment="1">
      <alignment horizontal="center" vertical="center"/>
    </xf>
    <xf numFmtId="0" fontId="15" fillId="0" borderId="32" xfId="0" applyFont="1" applyBorder="1" applyAlignment="1">
      <alignment vertical="center" wrapText="1"/>
    </xf>
    <xf numFmtId="0" fontId="24" fillId="0" borderId="58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16" fillId="0" borderId="3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0" fillId="38" borderId="0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24" fillId="0" borderId="66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20" fillId="0" borderId="37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37" borderId="0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16" fillId="0" borderId="40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16" fillId="0" borderId="32" xfId="0" applyFont="1" applyFill="1" applyBorder="1" applyAlignment="1">
      <alignment horizontal="left" vertical="center" wrapText="1" indent="2"/>
    </xf>
    <xf numFmtId="0" fontId="16" fillId="0" borderId="28" xfId="0" applyFont="1" applyFill="1" applyBorder="1" applyAlignment="1">
      <alignment horizontal="left" vertical="center" wrapText="1" indent="2"/>
    </xf>
    <xf numFmtId="0" fontId="9" fillId="0" borderId="37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0" fillId="38" borderId="57" xfId="0" applyFont="1" applyFill="1" applyBorder="1" applyAlignment="1">
      <alignment horizontal="center" vertical="center"/>
    </xf>
    <xf numFmtId="0" fontId="2" fillId="38" borderId="5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77" xfId="0" applyFont="1" applyFill="1" applyBorder="1" applyAlignment="1">
      <alignment horizontal="center" vertical="center"/>
    </xf>
    <xf numFmtId="0" fontId="4" fillId="0" borderId="5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5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 wrapText="1"/>
    </xf>
    <xf numFmtId="0" fontId="3" fillId="0" borderId="78" xfId="0" applyFont="1" applyFill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52" xfId="0" applyFont="1" applyBorder="1" applyAlignment="1">
      <alignment vertical="center" wrapText="1"/>
    </xf>
    <xf numFmtId="0" fontId="3" fillId="0" borderId="78" xfId="0" applyFont="1" applyBorder="1" applyAlignment="1">
      <alignment vertical="center" wrapText="1"/>
    </xf>
    <xf numFmtId="0" fontId="3" fillId="0" borderId="47" xfId="0" applyFont="1" applyFill="1" applyBorder="1" applyAlignment="1">
      <alignment horizontal="center" vertical="center"/>
    </xf>
    <xf numFmtId="0" fontId="14" fillId="33" borderId="71" xfId="0" applyFont="1" applyFill="1" applyBorder="1" applyAlignment="1">
      <alignment horizontal="center" vertical="center" wrapText="1"/>
    </xf>
    <xf numFmtId="0" fontId="14" fillId="33" borderId="72" xfId="0" applyFont="1" applyFill="1" applyBorder="1" applyAlignment="1">
      <alignment horizontal="center" vertical="center" wrapText="1"/>
    </xf>
    <xf numFmtId="0" fontId="14" fillId="33" borderId="79" xfId="0" applyFont="1" applyFill="1" applyBorder="1" applyAlignment="1">
      <alignment horizontal="center" vertical="center" wrapText="1"/>
    </xf>
    <xf numFmtId="0" fontId="14" fillId="33" borderId="80" xfId="0" applyFont="1" applyFill="1" applyBorder="1" applyAlignment="1">
      <alignment horizontal="center" vertical="center" wrapText="1"/>
    </xf>
    <xf numFmtId="165" fontId="4" fillId="33" borderId="81" xfId="0" applyNumberFormat="1" applyFont="1" applyFill="1" applyBorder="1" applyAlignment="1" applyProtection="1">
      <alignment horizontal="center" vertical="center" wrapText="1"/>
      <protection/>
    </xf>
    <xf numFmtId="0" fontId="2" fillId="33" borderId="82" xfId="0" applyFont="1" applyFill="1" applyBorder="1" applyAlignment="1">
      <alignment horizontal="center" vertical="center" wrapText="1"/>
    </xf>
    <xf numFmtId="165" fontId="30" fillId="33" borderId="83" xfId="0" applyNumberFormat="1" applyFont="1" applyFill="1" applyBorder="1" applyAlignment="1" applyProtection="1">
      <alignment horizontal="center" vertical="center" wrapText="1"/>
      <protection locked="0"/>
    </xf>
    <xf numFmtId="0" fontId="30" fillId="33" borderId="84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wrapText="1"/>
    </xf>
    <xf numFmtId="0" fontId="32" fillId="0" borderId="86" xfId="0" applyFont="1" applyBorder="1" applyAlignment="1">
      <alignment horizontal="center" vertical="center" wrapText="1"/>
    </xf>
    <xf numFmtId="0" fontId="32" fillId="0" borderId="87" xfId="0" applyFont="1" applyBorder="1" applyAlignment="1">
      <alignment horizontal="center" vertical="center" wrapText="1"/>
    </xf>
    <xf numFmtId="0" fontId="32" fillId="0" borderId="88" xfId="0" applyFont="1" applyBorder="1" applyAlignment="1">
      <alignment horizontal="center" vertical="center" wrapText="1"/>
    </xf>
    <xf numFmtId="0" fontId="32" fillId="0" borderId="89" xfId="0" applyFont="1" applyBorder="1" applyAlignment="1">
      <alignment horizontal="center" vertical="center" wrapText="1"/>
    </xf>
    <xf numFmtId="0" fontId="33" fillId="0" borderId="90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0" fontId="16" fillId="0" borderId="91" xfId="0" applyFont="1" applyBorder="1" applyAlignment="1">
      <alignment horizontal="center" vertical="center" wrapText="1"/>
    </xf>
    <xf numFmtId="0" fontId="16" fillId="0" borderId="92" xfId="0" applyFont="1" applyBorder="1" applyAlignment="1">
      <alignment horizontal="center" vertical="center" wrapText="1"/>
    </xf>
    <xf numFmtId="165" fontId="28" fillId="0" borderId="83" xfId="0" applyNumberFormat="1" applyFont="1" applyBorder="1" applyAlignment="1">
      <alignment horizontal="center" vertical="center" wrapText="1"/>
    </xf>
    <xf numFmtId="0" fontId="27" fillId="0" borderId="9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32" fillId="0" borderId="94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28" fillId="0" borderId="9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80" fillId="39" borderId="0" xfId="51" applyFont="1" applyFill="1" applyAlignment="1">
      <alignment vertical="center"/>
      <protection/>
    </xf>
    <xf numFmtId="0" fontId="63" fillId="0" borderId="0" xfId="51" applyAlignment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Liczba zarejestrowanych bezrobotnych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województwie lubuskim od XI 2011r. do XI 2012r.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45"/>
          <c:w val="0.9752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XI 12'!$C$4:$C$16</c:f>
              <c:strCache/>
            </c:strRef>
          </c:cat>
          <c:val>
            <c:numRef>
              <c:f>'Wykresy XI 12'!$D$4:$D$16</c:f>
              <c:numCache/>
            </c:numRef>
          </c:val>
        </c:ser>
        <c:gapWidth val="89"/>
        <c:axId val="64557894"/>
        <c:axId val="44150135"/>
      </c:barChart>
      <c:catAx>
        <c:axId val="645578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150135"/>
        <c:crosses val="autoZero"/>
        <c:auto val="1"/>
        <c:lblOffset val="100"/>
        <c:tickLblSkip val="1"/>
        <c:noMultiLvlLbl val="0"/>
      </c:catAx>
      <c:valAx>
        <c:axId val="441501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578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Bezrobotni zarejestrowani i wyłączeni z ewidencji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okresie od czerwca 2012r. do listopada 2012r.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view3D>
      <c:rotX val="15"/>
      <c:hPercent val="156"/>
      <c:rotY val="20"/>
      <c:depthPercent val="190"/>
      <c:rAngAx val="1"/>
    </c:view3D>
    <c:plotArea>
      <c:layout>
        <c:manualLayout>
          <c:xMode val="edge"/>
          <c:yMode val="edge"/>
          <c:x val="0"/>
          <c:y val="0.15"/>
          <c:w val="0.9815"/>
          <c:h val="0.749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'Wykresy XI 12'!$H$9</c:f>
              <c:strCache>
                <c:ptCount val="1"/>
                <c:pt idx="0">
                  <c:v>wyłączenia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XI 12'!$G$10:$G$15</c:f>
              <c:strCache/>
            </c:strRef>
          </c:cat>
          <c:val>
            <c:numRef>
              <c:f>'Wykresy XI 12'!$H$10:$H$15</c:f>
              <c:numCache/>
            </c:numRef>
          </c:val>
          <c:shape val="box"/>
        </c:ser>
        <c:ser>
          <c:idx val="1"/>
          <c:order val="1"/>
          <c:tx>
            <c:strRef>
              <c:f>'Wykresy XI 12'!$I$9</c:f>
              <c:strCache>
                <c:ptCount val="1"/>
                <c:pt idx="0">
                  <c:v>rejestracje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XI 12'!$G$10:$G$15</c:f>
              <c:strCache/>
            </c:strRef>
          </c:cat>
          <c:val>
            <c:numRef>
              <c:f>'Wykresy XI 12'!$I$10:$I$15</c:f>
              <c:numCache/>
            </c:numRef>
          </c:val>
          <c:shape val="box"/>
        </c:ser>
        <c:gapWidth val="100"/>
        <c:shape val="box"/>
        <c:axId val="61806896"/>
        <c:axId val="19391153"/>
      </c:bar3DChart>
      <c:catAx>
        <c:axId val="618068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391153"/>
        <c:crosses val="autoZero"/>
        <c:auto val="1"/>
        <c:lblOffset val="100"/>
        <c:tickLblSkip val="1"/>
        <c:noMultiLvlLbl val="0"/>
      </c:catAx>
      <c:valAx>
        <c:axId val="19391153"/>
        <c:scaling>
          <c:orientation val="minMax"/>
        </c:scaling>
        <c:axPos val="b"/>
        <c:delete val="1"/>
        <c:majorTickMark val="out"/>
        <c:minorTickMark val="none"/>
        <c:tickLblPos val="none"/>
        <c:crossAx val="618068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25"/>
          <c:y val="0.91925"/>
          <c:w val="0.323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0" b="1" i="0" u="none" baseline="0">
                <a:solidFill>
                  <a:srgbClr val="000000"/>
                </a:solidFill>
              </a:rPr>
              <a:t>Wolne miejsca pracy i miejsca aktywizacji zawodowej
</a:t>
            </a:r>
            <a:r>
              <a:rPr lang="en-US" cap="none" sz="970" b="1" i="0" u="none" baseline="0">
                <a:solidFill>
                  <a:srgbClr val="000000"/>
                </a:solidFill>
              </a:rPr>
              <a:t>zgłoszone do PUP w województwie lubuskim w okresach
</a:t>
            </a:r>
            <a:r>
              <a:rPr lang="en-US" cap="none" sz="970" b="1" i="0" u="none" baseline="0">
                <a:solidFill>
                  <a:srgbClr val="000000"/>
                </a:solidFill>
              </a:rPr>
              <a:t>od VI2011r. do XI 2011r. oraz od VI 2012r. do XI 2012r.</a:t>
            </a:r>
          </a:p>
        </c:rich>
      </c:tx>
      <c:layout>
        <c:manualLayout>
          <c:xMode val="factor"/>
          <c:yMode val="factor"/>
          <c:x val="-0.0045"/>
          <c:y val="-0.01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"/>
          <c:y val="0.1895"/>
          <c:w val="0.97775"/>
          <c:h val="0.785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XI 12'!$B$24:$B$36</c:f>
              <c:strCache/>
            </c:strRef>
          </c:cat>
          <c:val>
            <c:numRef>
              <c:f>'Wykresy XI 12'!$C$24:$C$36</c:f>
              <c:numCache/>
            </c:numRef>
          </c:val>
          <c:shape val="box"/>
        </c:ser>
        <c:gapWidth val="99"/>
        <c:shape val="box"/>
        <c:axId val="40302650"/>
        <c:axId val="27179531"/>
      </c:bar3DChart>
      <c:catAx>
        <c:axId val="403026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179531"/>
        <c:crosses val="autoZero"/>
        <c:auto val="1"/>
        <c:lblOffset val="100"/>
        <c:tickLblSkip val="1"/>
        <c:noMultiLvlLbl val="0"/>
      </c:catAx>
      <c:valAx>
        <c:axId val="271795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0265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odpływu z ewidencji bezrobotnych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listopadzie 2012r.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view3D>
      <c:rotX val="2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8575"/>
          <c:y val="0.2805"/>
          <c:w val="0.65175"/>
          <c:h val="0.55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Podjęcie działalności gospodarczej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 inna praca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1,98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Prace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interwencyjne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1,17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Roboty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publiczne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0,70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Praca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społecznie użyteczna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3,49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Niepotwierdzenie gotowości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do pracy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31,91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'Wykresy XI 12'!$J$38:$J$50</c:f>
              <c:strCache/>
            </c:strRef>
          </c:cat>
          <c:val>
            <c:numRef>
              <c:f>'Wykresy XI 12'!$K$38:$K$50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8101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534025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7192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38100</xdr:rowOff>
    </xdr:from>
    <xdr:to>
      <xdr:col>19</xdr:col>
      <xdr:colOff>209550</xdr:colOff>
      <xdr:row>18</xdr:row>
      <xdr:rowOff>38100</xdr:rowOff>
    </xdr:to>
    <xdr:graphicFrame>
      <xdr:nvGraphicFramePr>
        <xdr:cNvPr id="1" name="Wykres 1"/>
        <xdr:cNvGraphicFramePr/>
      </xdr:nvGraphicFramePr>
      <xdr:xfrm>
        <a:off x="8391525" y="38100"/>
        <a:ext cx="50292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476250</xdr:colOff>
      <xdr:row>0</xdr:row>
      <xdr:rowOff>38100</xdr:rowOff>
    </xdr:from>
    <xdr:to>
      <xdr:col>26</xdr:col>
      <xdr:colOff>647700</xdr:colOff>
      <xdr:row>18</xdr:row>
      <xdr:rowOff>38100</xdr:rowOff>
    </xdr:to>
    <xdr:graphicFrame>
      <xdr:nvGraphicFramePr>
        <xdr:cNvPr id="2" name="Wykres 4"/>
        <xdr:cNvGraphicFramePr/>
      </xdr:nvGraphicFramePr>
      <xdr:xfrm>
        <a:off x="13687425" y="38100"/>
        <a:ext cx="50387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47625</xdr:colOff>
      <xdr:row>18</xdr:row>
      <xdr:rowOff>152400</xdr:rowOff>
    </xdr:from>
    <xdr:to>
      <xdr:col>19</xdr:col>
      <xdr:colOff>180975</xdr:colOff>
      <xdr:row>37</xdr:row>
      <xdr:rowOff>47625</xdr:rowOff>
    </xdr:to>
    <xdr:graphicFrame>
      <xdr:nvGraphicFramePr>
        <xdr:cNvPr id="3" name="Wykres 5"/>
        <xdr:cNvGraphicFramePr/>
      </xdr:nvGraphicFramePr>
      <xdr:xfrm>
        <a:off x="8391525" y="3067050"/>
        <a:ext cx="5000625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476250</xdr:colOff>
      <xdr:row>18</xdr:row>
      <xdr:rowOff>152400</xdr:rowOff>
    </xdr:from>
    <xdr:to>
      <xdr:col>26</xdr:col>
      <xdr:colOff>647700</xdr:colOff>
      <xdr:row>37</xdr:row>
      <xdr:rowOff>47625</xdr:rowOff>
    </xdr:to>
    <xdr:graphicFrame>
      <xdr:nvGraphicFramePr>
        <xdr:cNvPr id="4" name="Wykres 7"/>
        <xdr:cNvGraphicFramePr/>
      </xdr:nvGraphicFramePr>
      <xdr:xfrm>
        <a:off x="13687425" y="3067050"/>
        <a:ext cx="50387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12r\Arkusz%20roboczy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12"/>
      <sheetName val="Stan i struktura II 12"/>
      <sheetName val="Stan i struktura III 12"/>
      <sheetName val="Stan i struktura IV 12"/>
      <sheetName val="Stan i struktura V 12"/>
      <sheetName val="Stan i struktura VI 12"/>
      <sheetName val="Stan i struktura VII 12"/>
      <sheetName val="Stan i struktura VIII 12"/>
      <sheetName val="Stan i struktura IX 12"/>
      <sheetName val="Stan i struktura X 12"/>
      <sheetName val="Stan i struktura XI 12"/>
    </sheetNames>
    <sheetDataSet>
      <sheetData sheetId="9">
        <row r="6">
          <cell r="E6">
            <v>5050</v>
          </cell>
          <cell r="F6">
            <v>2791</v>
          </cell>
          <cell r="G6">
            <v>4205</v>
          </cell>
          <cell r="H6">
            <v>4527</v>
          </cell>
          <cell r="I6">
            <v>6789</v>
          </cell>
          <cell r="J6">
            <v>1953</v>
          </cell>
          <cell r="K6">
            <v>4464</v>
          </cell>
          <cell r="L6">
            <v>1702</v>
          </cell>
          <cell r="M6">
            <v>2819</v>
          </cell>
          <cell r="N6">
            <v>2192</v>
          </cell>
          <cell r="O6">
            <v>4649</v>
          </cell>
          <cell r="P6">
            <v>4590</v>
          </cell>
          <cell r="Q6">
            <v>5426</v>
          </cell>
          <cell r="R6">
            <v>5592</v>
          </cell>
          <cell r="S6">
            <v>56749</v>
          </cell>
        </row>
        <row r="46">
          <cell r="E46">
            <v>2808</v>
          </cell>
          <cell r="F46">
            <v>1319</v>
          </cell>
          <cell r="G46">
            <v>1502</v>
          </cell>
          <cell r="H46">
            <v>1295</v>
          </cell>
          <cell r="I46">
            <v>1895</v>
          </cell>
          <cell r="J46">
            <v>1364</v>
          </cell>
          <cell r="K46">
            <v>1304</v>
          </cell>
          <cell r="L46">
            <v>1606</v>
          </cell>
          <cell r="M46">
            <v>526</v>
          </cell>
          <cell r="N46">
            <v>755</v>
          </cell>
          <cell r="O46">
            <v>3641</v>
          </cell>
          <cell r="P46">
            <v>1520</v>
          </cell>
          <cell r="Q46">
            <v>4179</v>
          </cell>
          <cell r="R46">
            <v>3552</v>
          </cell>
          <cell r="S46">
            <v>27266</v>
          </cell>
        </row>
        <row r="49">
          <cell r="E49">
            <v>119</v>
          </cell>
          <cell r="F49">
            <v>86</v>
          </cell>
          <cell r="G49">
            <v>0</v>
          </cell>
          <cell r="H49">
            <v>29</v>
          </cell>
          <cell r="I49">
            <v>59</v>
          </cell>
          <cell r="J49">
            <v>46</v>
          </cell>
          <cell r="K49">
            <v>82</v>
          </cell>
          <cell r="L49">
            <v>54</v>
          </cell>
          <cell r="M49">
            <v>29</v>
          </cell>
          <cell r="N49">
            <v>2</v>
          </cell>
          <cell r="O49">
            <v>121</v>
          </cell>
          <cell r="P49">
            <v>62</v>
          </cell>
          <cell r="Q49">
            <v>647</v>
          </cell>
          <cell r="R49">
            <v>158</v>
          </cell>
          <cell r="S49">
            <v>1494</v>
          </cell>
        </row>
        <row r="51">
          <cell r="E51">
            <v>38</v>
          </cell>
          <cell r="F51">
            <v>58</v>
          </cell>
          <cell r="G51">
            <v>64</v>
          </cell>
          <cell r="H51">
            <v>96</v>
          </cell>
          <cell r="I51">
            <v>167</v>
          </cell>
          <cell r="J51">
            <v>23</v>
          </cell>
          <cell r="K51">
            <v>51</v>
          </cell>
          <cell r="L51">
            <v>54</v>
          </cell>
          <cell r="M51">
            <v>5</v>
          </cell>
          <cell r="N51">
            <v>23</v>
          </cell>
          <cell r="O51">
            <v>51</v>
          </cell>
          <cell r="P51">
            <v>132</v>
          </cell>
          <cell r="Q51">
            <v>130</v>
          </cell>
          <cell r="R51">
            <v>50</v>
          </cell>
          <cell r="S51">
            <v>942</v>
          </cell>
        </row>
        <row r="53">
          <cell r="E53">
            <v>42</v>
          </cell>
          <cell r="F53">
            <v>10</v>
          </cell>
          <cell r="G53">
            <v>82</v>
          </cell>
          <cell r="H53">
            <v>105</v>
          </cell>
          <cell r="I53">
            <v>76</v>
          </cell>
          <cell r="J53">
            <v>54</v>
          </cell>
          <cell r="K53">
            <v>24</v>
          </cell>
          <cell r="L53">
            <v>49</v>
          </cell>
          <cell r="M53">
            <v>25</v>
          </cell>
          <cell r="N53">
            <v>25</v>
          </cell>
          <cell r="O53">
            <v>26</v>
          </cell>
          <cell r="P53">
            <v>16</v>
          </cell>
          <cell r="Q53">
            <v>34</v>
          </cell>
          <cell r="R53">
            <v>96</v>
          </cell>
          <cell r="S53">
            <v>664</v>
          </cell>
        </row>
        <row r="55">
          <cell r="E55">
            <v>79</v>
          </cell>
          <cell r="F55">
            <v>48</v>
          </cell>
          <cell r="G55">
            <v>70</v>
          </cell>
          <cell r="H55">
            <v>5</v>
          </cell>
          <cell r="I55">
            <v>43</v>
          </cell>
          <cell r="J55">
            <v>134</v>
          </cell>
          <cell r="K55">
            <v>43</v>
          </cell>
          <cell r="L55">
            <v>106</v>
          </cell>
          <cell r="M55">
            <v>25</v>
          </cell>
          <cell r="N55">
            <v>44</v>
          </cell>
          <cell r="O55">
            <v>46</v>
          </cell>
          <cell r="P55">
            <v>22</v>
          </cell>
          <cell r="Q55">
            <v>75</v>
          </cell>
          <cell r="R55">
            <v>187</v>
          </cell>
          <cell r="S55">
            <v>927</v>
          </cell>
        </row>
        <row r="57">
          <cell r="E57">
            <v>63</v>
          </cell>
          <cell r="F57">
            <v>51</v>
          </cell>
          <cell r="G57">
            <v>2</v>
          </cell>
          <cell r="H57">
            <v>0</v>
          </cell>
          <cell r="I57">
            <v>13</v>
          </cell>
          <cell r="J57">
            <v>4</v>
          </cell>
          <cell r="K57">
            <v>5</v>
          </cell>
          <cell r="L57">
            <v>0</v>
          </cell>
          <cell r="M57">
            <v>0</v>
          </cell>
          <cell r="N57">
            <v>0</v>
          </cell>
          <cell r="O57">
            <v>1</v>
          </cell>
          <cell r="P57">
            <v>1</v>
          </cell>
          <cell r="Q57">
            <v>1</v>
          </cell>
          <cell r="R57">
            <v>8</v>
          </cell>
          <cell r="S57">
            <v>149</v>
          </cell>
        </row>
        <row r="59">
          <cell r="E59">
            <v>114</v>
          </cell>
          <cell r="F59">
            <v>37</v>
          </cell>
          <cell r="G59">
            <v>120</v>
          </cell>
          <cell r="H59">
            <v>392</v>
          </cell>
          <cell r="I59">
            <v>177</v>
          </cell>
          <cell r="J59">
            <v>36</v>
          </cell>
          <cell r="K59">
            <v>82</v>
          </cell>
          <cell r="L59">
            <v>100</v>
          </cell>
          <cell r="M59">
            <v>63</v>
          </cell>
          <cell r="N59">
            <v>131</v>
          </cell>
          <cell r="O59">
            <v>190</v>
          </cell>
          <cell r="P59">
            <v>199</v>
          </cell>
          <cell r="Q59">
            <v>131</v>
          </cell>
          <cell r="R59">
            <v>97</v>
          </cell>
          <cell r="S59">
            <v>1869</v>
          </cell>
        </row>
        <row r="61">
          <cell r="E61">
            <v>464</v>
          </cell>
          <cell r="F61">
            <v>263</v>
          </cell>
          <cell r="G61">
            <v>345</v>
          </cell>
          <cell r="H61">
            <v>509</v>
          </cell>
          <cell r="I61">
            <v>418</v>
          </cell>
          <cell r="J61">
            <v>298</v>
          </cell>
          <cell r="K61">
            <v>495</v>
          </cell>
          <cell r="L61">
            <v>257</v>
          </cell>
          <cell r="M61">
            <v>238</v>
          </cell>
          <cell r="N61">
            <v>147</v>
          </cell>
          <cell r="O61">
            <v>683</v>
          </cell>
          <cell r="P61">
            <v>567</v>
          </cell>
          <cell r="Q61">
            <v>511</v>
          </cell>
          <cell r="R61">
            <v>493</v>
          </cell>
          <cell r="S61">
            <v>5688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5">
          <cell r="E65">
            <v>43</v>
          </cell>
          <cell r="F65">
            <v>140</v>
          </cell>
          <cell r="G65">
            <v>67</v>
          </cell>
          <cell r="H65">
            <v>62</v>
          </cell>
          <cell r="I65">
            <v>210</v>
          </cell>
          <cell r="J65">
            <v>45</v>
          </cell>
          <cell r="K65">
            <v>108</v>
          </cell>
          <cell r="L65">
            <v>23</v>
          </cell>
          <cell r="M65">
            <v>37</v>
          </cell>
          <cell r="N65">
            <v>72</v>
          </cell>
          <cell r="O65">
            <v>216</v>
          </cell>
          <cell r="P65">
            <v>98</v>
          </cell>
          <cell r="Q65">
            <v>1626</v>
          </cell>
          <cell r="R65">
            <v>1066</v>
          </cell>
          <cell r="S65">
            <v>3813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4.75390625" style="1" customWidth="1"/>
    <col min="3" max="3" width="29.375" style="1" customWidth="1"/>
    <col min="4" max="4" width="59.25390625" style="1" customWidth="1"/>
    <col min="5" max="11" width="13.375" style="4" customWidth="1"/>
    <col min="12" max="12" width="12.625" style="4" customWidth="1"/>
    <col min="13" max="13" width="13.375" style="4" customWidth="1"/>
    <col min="14" max="14" width="12.625" style="4" customWidth="1"/>
    <col min="15" max="19" width="13.375" style="4" customWidth="1"/>
    <col min="20" max="20" width="10.75390625" style="1" bestFit="1" customWidth="1"/>
    <col min="21" max="16384" width="9.125" style="1" customWidth="1"/>
  </cols>
  <sheetData>
    <row r="1" spans="4:18" ht="15">
      <c r="D1" s="2"/>
      <c r="E1" s="3"/>
      <c r="R1" s="5"/>
    </row>
    <row r="2" spans="2:19" ht="51" customHeight="1" thickBot="1">
      <c r="B2" s="166" t="s">
        <v>0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8"/>
    </row>
    <row r="3" spans="2:19" ht="45" customHeight="1" thickBot="1" thickTop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19" ht="28.5" customHeight="1" thickBot="1">
      <c r="B4" s="169" t="s">
        <v>19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1"/>
    </row>
    <row r="5" spans="2:20" ht="28.5" customHeight="1" thickBot="1" thickTop="1">
      <c r="B5" s="14" t="s">
        <v>20</v>
      </c>
      <c r="C5" s="172" t="s">
        <v>21</v>
      </c>
      <c r="D5" s="173"/>
      <c r="E5" s="15">
        <v>8.9</v>
      </c>
      <c r="F5" s="15">
        <v>11.8</v>
      </c>
      <c r="G5" s="15">
        <v>23.3</v>
      </c>
      <c r="H5" s="15">
        <v>20.6</v>
      </c>
      <c r="I5" s="15">
        <v>23.5</v>
      </c>
      <c r="J5" s="15">
        <v>11.1</v>
      </c>
      <c r="K5" s="15">
        <v>23.7</v>
      </c>
      <c r="L5" s="15">
        <v>14.5</v>
      </c>
      <c r="M5" s="15">
        <v>11.6</v>
      </c>
      <c r="N5" s="15">
        <v>16.3</v>
      </c>
      <c r="O5" s="15">
        <v>8</v>
      </c>
      <c r="P5" s="15">
        <v>14.8</v>
      </c>
      <c r="Q5" s="15">
        <v>23.7</v>
      </c>
      <c r="R5" s="16">
        <v>16.3</v>
      </c>
      <c r="S5" s="17">
        <v>14.9</v>
      </c>
      <c r="T5" s="1" t="s">
        <v>22</v>
      </c>
    </row>
    <row r="6" spans="2:19" s="4" customFormat="1" ht="28.5" customHeight="1" thickBot="1" thickTop="1">
      <c r="B6" s="18" t="s">
        <v>23</v>
      </c>
      <c r="C6" s="174" t="s">
        <v>24</v>
      </c>
      <c r="D6" s="175"/>
      <c r="E6" s="19">
        <v>5111</v>
      </c>
      <c r="F6" s="20">
        <v>2845</v>
      </c>
      <c r="G6" s="20">
        <v>4204</v>
      </c>
      <c r="H6" s="20">
        <v>4634</v>
      </c>
      <c r="I6" s="20">
        <v>6829</v>
      </c>
      <c r="J6" s="20">
        <v>2064</v>
      </c>
      <c r="K6" s="20">
        <v>4571</v>
      </c>
      <c r="L6" s="20">
        <v>1820</v>
      </c>
      <c r="M6" s="20">
        <v>2889</v>
      </c>
      <c r="N6" s="20">
        <v>2297</v>
      </c>
      <c r="O6" s="20">
        <v>4573</v>
      </c>
      <c r="P6" s="20">
        <v>4715</v>
      </c>
      <c r="Q6" s="20">
        <v>5457</v>
      </c>
      <c r="R6" s="21">
        <v>5794</v>
      </c>
      <c r="S6" s="22">
        <f>SUM(E6:R6)</f>
        <v>57803</v>
      </c>
    </row>
    <row r="7" spans="2:20" s="4" customFormat="1" ht="28.5" customHeight="1" thickBot="1" thickTop="1">
      <c r="B7" s="23"/>
      <c r="C7" s="176" t="s">
        <v>25</v>
      </c>
      <c r="D7" s="177"/>
      <c r="E7" s="24">
        <f>'[1]Stan i struktura X 12'!E6</f>
        <v>5050</v>
      </c>
      <c r="F7" s="25">
        <f>'[1]Stan i struktura X 12'!F6</f>
        <v>2791</v>
      </c>
      <c r="G7" s="25">
        <f>'[1]Stan i struktura X 12'!G6</f>
        <v>4205</v>
      </c>
      <c r="H7" s="25">
        <f>'[1]Stan i struktura X 12'!H6</f>
        <v>4527</v>
      </c>
      <c r="I7" s="25">
        <f>'[1]Stan i struktura X 12'!I6</f>
        <v>6789</v>
      </c>
      <c r="J7" s="25">
        <f>'[1]Stan i struktura X 12'!J6</f>
        <v>1953</v>
      </c>
      <c r="K7" s="25">
        <f>'[1]Stan i struktura X 12'!K6</f>
        <v>4464</v>
      </c>
      <c r="L7" s="25">
        <f>'[1]Stan i struktura X 12'!L6</f>
        <v>1702</v>
      </c>
      <c r="M7" s="25">
        <f>'[1]Stan i struktura X 12'!M6</f>
        <v>2819</v>
      </c>
      <c r="N7" s="25">
        <f>'[1]Stan i struktura X 12'!N6</f>
        <v>2192</v>
      </c>
      <c r="O7" s="25">
        <f>'[1]Stan i struktura X 12'!O6</f>
        <v>4649</v>
      </c>
      <c r="P7" s="25">
        <f>'[1]Stan i struktura X 12'!P6</f>
        <v>4590</v>
      </c>
      <c r="Q7" s="25">
        <f>'[1]Stan i struktura X 12'!Q6</f>
        <v>5426</v>
      </c>
      <c r="R7" s="26">
        <f>'[1]Stan i struktura X 12'!R6</f>
        <v>5592</v>
      </c>
      <c r="S7" s="27">
        <f>'[1]Stan i struktura X 12'!S6</f>
        <v>56749</v>
      </c>
      <c r="T7" s="28"/>
    </row>
    <row r="8" spans="2:20" ht="28.5" customHeight="1" thickBot="1" thickTop="1">
      <c r="B8" s="29"/>
      <c r="C8" s="178" t="s">
        <v>26</v>
      </c>
      <c r="D8" s="179"/>
      <c r="E8" s="30">
        <f aca="true" t="shared" si="0" ref="E8:S8">E6-E7</f>
        <v>61</v>
      </c>
      <c r="F8" s="30">
        <f t="shared" si="0"/>
        <v>54</v>
      </c>
      <c r="G8" s="30">
        <f t="shared" si="0"/>
        <v>-1</v>
      </c>
      <c r="H8" s="30">
        <f t="shared" si="0"/>
        <v>107</v>
      </c>
      <c r="I8" s="30">
        <f t="shared" si="0"/>
        <v>40</v>
      </c>
      <c r="J8" s="30">
        <f t="shared" si="0"/>
        <v>111</v>
      </c>
      <c r="K8" s="30">
        <f t="shared" si="0"/>
        <v>107</v>
      </c>
      <c r="L8" s="30">
        <f t="shared" si="0"/>
        <v>118</v>
      </c>
      <c r="M8" s="30">
        <f t="shared" si="0"/>
        <v>70</v>
      </c>
      <c r="N8" s="30">
        <f t="shared" si="0"/>
        <v>105</v>
      </c>
      <c r="O8" s="30">
        <f t="shared" si="0"/>
        <v>-76</v>
      </c>
      <c r="P8" s="30">
        <f t="shared" si="0"/>
        <v>125</v>
      </c>
      <c r="Q8" s="30">
        <f t="shared" si="0"/>
        <v>31</v>
      </c>
      <c r="R8" s="31">
        <f t="shared" si="0"/>
        <v>202</v>
      </c>
      <c r="S8" s="32">
        <f t="shared" si="0"/>
        <v>1054</v>
      </c>
      <c r="T8" s="33"/>
    </row>
    <row r="9" spans="2:20" ht="28.5" customHeight="1" thickBot="1" thickTop="1">
      <c r="B9" s="34"/>
      <c r="C9" s="180" t="s">
        <v>27</v>
      </c>
      <c r="D9" s="181"/>
      <c r="E9" s="35">
        <f aca="true" t="shared" si="1" ref="E9:S9">E6/E7*100</f>
        <v>101.20792079207921</v>
      </c>
      <c r="F9" s="35">
        <f t="shared" si="1"/>
        <v>101.93479039770692</v>
      </c>
      <c r="G9" s="35">
        <f t="shared" si="1"/>
        <v>99.97621878715815</v>
      </c>
      <c r="H9" s="35">
        <f t="shared" si="1"/>
        <v>102.36359620057434</v>
      </c>
      <c r="I9" s="35">
        <f t="shared" si="1"/>
        <v>100.58918839298865</v>
      </c>
      <c r="J9" s="35">
        <f t="shared" si="1"/>
        <v>105.68356374807988</v>
      </c>
      <c r="K9" s="35">
        <f t="shared" si="1"/>
        <v>102.39695340501794</v>
      </c>
      <c r="L9" s="35">
        <f t="shared" si="1"/>
        <v>106.93301997649824</v>
      </c>
      <c r="M9" s="35">
        <f t="shared" si="1"/>
        <v>102.48315005321035</v>
      </c>
      <c r="N9" s="35">
        <f t="shared" si="1"/>
        <v>104.79014598540147</v>
      </c>
      <c r="O9" s="35">
        <f t="shared" si="1"/>
        <v>98.36523983652398</v>
      </c>
      <c r="P9" s="35">
        <f t="shared" si="1"/>
        <v>102.72331154684096</v>
      </c>
      <c r="Q9" s="35">
        <f t="shared" si="1"/>
        <v>100.57132325838556</v>
      </c>
      <c r="R9" s="36">
        <f t="shared" si="1"/>
        <v>103.61230329041489</v>
      </c>
      <c r="S9" s="37">
        <f t="shared" si="1"/>
        <v>101.85730145024583</v>
      </c>
      <c r="T9" s="33"/>
    </row>
    <row r="10" spans="2:20" s="4" customFormat="1" ht="28.5" customHeight="1" thickBot="1" thickTop="1">
      <c r="B10" s="38" t="s">
        <v>28</v>
      </c>
      <c r="C10" s="182" t="s">
        <v>29</v>
      </c>
      <c r="D10" s="183"/>
      <c r="E10" s="39">
        <v>880</v>
      </c>
      <c r="F10" s="40">
        <v>493</v>
      </c>
      <c r="G10" s="41">
        <v>529</v>
      </c>
      <c r="H10" s="41">
        <v>566</v>
      </c>
      <c r="I10" s="41">
        <v>830</v>
      </c>
      <c r="J10" s="41">
        <v>333</v>
      </c>
      <c r="K10" s="41">
        <v>627</v>
      </c>
      <c r="L10" s="41">
        <v>364</v>
      </c>
      <c r="M10" s="42">
        <v>381</v>
      </c>
      <c r="N10" s="42">
        <v>347</v>
      </c>
      <c r="O10" s="42">
        <v>664</v>
      </c>
      <c r="P10" s="42">
        <v>664</v>
      </c>
      <c r="Q10" s="42">
        <v>830</v>
      </c>
      <c r="R10" s="42">
        <v>977</v>
      </c>
      <c r="S10" s="43">
        <f>SUM(E10:R10)</f>
        <v>8485</v>
      </c>
      <c r="T10" s="28"/>
    </row>
    <row r="11" spans="2:20" ht="28.5" customHeight="1" thickBot="1" thickTop="1">
      <c r="B11" s="44"/>
      <c r="C11" s="178" t="s">
        <v>30</v>
      </c>
      <c r="D11" s="179"/>
      <c r="E11" s="45">
        <f aca="true" t="shared" si="2" ref="E11:S11">E76/E10*100</f>
        <v>18.181818181818183</v>
      </c>
      <c r="F11" s="45">
        <f t="shared" si="2"/>
        <v>18.864097363083165</v>
      </c>
      <c r="G11" s="45">
        <f t="shared" si="2"/>
        <v>12.098298676748582</v>
      </c>
      <c r="H11" s="45">
        <f t="shared" si="2"/>
        <v>13.604240282685511</v>
      </c>
      <c r="I11" s="45">
        <f t="shared" si="2"/>
        <v>13.132530120481928</v>
      </c>
      <c r="J11" s="45">
        <f t="shared" si="2"/>
        <v>14.714714714714713</v>
      </c>
      <c r="K11" s="45">
        <f t="shared" si="2"/>
        <v>11.164274322169058</v>
      </c>
      <c r="L11" s="45">
        <f t="shared" si="2"/>
        <v>14.835164835164836</v>
      </c>
      <c r="M11" s="45">
        <f t="shared" si="2"/>
        <v>21.25984251968504</v>
      </c>
      <c r="N11" s="45">
        <f t="shared" si="2"/>
        <v>15.273775216138327</v>
      </c>
      <c r="O11" s="45">
        <f t="shared" si="2"/>
        <v>19.879518072289155</v>
      </c>
      <c r="P11" s="45">
        <f t="shared" si="2"/>
        <v>21.385542168674696</v>
      </c>
      <c r="Q11" s="45">
        <f t="shared" si="2"/>
        <v>11.44578313253012</v>
      </c>
      <c r="R11" s="46">
        <f t="shared" si="2"/>
        <v>10.133060388945752</v>
      </c>
      <c r="S11" s="47">
        <f t="shared" si="2"/>
        <v>15.061873895109015</v>
      </c>
      <c r="T11" s="33"/>
    </row>
    <row r="12" spans="2:20" ht="28.5" customHeight="1" thickBot="1" thickTop="1">
      <c r="B12" s="48" t="s">
        <v>31</v>
      </c>
      <c r="C12" s="184" t="s">
        <v>32</v>
      </c>
      <c r="D12" s="185"/>
      <c r="E12" s="39">
        <v>819</v>
      </c>
      <c r="F12" s="41">
        <v>439</v>
      </c>
      <c r="G12" s="41">
        <v>530</v>
      </c>
      <c r="H12" s="41">
        <v>459</v>
      </c>
      <c r="I12" s="41">
        <v>790</v>
      </c>
      <c r="J12" s="41">
        <v>222</v>
      </c>
      <c r="K12" s="41">
        <v>520</v>
      </c>
      <c r="L12" s="41">
        <v>246</v>
      </c>
      <c r="M12" s="42">
        <v>311</v>
      </c>
      <c r="N12" s="42">
        <v>242</v>
      </c>
      <c r="O12" s="42">
        <v>740</v>
      </c>
      <c r="P12" s="42">
        <v>539</v>
      </c>
      <c r="Q12" s="42">
        <v>799</v>
      </c>
      <c r="R12" s="42">
        <v>775</v>
      </c>
      <c r="S12" s="43">
        <f>SUM(E12:R12)</f>
        <v>7431</v>
      </c>
      <c r="T12" s="33"/>
    </row>
    <row r="13" spans="2:20" ht="28.5" customHeight="1" thickBot="1" thickTop="1">
      <c r="B13" s="44" t="s">
        <v>22</v>
      </c>
      <c r="C13" s="186" t="s">
        <v>33</v>
      </c>
      <c r="D13" s="187"/>
      <c r="E13" s="49">
        <v>293</v>
      </c>
      <c r="F13" s="50">
        <v>183</v>
      </c>
      <c r="G13" s="50">
        <v>259</v>
      </c>
      <c r="H13" s="50">
        <v>231</v>
      </c>
      <c r="I13" s="50">
        <v>374</v>
      </c>
      <c r="J13" s="50">
        <v>110</v>
      </c>
      <c r="K13" s="50">
        <v>265</v>
      </c>
      <c r="L13" s="50">
        <v>124</v>
      </c>
      <c r="M13" s="51">
        <v>168</v>
      </c>
      <c r="N13" s="51">
        <v>74</v>
      </c>
      <c r="O13" s="51">
        <v>282</v>
      </c>
      <c r="P13" s="51">
        <v>214</v>
      </c>
      <c r="Q13" s="51">
        <v>271</v>
      </c>
      <c r="R13" s="51">
        <v>304</v>
      </c>
      <c r="S13" s="52">
        <f>SUM(E13:R13)</f>
        <v>3152</v>
      </c>
      <c r="T13" s="33"/>
    </row>
    <row r="14" spans="2:20" s="4" customFormat="1" ht="28.5" customHeight="1" thickBot="1" thickTop="1">
      <c r="B14" s="18" t="s">
        <v>22</v>
      </c>
      <c r="C14" s="188" t="s">
        <v>34</v>
      </c>
      <c r="D14" s="189"/>
      <c r="E14" s="49">
        <v>266</v>
      </c>
      <c r="F14" s="50">
        <v>156</v>
      </c>
      <c r="G14" s="50">
        <v>240</v>
      </c>
      <c r="H14" s="50">
        <v>211</v>
      </c>
      <c r="I14" s="50">
        <v>308</v>
      </c>
      <c r="J14" s="50">
        <v>95</v>
      </c>
      <c r="K14" s="50">
        <v>231</v>
      </c>
      <c r="L14" s="50">
        <v>108</v>
      </c>
      <c r="M14" s="51">
        <v>152</v>
      </c>
      <c r="N14" s="51">
        <v>71</v>
      </c>
      <c r="O14" s="51">
        <v>258</v>
      </c>
      <c r="P14" s="51">
        <v>199</v>
      </c>
      <c r="Q14" s="51">
        <v>194</v>
      </c>
      <c r="R14" s="51">
        <v>270</v>
      </c>
      <c r="S14" s="52">
        <f>SUM(E14:R14)</f>
        <v>2759</v>
      </c>
      <c r="T14" s="28"/>
    </row>
    <row r="15" spans="2:20" s="4" customFormat="1" ht="28.5" customHeight="1" thickBot="1" thickTop="1">
      <c r="B15" s="53" t="s">
        <v>22</v>
      </c>
      <c r="C15" s="190" t="s">
        <v>35</v>
      </c>
      <c r="D15" s="191"/>
      <c r="E15" s="54">
        <v>354</v>
      </c>
      <c r="F15" s="55">
        <v>148</v>
      </c>
      <c r="G15" s="55">
        <v>136</v>
      </c>
      <c r="H15" s="55">
        <v>125</v>
      </c>
      <c r="I15" s="55">
        <v>228</v>
      </c>
      <c r="J15" s="55">
        <v>74</v>
      </c>
      <c r="K15" s="55">
        <v>129</v>
      </c>
      <c r="L15" s="55">
        <v>75</v>
      </c>
      <c r="M15" s="56">
        <v>90</v>
      </c>
      <c r="N15" s="56">
        <v>93</v>
      </c>
      <c r="O15" s="56">
        <v>318</v>
      </c>
      <c r="P15" s="56">
        <v>202</v>
      </c>
      <c r="Q15" s="56">
        <v>162</v>
      </c>
      <c r="R15" s="56">
        <v>237</v>
      </c>
      <c r="S15" s="52">
        <f>SUM(E15:R15)</f>
        <v>2371</v>
      </c>
      <c r="T15" s="28"/>
    </row>
    <row r="16" spans="2:19" ht="28.5" customHeight="1" thickBot="1">
      <c r="B16" s="169" t="s">
        <v>36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92"/>
    </row>
    <row r="17" spans="2:19" ht="28.5" customHeight="1" thickBot="1" thickTop="1">
      <c r="B17" s="193" t="s">
        <v>20</v>
      </c>
      <c r="C17" s="195" t="s">
        <v>37</v>
      </c>
      <c r="D17" s="196"/>
      <c r="E17" s="57">
        <v>2677</v>
      </c>
      <c r="F17" s="58">
        <v>1540</v>
      </c>
      <c r="G17" s="58">
        <v>2244</v>
      </c>
      <c r="H17" s="58">
        <v>2413</v>
      </c>
      <c r="I17" s="58">
        <v>3700</v>
      </c>
      <c r="J17" s="58">
        <v>985</v>
      </c>
      <c r="K17" s="58">
        <v>2462</v>
      </c>
      <c r="L17" s="58">
        <v>856</v>
      </c>
      <c r="M17" s="59">
        <v>1492</v>
      </c>
      <c r="N17" s="59">
        <v>1265</v>
      </c>
      <c r="O17" s="59">
        <v>2352</v>
      </c>
      <c r="P17" s="59">
        <v>2541</v>
      </c>
      <c r="Q17" s="59">
        <v>3078</v>
      </c>
      <c r="R17" s="59">
        <v>3092</v>
      </c>
      <c r="S17" s="52">
        <f>SUM(E17:R17)</f>
        <v>30697</v>
      </c>
    </row>
    <row r="18" spans="2:19" ht="28.5" customHeight="1" thickBot="1" thickTop="1">
      <c r="B18" s="194"/>
      <c r="C18" s="197" t="s">
        <v>38</v>
      </c>
      <c r="D18" s="198"/>
      <c r="E18" s="60">
        <f aca="true" t="shared" si="3" ref="E18:S18">E17/E6*100</f>
        <v>52.377225591860686</v>
      </c>
      <c r="F18" s="60">
        <f t="shared" si="3"/>
        <v>54.13005272407732</v>
      </c>
      <c r="G18" s="60">
        <f t="shared" si="3"/>
        <v>53.37773549000951</v>
      </c>
      <c r="H18" s="60">
        <f t="shared" si="3"/>
        <v>52.07164436771687</v>
      </c>
      <c r="I18" s="60">
        <f t="shared" si="3"/>
        <v>54.1806999560697</v>
      </c>
      <c r="J18" s="60">
        <f t="shared" si="3"/>
        <v>47.72286821705426</v>
      </c>
      <c r="K18" s="60">
        <f t="shared" si="3"/>
        <v>53.86129949682783</v>
      </c>
      <c r="L18" s="60">
        <f t="shared" si="3"/>
        <v>47.03296703296703</v>
      </c>
      <c r="M18" s="60">
        <f t="shared" si="3"/>
        <v>51.644167532018</v>
      </c>
      <c r="N18" s="60">
        <f t="shared" si="3"/>
        <v>55.07183282542447</v>
      </c>
      <c r="O18" s="60">
        <f t="shared" si="3"/>
        <v>51.43232013995189</v>
      </c>
      <c r="P18" s="60">
        <f t="shared" si="3"/>
        <v>53.89183457051961</v>
      </c>
      <c r="Q18" s="60">
        <f t="shared" si="3"/>
        <v>56.40461792193513</v>
      </c>
      <c r="R18" s="61">
        <f t="shared" si="3"/>
        <v>53.365550569554706</v>
      </c>
      <c r="S18" s="62">
        <f t="shared" si="3"/>
        <v>53.106240160545305</v>
      </c>
    </row>
    <row r="19" spans="2:19" ht="28.5" customHeight="1" thickBot="1" thickTop="1">
      <c r="B19" s="199" t="s">
        <v>23</v>
      </c>
      <c r="C19" s="200" t="s">
        <v>39</v>
      </c>
      <c r="D19" s="179"/>
      <c r="E19" s="49">
        <v>0</v>
      </c>
      <c r="F19" s="50">
        <v>2056</v>
      </c>
      <c r="G19" s="50">
        <v>2058</v>
      </c>
      <c r="H19" s="50">
        <v>2386</v>
      </c>
      <c r="I19" s="50">
        <v>2848</v>
      </c>
      <c r="J19" s="50">
        <v>1156</v>
      </c>
      <c r="K19" s="50">
        <v>2564</v>
      </c>
      <c r="L19" s="50">
        <v>1044</v>
      </c>
      <c r="M19" s="51">
        <v>1657</v>
      </c>
      <c r="N19" s="51">
        <v>1087</v>
      </c>
      <c r="O19" s="51">
        <v>0</v>
      </c>
      <c r="P19" s="51">
        <v>3084</v>
      </c>
      <c r="Q19" s="51">
        <v>2346</v>
      </c>
      <c r="R19" s="51">
        <v>2560</v>
      </c>
      <c r="S19" s="63">
        <f>SUM(E19:R19)</f>
        <v>24846</v>
      </c>
    </row>
    <row r="20" spans="2:19" ht="28.5" customHeight="1" thickBot="1" thickTop="1">
      <c r="B20" s="194"/>
      <c r="C20" s="197" t="s">
        <v>38</v>
      </c>
      <c r="D20" s="198"/>
      <c r="E20" s="60">
        <f aca="true" t="shared" si="4" ref="E20:S20">E19/E6*100</f>
        <v>0</v>
      </c>
      <c r="F20" s="60">
        <f t="shared" si="4"/>
        <v>72.26713532513182</v>
      </c>
      <c r="G20" s="60">
        <f t="shared" si="4"/>
        <v>48.95337773549001</v>
      </c>
      <c r="H20" s="60">
        <f t="shared" si="4"/>
        <v>51.48899438929651</v>
      </c>
      <c r="I20" s="60">
        <f t="shared" si="4"/>
        <v>41.70449553375311</v>
      </c>
      <c r="J20" s="60">
        <f t="shared" si="4"/>
        <v>56.007751937984494</v>
      </c>
      <c r="K20" s="60">
        <f t="shared" si="4"/>
        <v>56.09275869612777</v>
      </c>
      <c r="L20" s="60">
        <f t="shared" si="4"/>
        <v>57.36263736263736</v>
      </c>
      <c r="M20" s="60">
        <f t="shared" si="4"/>
        <v>57.35548632744894</v>
      </c>
      <c r="N20" s="60">
        <f t="shared" si="4"/>
        <v>47.32259468872442</v>
      </c>
      <c r="O20" s="60">
        <f t="shared" si="4"/>
        <v>0</v>
      </c>
      <c r="P20" s="60">
        <f t="shared" si="4"/>
        <v>65.40827147401909</v>
      </c>
      <c r="Q20" s="60">
        <f t="shared" si="4"/>
        <v>42.99065420560748</v>
      </c>
      <c r="R20" s="61">
        <f t="shared" si="4"/>
        <v>44.18363824646186</v>
      </c>
      <c r="S20" s="62">
        <f t="shared" si="4"/>
        <v>42.98392816981818</v>
      </c>
    </row>
    <row r="21" spans="2:19" s="4" customFormat="1" ht="28.5" customHeight="1" thickBot="1" thickTop="1">
      <c r="B21" s="201" t="s">
        <v>28</v>
      </c>
      <c r="C21" s="202" t="s">
        <v>40</v>
      </c>
      <c r="D21" s="203"/>
      <c r="E21" s="49">
        <v>979</v>
      </c>
      <c r="F21" s="50">
        <v>489</v>
      </c>
      <c r="G21" s="50">
        <v>888</v>
      </c>
      <c r="H21" s="50">
        <v>994</v>
      </c>
      <c r="I21" s="50">
        <v>1398</v>
      </c>
      <c r="J21" s="50">
        <v>343</v>
      </c>
      <c r="K21" s="50">
        <v>946</v>
      </c>
      <c r="L21" s="50">
        <v>338</v>
      </c>
      <c r="M21" s="51">
        <v>604</v>
      </c>
      <c r="N21" s="51">
        <v>344</v>
      </c>
      <c r="O21" s="51">
        <v>844</v>
      </c>
      <c r="P21" s="51">
        <v>812</v>
      </c>
      <c r="Q21" s="51">
        <v>1215</v>
      </c>
      <c r="R21" s="51">
        <v>928</v>
      </c>
      <c r="S21" s="52">
        <f>SUM(E21:R21)</f>
        <v>11122</v>
      </c>
    </row>
    <row r="22" spans="2:19" ht="28.5" customHeight="1" thickBot="1" thickTop="1">
      <c r="B22" s="194"/>
      <c r="C22" s="197" t="s">
        <v>38</v>
      </c>
      <c r="D22" s="198"/>
      <c r="E22" s="60">
        <f aca="true" t="shared" si="5" ref="E22:S22">E21/E6*100</f>
        <v>19.154764234005086</v>
      </c>
      <c r="F22" s="60">
        <f t="shared" si="5"/>
        <v>17.18804920913884</v>
      </c>
      <c r="G22" s="60">
        <f t="shared" si="5"/>
        <v>21.122740247383444</v>
      </c>
      <c r="H22" s="60">
        <f t="shared" si="5"/>
        <v>21.45015105740181</v>
      </c>
      <c r="I22" s="60">
        <f t="shared" si="5"/>
        <v>20.471518523942013</v>
      </c>
      <c r="J22" s="60">
        <f t="shared" si="5"/>
        <v>16.618217054263564</v>
      </c>
      <c r="K22" s="60">
        <f t="shared" si="5"/>
        <v>20.695690220958216</v>
      </c>
      <c r="L22" s="60">
        <f t="shared" si="5"/>
        <v>18.571428571428573</v>
      </c>
      <c r="M22" s="60">
        <f t="shared" si="5"/>
        <v>20.906888196607824</v>
      </c>
      <c r="N22" s="60">
        <f t="shared" si="5"/>
        <v>14.976055724858512</v>
      </c>
      <c r="O22" s="60">
        <f t="shared" si="5"/>
        <v>18.456155696479335</v>
      </c>
      <c r="P22" s="60">
        <f t="shared" si="5"/>
        <v>17.221633085896077</v>
      </c>
      <c r="Q22" s="60">
        <f t="shared" si="5"/>
        <v>22.264980758658602</v>
      </c>
      <c r="R22" s="61">
        <f t="shared" si="5"/>
        <v>16.016568864342425</v>
      </c>
      <c r="S22" s="62">
        <f t="shared" si="5"/>
        <v>19.241215853848416</v>
      </c>
    </row>
    <row r="23" spans="2:19" s="4" customFormat="1" ht="28.5" customHeight="1" thickBot="1" thickTop="1">
      <c r="B23" s="201" t="s">
        <v>31</v>
      </c>
      <c r="C23" s="204" t="s">
        <v>41</v>
      </c>
      <c r="D23" s="205"/>
      <c r="E23" s="49">
        <v>48</v>
      </c>
      <c r="F23" s="50">
        <v>75</v>
      </c>
      <c r="G23" s="50">
        <v>82</v>
      </c>
      <c r="H23" s="50">
        <v>267</v>
      </c>
      <c r="I23" s="50">
        <v>91</v>
      </c>
      <c r="J23" s="50">
        <v>24</v>
      </c>
      <c r="K23" s="50">
        <v>117</v>
      </c>
      <c r="L23" s="50">
        <v>77</v>
      </c>
      <c r="M23" s="51">
        <v>74</v>
      </c>
      <c r="N23" s="51">
        <v>163</v>
      </c>
      <c r="O23" s="51">
        <v>196</v>
      </c>
      <c r="P23" s="51">
        <v>160</v>
      </c>
      <c r="Q23" s="51">
        <v>170</v>
      </c>
      <c r="R23" s="51">
        <v>92</v>
      </c>
      <c r="S23" s="52">
        <f>SUM(E23:R23)</f>
        <v>1636</v>
      </c>
    </row>
    <row r="24" spans="2:19" ht="28.5" customHeight="1" thickBot="1" thickTop="1">
      <c r="B24" s="194"/>
      <c r="C24" s="197" t="s">
        <v>38</v>
      </c>
      <c r="D24" s="198"/>
      <c r="E24" s="60">
        <f aca="true" t="shared" si="6" ref="E24:S24">E23/E6*100</f>
        <v>0.9391508511054587</v>
      </c>
      <c r="F24" s="60">
        <f t="shared" si="6"/>
        <v>2.6362038664323375</v>
      </c>
      <c r="G24" s="60">
        <f t="shared" si="6"/>
        <v>1.9505233111322549</v>
      </c>
      <c r="H24" s="60">
        <f t="shared" si="6"/>
        <v>5.76176089771256</v>
      </c>
      <c r="I24" s="60">
        <f t="shared" si="6"/>
        <v>1.3325523502709036</v>
      </c>
      <c r="J24" s="60">
        <f t="shared" si="6"/>
        <v>1.1627906976744187</v>
      </c>
      <c r="K24" s="60">
        <f t="shared" si="6"/>
        <v>2.559614963902866</v>
      </c>
      <c r="L24" s="60">
        <f t="shared" si="6"/>
        <v>4.230769230769231</v>
      </c>
      <c r="M24" s="60">
        <f t="shared" si="6"/>
        <v>2.561439944617515</v>
      </c>
      <c r="N24" s="60">
        <f t="shared" si="6"/>
        <v>7.0962124510230735</v>
      </c>
      <c r="O24" s="60">
        <f t="shared" si="6"/>
        <v>4.286026678329325</v>
      </c>
      <c r="P24" s="60">
        <f t="shared" si="6"/>
        <v>3.3934252386002126</v>
      </c>
      <c r="Q24" s="60">
        <f t="shared" si="6"/>
        <v>3.115264797507788</v>
      </c>
      <c r="R24" s="61">
        <f t="shared" si="6"/>
        <v>1.5878494994822232</v>
      </c>
      <c r="S24" s="62">
        <f t="shared" si="6"/>
        <v>2.830302925453696</v>
      </c>
    </row>
    <row r="25" spans="2:19" s="4" customFormat="1" ht="28.5" customHeight="1" thickBot="1" thickTop="1">
      <c r="B25" s="201" t="s">
        <v>42</v>
      </c>
      <c r="C25" s="202" t="s">
        <v>43</v>
      </c>
      <c r="D25" s="203"/>
      <c r="E25" s="64">
        <v>221</v>
      </c>
      <c r="F25" s="51">
        <v>144</v>
      </c>
      <c r="G25" s="51">
        <v>182</v>
      </c>
      <c r="H25" s="51">
        <v>204</v>
      </c>
      <c r="I25" s="51">
        <v>361</v>
      </c>
      <c r="J25" s="51">
        <v>93</v>
      </c>
      <c r="K25" s="51">
        <v>198</v>
      </c>
      <c r="L25" s="51">
        <v>109</v>
      </c>
      <c r="M25" s="51">
        <v>163</v>
      </c>
      <c r="N25" s="51">
        <v>143</v>
      </c>
      <c r="O25" s="51">
        <v>157</v>
      </c>
      <c r="P25" s="51">
        <v>279</v>
      </c>
      <c r="Q25" s="51">
        <v>294</v>
      </c>
      <c r="R25" s="51">
        <v>294</v>
      </c>
      <c r="S25" s="52">
        <f>SUM(E25:R25)</f>
        <v>2842</v>
      </c>
    </row>
    <row r="26" spans="2:19" ht="28.5" customHeight="1" thickBot="1" thickTop="1">
      <c r="B26" s="194"/>
      <c r="C26" s="197" t="s">
        <v>38</v>
      </c>
      <c r="D26" s="198"/>
      <c r="E26" s="60">
        <f aca="true" t="shared" si="7" ref="E26:S26">E25/E6*100</f>
        <v>4.324007043631383</v>
      </c>
      <c r="F26" s="60">
        <f t="shared" si="7"/>
        <v>5.061511423550088</v>
      </c>
      <c r="G26" s="60">
        <f t="shared" si="7"/>
        <v>4.329210275927688</v>
      </c>
      <c r="H26" s="60">
        <f t="shared" si="7"/>
        <v>4.40224428139836</v>
      </c>
      <c r="I26" s="60">
        <f t="shared" si="7"/>
        <v>5.286279103821935</v>
      </c>
      <c r="J26" s="60">
        <f t="shared" si="7"/>
        <v>4.505813953488372</v>
      </c>
      <c r="K26" s="60">
        <f t="shared" si="7"/>
        <v>4.3316560927586965</v>
      </c>
      <c r="L26" s="60">
        <f t="shared" si="7"/>
        <v>5.989010989010989</v>
      </c>
      <c r="M26" s="60">
        <f t="shared" si="7"/>
        <v>5.6420906888196605</v>
      </c>
      <c r="N26" s="60">
        <f t="shared" si="7"/>
        <v>6.225511536787113</v>
      </c>
      <c r="O26" s="60">
        <f t="shared" si="7"/>
        <v>3.4331948392739995</v>
      </c>
      <c r="P26" s="60">
        <f t="shared" si="7"/>
        <v>5.91728525980912</v>
      </c>
      <c r="Q26" s="60">
        <f t="shared" si="7"/>
        <v>5.387575590984057</v>
      </c>
      <c r="R26" s="61">
        <f t="shared" si="7"/>
        <v>5.074214704867104</v>
      </c>
      <c r="S26" s="62">
        <f t="shared" si="7"/>
        <v>4.9166998252685845</v>
      </c>
    </row>
    <row r="27" spans="2:19" ht="28.5" customHeight="1" thickBot="1" thickTop="1">
      <c r="B27" s="169" t="s">
        <v>44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206"/>
    </row>
    <row r="28" spans="2:19" ht="28.5" customHeight="1" thickBot="1" thickTop="1">
      <c r="B28" s="199" t="s">
        <v>20</v>
      </c>
      <c r="C28" s="200" t="s">
        <v>45</v>
      </c>
      <c r="D28" s="179"/>
      <c r="E28" s="49">
        <v>696</v>
      </c>
      <c r="F28" s="50">
        <v>554</v>
      </c>
      <c r="G28" s="50">
        <v>748</v>
      </c>
      <c r="H28" s="50">
        <v>886</v>
      </c>
      <c r="I28" s="50">
        <v>1268</v>
      </c>
      <c r="J28" s="50">
        <v>588</v>
      </c>
      <c r="K28" s="50">
        <v>920</v>
      </c>
      <c r="L28" s="50">
        <v>407</v>
      </c>
      <c r="M28" s="51">
        <v>642</v>
      </c>
      <c r="N28" s="51">
        <v>507</v>
      </c>
      <c r="O28" s="51">
        <v>527</v>
      </c>
      <c r="P28" s="51">
        <v>932</v>
      </c>
      <c r="Q28" s="51">
        <v>1025</v>
      </c>
      <c r="R28" s="51">
        <v>1107</v>
      </c>
      <c r="S28" s="52">
        <f>SUM(E28:R28)</f>
        <v>10807</v>
      </c>
    </row>
    <row r="29" spans="2:19" ht="28.5" customHeight="1" thickBot="1" thickTop="1">
      <c r="B29" s="194"/>
      <c r="C29" s="197" t="s">
        <v>38</v>
      </c>
      <c r="D29" s="198"/>
      <c r="E29" s="60">
        <f aca="true" t="shared" si="8" ref="E29:S29">E28/E6*100</f>
        <v>13.617687341029153</v>
      </c>
      <c r="F29" s="60">
        <f t="shared" si="8"/>
        <v>19.47275922671353</v>
      </c>
      <c r="G29" s="60">
        <f t="shared" si="8"/>
        <v>17.79257849666984</v>
      </c>
      <c r="H29" s="60">
        <f t="shared" si="8"/>
        <v>19.11955114372033</v>
      </c>
      <c r="I29" s="60">
        <f t="shared" si="8"/>
        <v>18.567872309269294</v>
      </c>
      <c r="J29" s="60">
        <f t="shared" si="8"/>
        <v>28.488372093023255</v>
      </c>
      <c r="K29" s="60">
        <f t="shared" si="8"/>
        <v>20.126886895646468</v>
      </c>
      <c r="L29" s="60">
        <f t="shared" si="8"/>
        <v>22.362637362637365</v>
      </c>
      <c r="M29" s="60">
        <f t="shared" si="8"/>
        <v>22.22222222222222</v>
      </c>
      <c r="N29" s="60">
        <f t="shared" si="8"/>
        <v>22.072268175881586</v>
      </c>
      <c r="O29" s="60">
        <f t="shared" si="8"/>
        <v>11.524163568773234</v>
      </c>
      <c r="P29" s="60">
        <f t="shared" si="8"/>
        <v>19.766702014846235</v>
      </c>
      <c r="Q29" s="60">
        <f t="shared" si="8"/>
        <v>18.783214220267546</v>
      </c>
      <c r="R29" s="61">
        <f t="shared" si="8"/>
        <v>19.10597169485675</v>
      </c>
      <c r="S29" s="62">
        <f t="shared" si="8"/>
        <v>18.696261439717663</v>
      </c>
    </row>
    <row r="30" spans="2:19" ht="28.5" customHeight="1" thickBot="1" thickTop="1">
      <c r="B30" s="201" t="s">
        <v>23</v>
      </c>
      <c r="C30" s="202" t="s">
        <v>46</v>
      </c>
      <c r="D30" s="203"/>
      <c r="E30" s="49">
        <v>1528</v>
      </c>
      <c r="F30" s="50">
        <v>736</v>
      </c>
      <c r="G30" s="50">
        <v>1035</v>
      </c>
      <c r="H30" s="50">
        <v>1098</v>
      </c>
      <c r="I30" s="50">
        <v>1565</v>
      </c>
      <c r="J30" s="50">
        <v>744</v>
      </c>
      <c r="K30" s="50">
        <v>984</v>
      </c>
      <c r="L30" s="50">
        <v>451</v>
      </c>
      <c r="M30" s="51">
        <v>671</v>
      </c>
      <c r="N30" s="51">
        <v>515</v>
      </c>
      <c r="O30" s="51">
        <v>1247</v>
      </c>
      <c r="P30" s="51">
        <v>1060</v>
      </c>
      <c r="Q30" s="51">
        <v>1135</v>
      </c>
      <c r="R30" s="51">
        <v>1353</v>
      </c>
      <c r="S30" s="52">
        <f>SUM(E30:R30)</f>
        <v>14122</v>
      </c>
    </row>
    <row r="31" spans="2:19" ht="28.5" customHeight="1" thickBot="1" thickTop="1">
      <c r="B31" s="194"/>
      <c r="C31" s="197" t="s">
        <v>38</v>
      </c>
      <c r="D31" s="198"/>
      <c r="E31" s="60">
        <f aca="true" t="shared" si="9" ref="E31:S31">E30/E6*100</f>
        <v>29.896302093523776</v>
      </c>
      <c r="F31" s="60">
        <f t="shared" si="9"/>
        <v>25.869947275922673</v>
      </c>
      <c r="G31" s="60">
        <f t="shared" si="9"/>
        <v>24.61941008563273</v>
      </c>
      <c r="H31" s="60">
        <f t="shared" si="9"/>
        <v>23.69443245576176</v>
      </c>
      <c r="I31" s="60">
        <f t="shared" si="9"/>
        <v>22.91697173817543</v>
      </c>
      <c r="J31" s="60">
        <f t="shared" si="9"/>
        <v>36.04651162790697</v>
      </c>
      <c r="K31" s="60">
        <f t="shared" si="9"/>
        <v>21.52701815795231</v>
      </c>
      <c r="L31" s="60">
        <f t="shared" si="9"/>
        <v>24.78021978021978</v>
      </c>
      <c r="M31" s="60">
        <f t="shared" si="9"/>
        <v>23.226029768085844</v>
      </c>
      <c r="N31" s="60">
        <f t="shared" si="9"/>
        <v>22.420548541575968</v>
      </c>
      <c r="O31" s="60">
        <f t="shared" si="9"/>
        <v>27.26875136671769</v>
      </c>
      <c r="P31" s="60">
        <f t="shared" si="9"/>
        <v>22.481442205726403</v>
      </c>
      <c r="Q31" s="60">
        <f t="shared" si="9"/>
        <v>20.798973795125526</v>
      </c>
      <c r="R31" s="61">
        <f t="shared" si="9"/>
        <v>23.35174318260269</v>
      </c>
      <c r="S31" s="62">
        <f t="shared" si="9"/>
        <v>24.431257893188935</v>
      </c>
    </row>
    <row r="32" spans="2:19" ht="28.5" customHeight="1" thickBot="1" thickTop="1">
      <c r="B32" s="201" t="s">
        <v>28</v>
      </c>
      <c r="C32" s="202" t="s">
        <v>47</v>
      </c>
      <c r="D32" s="203"/>
      <c r="E32" s="49">
        <v>1903</v>
      </c>
      <c r="F32" s="50">
        <v>1180</v>
      </c>
      <c r="G32" s="50">
        <v>2216</v>
      </c>
      <c r="H32" s="50">
        <v>2507</v>
      </c>
      <c r="I32" s="50">
        <v>3788</v>
      </c>
      <c r="J32" s="50">
        <v>1160</v>
      </c>
      <c r="K32" s="50">
        <v>2364</v>
      </c>
      <c r="L32" s="50">
        <v>637</v>
      </c>
      <c r="M32" s="51">
        <v>1060</v>
      </c>
      <c r="N32" s="51">
        <v>1040</v>
      </c>
      <c r="O32" s="51">
        <v>1858</v>
      </c>
      <c r="P32" s="51">
        <v>1883</v>
      </c>
      <c r="Q32" s="51">
        <v>2669</v>
      </c>
      <c r="R32" s="51">
        <v>2772</v>
      </c>
      <c r="S32" s="52">
        <f>SUM(E32:R32)</f>
        <v>27037</v>
      </c>
    </row>
    <row r="33" spans="2:19" ht="28.5" customHeight="1" thickBot="1" thickTop="1">
      <c r="B33" s="194"/>
      <c r="C33" s="197" t="s">
        <v>38</v>
      </c>
      <c r="D33" s="198"/>
      <c r="E33" s="60">
        <f aca="true" t="shared" si="10" ref="E33:S33">E32/E6*100</f>
        <v>37.23341811778517</v>
      </c>
      <c r="F33" s="60">
        <f t="shared" si="10"/>
        <v>41.476274165202106</v>
      </c>
      <c r="G33" s="60">
        <f t="shared" si="10"/>
        <v>52.71170313986679</v>
      </c>
      <c r="H33" s="60">
        <f t="shared" si="10"/>
        <v>54.10012947777298</v>
      </c>
      <c r="I33" s="60">
        <f t="shared" si="10"/>
        <v>55.46932200907892</v>
      </c>
      <c r="J33" s="60">
        <f t="shared" si="10"/>
        <v>56.201550387596896</v>
      </c>
      <c r="K33" s="60">
        <f t="shared" si="10"/>
        <v>51.71734850142201</v>
      </c>
      <c r="L33" s="60">
        <f t="shared" si="10"/>
        <v>35</v>
      </c>
      <c r="M33" s="60">
        <f t="shared" si="10"/>
        <v>36.69089650398061</v>
      </c>
      <c r="N33" s="60">
        <f t="shared" si="10"/>
        <v>45.27644754026991</v>
      </c>
      <c r="O33" s="60">
        <f t="shared" si="10"/>
        <v>40.62978351191778</v>
      </c>
      <c r="P33" s="60">
        <f t="shared" si="10"/>
        <v>39.936373276776244</v>
      </c>
      <c r="Q33" s="60">
        <f t="shared" si="10"/>
        <v>48.90965732087228</v>
      </c>
      <c r="R33" s="61">
        <f t="shared" si="10"/>
        <v>47.842595788746976</v>
      </c>
      <c r="S33" s="62">
        <f t="shared" si="10"/>
        <v>46.77438887254986</v>
      </c>
    </row>
    <row r="34" spans="2:19" ht="28.5" customHeight="1" thickBot="1" thickTop="1">
      <c r="B34" s="201" t="s">
        <v>31</v>
      </c>
      <c r="C34" s="202" t="s">
        <v>48</v>
      </c>
      <c r="D34" s="203"/>
      <c r="E34" s="64">
        <v>1414</v>
      </c>
      <c r="F34" s="51">
        <v>945</v>
      </c>
      <c r="G34" s="51">
        <v>1265</v>
      </c>
      <c r="H34" s="51">
        <v>1650</v>
      </c>
      <c r="I34" s="51">
        <v>1966</v>
      </c>
      <c r="J34" s="51">
        <v>680</v>
      </c>
      <c r="K34" s="51">
        <v>1768</v>
      </c>
      <c r="L34" s="51">
        <v>677</v>
      </c>
      <c r="M34" s="51">
        <v>1017</v>
      </c>
      <c r="N34" s="51">
        <v>499</v>
      </c>
      <c r="O34" s="51">
        <v>1422</v>
      </c>
      <c r="P34" s="51">
        <v>1499</v>
      </c>
      <c r="Q34" s="51">
        <v>1712</v>
      </c>
      <c r="R34" s="51">
        <v>1377</v>
      </c>
      <c r="S34" s="52">
        <f>SUM(E34:R34)</f>
        <v>17891</v>
      </c>
    </row>
    <row r="35" spans="2:19" ht="28.5" customHeight="1" thickBot="1" thickTop="1">
      <c r="B35" s="207"/>
      <c r="C35" s="197" t="s">
        <v>38</v>
      </c>
      <c r="D35" s="198"/>
      <c r="E35" s="60">
        <f aca="true" t="shared" si="11" ref="E35:S35">E34/E6*100</f>
        <v>27.665818822148307</v>
      </c>
      <c r="F35" s="60">
        <f t="shared" si="11"/>
        <v>33.21616871704745</v>
      </c>
      <c r="G35" s="60">
        <f t="shared" si="11"/>
        <v>30.09039010466223</v>
      </c>
      <c r="H35" s="60">
        <f t="shared" si="11"/>
        <v>35.6063875701338</v>
      </c>
      <c r="I35" s="60">
        <f t="shared" si="11"/>
        <v>28.78898813881974</v>
      </c>
      <c r="J35" s="60">
        <f t="shared" si="11"/>
        <v>32.945736434108525</v>
      </c>
      <c r="K35" s="60">
        <f t="shared" si="11"/>
        <v>38.67862612119886</v>
      </c>
      <c r="L35" s="60">
        <f t="shared" si="11"/>
        <v>37.1978021978022</v>
      </c>
      <c r="M35" s="60">
        <f t="shared" si="11"/>
        <v>35.202492211838006</v>
      </c>
      <c r="N35" s="60">
        <f t="shared" si="11"/>
        <v>21.7239878101872</v>
      </c>
      <c r="O35" s="60">
        <f t="shared" si="11"/>
        <v>31.0955609009403</v>
      </c>
      <c r="P35" s="60">
        <f t="shared" si="11"/>
        <v>31.792152704135734</v>
      </c>
      <c r="Q35" s="60">
        <f t="shared" si="11"/>
        <v>31.372549019607842</v>
      </c>
      <c r="R35" s="61">
        <f t="shared" si="11"/>
        <v>23.76596479116327</v>
      </c>
      <c r="S35" s="62">
        <f t="shared" si="11"/>
        <v>30.951680708613736</v>
      </c>
    </row>
    <row r="36" spans="2:19" ht="28.5" customHeight="1" thickBot="1" thickTop="1">
      <c r="B36" s="201" t="s">
        <v>42</v>
      </c>
      <c r="C36" s="208" t="s">
        <v>49</v>
      </c>
      <c r="D36" s="209"/>
      <c r="E36" s="64">
        <v>847</v>
      </c>
      <c r="F36" s="51">
        <v>604</v>
      </c>
      <c r="G36" s="51">
        <v>906</v>
      </c>
      <c r="H36" s="51">
        <v>920</v>
      </c>
      <c r="I36" s="51">
        <v>1548</v>
      </c>
      <c r="J36" s="51">
        <v>447</v>
      </c>
      <c r="K36" s="51">
        <v>1133</v>
      </c>
      <c r="L36" s="51">
        <v>314</v>
      </c>
      <c r="M36" s="51">
        <v>754</v>
      </c>
      <c r="N36" s="51">
        <v>398</v>
      </c>
      <c r="O36" s="51">
        <v>1136</v>
      </c>
      <c r="P36" s="51">
        <v>1302</v>
      </c>
      <c r="Q36" s="51">
        <v>1158</v>
      </c>
      <c r="R36" s="51">
        <v>1298</v>
      </c>
      <c r="S36" s="52">
        <f>SUM(E36:R36)</f>
        <v>12765</v>
      </c>
    </row>
    <row r="37" spans="2:19" ht="28.5" customHeight="1" thickBot="1" thickTop="1">
      <c r="B37" s="207"/>
      <c r="C37" s="197" t="s">
        <v>38</v>
      </c>
      <c r="D37" s="198"/>
      <c r="E37" s="60">
        <f aca="true" t="shared" si="12" ref="E37:S37">E36/E6*100</f>
        <v>16.572099393465077</v>
      </c>
      <c r="F37" s="60">
        <f t="shared" si="12"/>
        <v>21.23022847100176</v>
      </c>
      <c r="G37" s="60">
        <f t="shared" si="12"/>
        <v>21.550903901046624</v>
      </c>
      <c r="H37" s="60">
        <f t="shared" si="12"/>
        <v>19.853258523953386</v>
      </c>
      <c r="I37" s="60">
        <f t="shared" si="12"/>
        <v>22.66803338702592</v>
      </c>
      <c r="J37" s="60">
        <f t="shared" si="12"/>
        <v>21.656976744186046</v>
      </c>
      <c r="K37" s="60">
        <f t="shared" si="12"/>
        <v>24.786698753008093</v>
      </c>
      <c r="L37" s="60">
        <f t="shared" si="12"/>
        <v>17.252747252747252</v>
      </c>
      <c r="M37" s="60">
        <f t="shared" si="12"/>
        <v>26.098996192454138</v>
      </c>
      <c r="N37" s="60">
        <f t="shared" si="12"/>
        <v>17.326948193295603</v>
      </c>
      <c r="O37" s="60">
        <f t="shared" si="12"/>
        <v>24.84146074786792</v>
      </c>
      <c r="P37" s="60">
        <f t="shared" si="12"/>
        <v>27.613997879109224</v>
      </c>
      <c r="Q37" s="60">
        <f t="shared" si="12"/>
        <v>21.220450797141286</v>
      </c>
      <c r="R37" s="61">
        <f t="shared" si="12"/>
        <v>22.402485329651363</v>
      </c>
      <c r="S37" s="62">
        <f t="shared" si="12"/>
        <v>22.083628877393906</v>
      </c>
    </row>
    <row r="38" spans="2:19" s="65" customFormat="1" ht="28.5" customHeight="1" thickBot="1" thickTop="1">
      <c r="B38" s="199" t="s">
        <v>50</v>
      </c>
      <c r="C38" s="211" t="s">
        <v>51</v>
      </c>
      <c r="D38" s="212"/>
      <c r="E38" s="64">
        <v>832</v>
      </c>
      <c r="F38" s="51">
        <v>311</v>
      </c>
      <c r="G38" s="51">
        <v>272</v>
      </c>
      <c r="H38" s="51">
        <v>210</v>
      </c>
      <c r="I38" s="51">
        <v>505</v>
      </c>
      <c r="J38" s="51">
        <v>156</v>
      </c>
      <c r="K38" s="51">
        <v>278</v>
      </c>
      <c r="L38" s="51">
        <v>145</v>
      </c>
      <c r="M38" s="51">
        <v>216</v>
      </c>
      <c r="N38" s="51">
        <v>181</v>
      </c>
      <c r="O38" s="51">
        <v>420</v>
      </c>
      <c r="P38" s="51">
        <v>300</v>
      </c>
      <c r="Q38" s="51">
        <v>404</v>
      </c>
      <c r="R38" s="51">
        <v>387</v>
      </c>
      <c r="S38" s="52">
        <f>SUM(E38:R38)</f>
        <v>4617</v>
      </c>
    </row>
    <row r="39" spans="2:19" s="4" customFormat="1" ht="28.5" customHeight="1" thickBot="1" thickTop="1">
      <c r="B39" s="210"/>
      <c r="C39" s="213" t="s">
        <v>38</v>
      </c>
      <c r="D39" s="214"/>
      <c r="E39" s="66">
        <f aca="true" t="shared" si="13" ref="E39:S39">E38/E6*100</f>
        <v>16.27861475249462</v>
      </c>
      <c r="F39" s="67">
        <f t="shared" si="13"/>
        <v>10.93145869947276</v>
      </c>
      <c r="G39" s="67">
        <f t="shared" si="13"/>
        <v>6.470028544243577</v>
      </c>
      <c r="H39" s="67">
        <f t="shared" si="13"/>
        <v>4.531722054380665</v>
      </c>
      <c r="I39" s="67">
        <f t="shared" si="13"/>
        <v>7.394933372382487</v>
      </c>
      <c r="J39" s="67">
        <f t="shared" si="13"/>
        <v>7.55813953488372</v>
      </c>
      <c r="K39" s="67">
        <f t="shared" si="13"/>
        <v>6.081820170640998</v>
      </c>
      <c r="L39" s="67">
        <f t="shared" si="13"/>
        <v>7.967032967032966</v>
      </c>
      <c r="M39" s="67">
        <f t="shared" si="13"/>
        <v>7.476635514018691</v>
      </c>
      <c r="N39" s="67">
        <f t="shared" si="13"/>
        <v>7.879843273835438</v>
      </c>
      <c r="O39" s="66">
        <f t="shared" si="13"/>
        <v>9.184342882134267</v>
      </c>
      <c r="P39" s="67">
        <f t="shared" si="13"/>
        <v>6.362672322375397</v>
      </c>
      <c r="Q39" s="67">
        <f t="shared" si="13"/>
        <v>7.403335165842037</v>
      </c>
      <c r="R39" s="68">
        <f t="shared" si="13"/>
        <v>6.679323438039352</v>
      </c>
      <c r="S39" s="62">
        <f t="shared" si="13"/>
        <v>7.987474698545058</v>
      </c>
    </row>
    <row r="40" spans="2:19" s="4" customFormat="1" ht="24" customHeight="1">
      <c r="B40" s="69"/>
      <c r="C40" s="70"/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</row>
    <row r="41" spans="2:19" s="4" customFormat="1" ht="48.75" customHeight="1" thickBot="1">
      <c r="B41" s="215" t="s">
        <v>52</v>
      </c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</row>
    <row r="42" spans="2:19" s="4" customFormat="1" ht="42" customHeight="1" thickBot="1" thickTop="1">
      <c r="B42" s="6" t="s">
        <v>1</v>
      </c>
      <c r="C42" s="73" t="s">
        <v>2</v>
      </c>
      <c r="D42" s="74" t="s">
        <v>3</v>
      </c>
      <c r="E42" s="10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19" s="4" customFormat="1" ht="42" customHeight="1" thickBot="1">
      <c r="B43" s="169" t="s">
        <v>55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7"/>
    </row>
    <row r="44" spans="2:19" s="4" customFormat="1" ht="42" customHeight="1" thickBot="1" thickTop="1">
      <c r="B44" s="75" t="s">
        <v>20</v>
      </c>
      <c r="C44" s="218" t="s">
        <v>56</v>
      </c>
      <c r="D44" s="219"/>
      <c r="E44" s="57">
        <v>137</v>
      </c>
      <c r="F44" s="57">
        <v>136</v>
      </c>
      <c r="G44" s="57">
        <v>123</v>
      </c>
      <c r="H44" s="57">
        <v>103</v>
      </c>
      <c r="I44" s="57">
        <v>132</v>
      </c>
      <c r="J44" s="57">
        <v>42</v>
      </c>
      <c r="K44" s="57">
        <v>75</v>
      </c>
      <c r="L44" s="57">
        <v>100</v>
      </c>
      <c r="M44" s="57">
        <v>71</v>
      </c>
      <c r="N44" s="57">
        <v>51</v>
      </c>
      <c r="O44" s="57">
        <v>200</v>
      </c>
      <c r="P44" s="57">
        <v>61</v>
      </c>
      <c r="Q44" s="57">
        <v>207</v>
      </c>
      <c r="R44" s="76">
        <v>222</v>
      </c>
      <c r="S44" s="77">
        <f>SUM(E44:R44)</f>
        <v>1660</v>
      </c>
    </row>
    <row r="45" spans="2:19" s="4" customFormat="1" ht="42" customHeight="1" thickBot="1" thickTop="1">
      <c r="B45" s="78"/>
      <c r="C45" s="220" t="s">
        <v>57</v>
      </c>
      <c r="D45" s="221"/>
      <c r="E45" s="79">
        <v>40</v>
      </c>
      <c r="F45" s="50">
        <v>25</v>
      </c>
      <c r="G45" s="50">
        <v>32</v>
      </c>
      <c r="H45" s="50">
        <v>37</v>
      </c>
      <c r="I45" s="50">
        <v>69</v>
      </c>
      <c r="J45" s="50">
        <v>2</v>
      </c>
      <c r="K45" s="50">
        <v>35</v>
      </c>
      <c r="L45" s="50">
        <v>12</v>
      </c>
      <c r="M45" s="51">
        <v>6</v>
      </c>
      <c r="N45" s="51">
        <v>12</v>
      </c>
      <c r="O45" s="51">
        <v>46</v>
      </c>
      <c r="P45" s="51">
        <v>10</v>
      </c>
      <c r="Q45" s="51">
        <v>83</v>
      </c>
      <c r="R45" s="51">
        <v>106</v>
      </c>
      <c r="S45" s="77">
        <f>SUM(E45:R45)</f>
        <v>515</v>
      </c>
    </row>
    <row r="46" spans="2:22" s="4" customFormat="1" ht="42" customHeight="1" thickBot="1" thickTop="1">
      <c r="B46" s="80" t="s">
        <v>23</v>
      </c>
      <c r="C46" s="222" t="s">
        <v>58</v>
      </c>
      <c r="D46" s="223"/>
      <c r="E46" s="81">
        <f>E44+'[1]Stan i struktura X 12'!E46</f>
        <v>2945</v>
      </c>
      <c r="F46" s="81">
        <f>F44+'[1]Stan i struktura X 12'!F46</f>
        <v>1455</v>
      </c>
      <c r="G46" s="81">
        <f>G44+'[1]Stan i struktura X 12'!G46</f>
        <v>1625</v>
      </c>
      <c r="H46" s="81">
        <f>H44+'[1]Stan i struktura X 12'!H46</f>
        <v>1398</v>
      </c>
      <c r="I46" s="81">
        <f>I44+'[1]Stan i struktura X 12'!I46</f>
        <v>2027</v>
      </c>
      <c r="J46" s="81">
        <f>J44+'[1]Stan i struktura X 12'!J46</f>
        <v>1406</v>
      </c>
      <c r="K46" s="81">
        <f>K44+'[1]Stan i struktura X 12'!K46</f>
        <v>1379</v>
      </c>
      <c r="L46" s="81">
        <f>L44+'[1]Stan i struktura X 12'!L46</f>
        <v>1706</v>
      </c>
      <c r="M46" s="81">
        <f>M44+'[1]Stan i struktura X 12'!M46</f>
        <v>597</v>
      </c>
      <c r="N46" s="81">
        <f>N44+'[1]Stan i struktura X 12'!N46</f>
        <v>806</v>
      </c>
      <c r="O46" s="81">
        <f>O44+'[1]Stan i struktura X 12'!O46</f>
        <v>3841</v>
      </c>
      <c r="P46" s="81">
        <f>P44+'[1]Stan i struktura X 12'!P46</f>
        <v>1581</v>
      </c>
      <c r="Q46" s="81">
        <f>Q44+'[1]Stan i struktura X 12'!Q46</f>
        <v>4386</v>
      </c>
      <c r="R46" s="82">
        <f>R44+'[1]Stan i struktura X 12'!R46</f>
        <v>3774</v>
      </c>
      <c r="S46" s="83">
        <f>S44+'[1]Stan i struktura X 12'!S46</f>
        <v>28926</v>
      </c>
      <c r="V46" s="4">
        <f>SUM(E46:R46)</f>
        <v>28926</v>
      </c>
    </row>
    <row r="47" spans="2:19" s="4" customFormat="1" ht="42" customHeight="1" thickBot="1">
      <c r="B47" s="224" t="s">
        <v>59</v>
      </c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17"/>
    </row>
    <row r="48" spans="2:19" s="4" customFormat="1" ht="42" customHeight="1" thickBot="1" thickTop="1">
      <c r="B48" s="226" t="s">
        <v>20</v>
      </c>
      <c r="C48" s="227" t="s">
        <v>60</v>
      </c>
      <c r="D48" s="228"/>
      <c r="E48" s="58">
        <v>2</v>
      </c>
      <c r="F48" s="58">
        <v>5</v>
      </c>
      <c r="G48" s="58">
        <v>0</v>
      </c>
      <c r="H48" s="58">
        <v>0</v>
      </c>
      <c r="I48" s="58">
        <v>8</v>
      </c>
      <c r="J48" s="58">
        <v>1</v>
      </c>
      <c r="K48" s="58">
        <v>3</v>
      </c>
      <c r="L48" s="58">
        <v>0</v>
      </c>
      <c r="M48" s="58">
        <v>0</v>
      </c>
      <c r="N48" s="58">
        <v>0</v>
      </c>
      <c r="O48" s="58">
        <v>5</v>
      </c>
      <c r="P48" s="58">
        <v>3</v>
      </c>
      <c r="Q48" s="58">
        <v>52</v>
      </c>
      <c r="R48" s="59">
        <v>8</v>
      </c>
      <c r="S48" s="84">
        <f>SUM(E48:R48)</f>
        <v>87</v>
      </c>
    </row>
    <row r="49" spans="2:22" ht="42" customHeight="1" thickBot="1" thickTop="1">
      <c r="B49" s="194"/>
      <c r="C49" s="229" t="s">
        <v>61</v>
      </c>
      <c r="D49" s="230"/>
      <c r="E49" s="85">
        <f>E48+'[1]Stan i struktura X 12'!E49</f>
        <v>121</v>
      </c>
      <c r="F49" s="85">
        <f>F48+'[1]Stan i struktura X 12'!F49</f>
        <v>91</v>
      </c>
      <c r="G49" s="85">
        <f>G48+'[1]Stan i struktura X 12'!G49</f>
        <v>0</v>
      </c>
      <c r="H49" s="85">
        <f>H48+'[1]Stan i struktura X 12'!H49</f>
        <v>29</v>
      </c>
      <c r="I49" s="85">
        <f>I48+'[1]Stan i struktura X 12'!I49</f>
        <v>67</v>
      </c>
      <c r="J49" s="85">
        <f>J48+'[1]Stan i struktura X 12'!J49</f>
        <v>47</v>
      </c>
      <c r="K49" s="85">
        <f>K48+'[1]Stan i struktura X 12'!K49</f>
        <v>85</v>
      </c>
      <c r="L49" s="85">
        <f>L48+'[1]Stan i struktura X 12'!L49</f>
        <v>54</v>
      </c>
      <c r="M49" s="85">
        <f>M48+'[1]Stan i struktura X 12'!M49</f>
        <v>29</v>
      </c>
      <c r="N49" s="85">
        <f>N48+'[1]Stan i struktura X 12'!N49</f>
        <v>2</v>
      </c>
      <c r="O49" s="85">
        <f>O48+'[1]Stan i struktura X 12'!O49</f>
        <v>126</v>
      </c>
      <c r="P49" s="85">
        <f>P48+'[1]Stan i struktura X 12'!P49</f>
        <v>65</v>
      </c>
      <c r="Q49" s="85">
        <f>Q48+'[1]Stan i struktura X 12'!Q49</f>
        <v>699</v>
      </c>
      <c r="R49" s="86">
        <f>R48+'[1]Stan i struktura X 12'!R49</f>
        <v>166</v>
      </c>
      <c r="S49" s="83">
        <f>S48+'[1]Stan i struktura X 12'!S49</f>
        <v>1581</v>
      </c>
      <c r="V49" s="4">
        <f>SUM(E49:R49)</f>
        <v>1581</v>
      </c>
    </row>
    <row r="50" spans="2:19" s="4" customFormat="1" ht="42" customHeight="1" thickBot="1" thickTop="1">
      <c r="B50" s="231" t="s">
        <v>23</v>
      </c>
      <c r="C50" s="232" t="s">
        <v>62</v>
      </c>
      <c r="D50" s="233"/>
      <c r="E50" s="87">
        <v>2</v>
      </c>
      <c r="F50" s="87">
        <v>8</v>
      </c>
      <c r="G50" s="87">
        <v>2</v>
      </c>
      <c r="H50" s="87">
        <v>1</v>
      </c>
      <c r="I50" s="87">
        <v>34</v>
      </c>
      <c r="J50" s="87">
        <v>0</v>
      </c>
      <c r="K50" s="87">
        <v>0</v>
      </c>
      <c r="L50" s="87">
        <v>0</v>
      </c>
      <c r="M50" s="87">
        <v>1</v>
      </c>
      <c r="N50" s="87">
        <v>0</v>
      </c>
      <c r="O50" s="87">
        <v>0</v>
      </c>
      <c r="P50" s="87">
        <v>0</v>
      </c>
      <c r="Q50" s="87">
        <v>3</v>
      </c>
      <c r="R50" s="88">
        <v>1</v>
      </c>
      <c r="S50" s="84">
        <f>SUM(E50:R50)</f>
        <v>52</v>
      </c>
    </row>
    <row r="51" spans="2:22" ht="42" customHeight="1" thickBot="1" thickTop="1">
      <c r="B51" s="194"/>
      <c r="C51" s="229" t="s">
        <v>63</v>
      </c>
      <c r="D51" s="230"/>
      <c r="E51" s="85">
        <f>E50+'[1]Stan i struktura X 12'!E51</f>
        <v>40</v>
      </c>
      <c r="F51" s="85">
        <f>F50+'[1]Stan i struktura X 12'!F51</f>
        <v>66</v>
      </c>
      <c r="G51" s="85">
        <f>G50+'[1]Stan i struktura X 12'!G51</f>
        <v>66</v>
      </c>
      <c r="H51" s="85">
        <f>H50+'[1]Stan i struktura X 12'!H51</f>
        <v>97</v>
      </c>
      <c r="I51" s="85">
        <f>I50+'[1]Stan i struktura X 12'!I51</f>
        <v>201</v>
      </c>
      <c r="J51" s="85">
        <f>J50+'[1]Stan i struktura X 12'!J51</f>
        <v>23</v>
      </c>
      <c r="K51" s="85">
        <f>K50+'[1]Stan i struktura X 12'!K51</f>
        <v>51</v>
      </c>
      <c r="L51" s="85">
        <f>L50+'[1]Stan i struktura X 12'!L51</f>
        <v>54</v>
      </c>
      <c r="M51" s="85">
        <f>M50+'[1]Stan i struktura X 12'!M51</f>
        <v>6</v>
      </c>
      <c r="N51" s="85">
        <f>N50+'[1]Stan i struktura X 12'!N51</f>
        <v>23</v>
      </c>
      <c r="O51" s="85">
        <f>O50+'[1]Stan i struktura X 12'!O51</f>
        <v>51</v>
      </c>
      <c r="P51" s="85">
        <f>P50+'[1]Stan i struktura X 12'!P51</f>
        <v>132</v>
      </c>
      <c r="Q51" s="85">
        <f>Q50+'[1]Stan i struktura X 12'!Q51</f>
        <v>133</v>
      </c>
      <c r="R51" s="86">
        <f>R50+'[1]Stan i struktura X 12'!R51</f>
        <v>51</v>
      </c>
      <c r="S51" s="83">
        <f>S50+'[1]Stan i struktura X 12'!S51</f>
        <v>994</v>
      </c>
      <c r="V51" s="4">
        <f>SUM(E51:R51)</f>
        <v>994</v>
      </c>
    </row>
    <row r="52" spans="2:19" s="4" customFormat="1" ht="42" customHeight="1" thickBot="1" thickTop="1">
      <c r="B52" s="234" t="s">
        <v>28</v>
      </c>
      <c r="C52" s="235" t="s">
        <v>64</v>
      </c>
      <c r="D52" s="236"/>
      <c r="E52" s="49">
        <v>8</v>
      </c>
      <c r="F52" s="50">
        <v>6</v>
      </c>
      <c r="G52" s="50">
        <v>12</v>
      </c>
      <c r="H52" s="50">
        <v>17</v>
      </c>
      <c r="I52" s="51">
        <v>15</v>
      </c>
      <c r="J52" s="50">
        <v>1</v>
      </c>
      <c r="K52" s="51">
        <v>18</v>
      </c>
      <c r="L52" s="50">
        <v>10</v>
      </c>
      <c r="M52" s="51">
        <v>10</v>
      </c>
      <c r="N52" s="51">
        <v>1</v>
      </c>
      <c r="O52" s="51">
        <v>8</v>
      </c>
      <c r="P52" s="50">
        <v>5</v>
      </c>
      <c r="Q52" s="89">
        <v>8</v>
      </c>
      <c r="R52" s="51">
        <v>15</v>
      </c>
      <c r="S52" s="84">
        <f>SUM(E52:R52)</f>
        <v>134</v>
      </c>
    </row>
    <row r="53" spans="2:22" ht="42" customHeight="1" thickBot="1" thickTop="1">
      <c r="B53" s="194"/>
      <c r="C53" s="229" t="s">
        <v>65</v>
      </c>
      <c r="D53" s="230"/>
      <c r="E53" s="85">
        <f>E52+'[1]Stan i struktura X 12'!E53</f>
        <v>50</v>
      </c>
      <c r="F53" s="85">
        <f>F52+'[1]Stan i struktura X 12'!F53</f>
        <v>16</v>
      </c>
      <c r="G53" s="85">
        <f>G52+'[1]Stan i struktura X 12'!G53</f>
        <v>94</v>
      </c>
      <c r="H53" s="85">
        <f>H52+'[1]Stan i struktura X 12'!H53</f>
        <v>122</v>
      </c>
      <c r="I53" s="85">
        <f>I52+'[1]Stan i struktura X 12'!I53</f>
        <v>91</v>
      </c>
      <c r="J53" s="85">
        <f>J52+'[1]Stan i struktura X 12'!J53</f>
        <v>55</v>
      </c>
      <c r="K53" s="85">
        <f>K52+'[1]Stan i struktura X 12'!K53</f>
        <v>42</v>
      </c>
      <c r="L53" s="85">
        <f>L52+'[1]Stan i struktura X 12'!L53</f>
        <v>59</v>
      </c>
      <c r="M53" s="85">
        <f>M52+'[1]Stan i struktura X 12'!M53</f>
        <v>35</v>
      </c>
      <c r="N53" s="85">
        <f>N52+'[1]Stan i struktura X 12'!N53</f>
        <v>26</v>
      </c>
      <c r="O53" s="85">
        <f>O52+'[1]Stan i struktura X 12'!O53</f>
        <v>34</v>
      </c>
      <c r="P53" s="85">
        <f>P52+'[1]Stan i struktura X 12'!P53</f>
        <v>21</v>
      </c>
      <c r="Q53" s="85">
        <f>Q52+'[1]Stan i struktura X 12'!Q53</f>
        <v>42</v>
      </c>
      <c r="R53" s="86">
        <f>R52+'[1]Stan i struktura X 12'!R53</f>
        <v>111</v>
      </c>
      <c r="S53" s="83">
        <f>S52+'[1]Stan i struktura X 12'!S53</f>
        <v>798</v>
      </c>
      <c r="V53" s="4">
        <f>SUM(E53:R53)</f>
        <v>798</v>
      </c>
    </row>
    <row r="54" spans="2:19" s="4" customFormat="1" ht="42" customHeight="1" thickBot="1" thickTop="1">
      <c r="B54" s="234" t="s">
        <v>31</v>
      </c>
      <c r="C54" s="235" t="s">
        <v>66</v>
      </c>
      <c r="D54" s="236"/>
      <c r="E54" s="49">
        <v>10</v>
      </c>
      <c r="F54" s="50">
        <v>6</v>
      </c>
      <c r="G54" s="50">
        <v>5</v>
      </c>
      <c r="H54" s="50">
        <v>2</v>
      </c>
      <c r="I54" s="51">
        <v>9</v>
      </c>
      <c r="J54" s="50">
        <v>13</v>
      </c>
      <c r="K54" s="51">
        <v>13</v>
      </c>
      <c r="L54" s="50">
        <v>6</v>
      </c>
      <c r="M54" s="51">
        <v>5</v>
      </c>
      <c r="N54" s="51">
        <v>2</v>
      </c>
      <c r="O54" s="51">
        <v>10</v>
      </c>
      <c r="P54" s="50">
        <v>3</v>
      </c>
      <c r="Q54" s="89">
        <v>14</v>
      </c>
      <c r="R54" s="51">
        <v>9</v>
      </c>
      <c r="S54" s="84">
        <f>SUM(E54:R54)</f>
        <v>107</v>
      </c>
    </row>
    <row r="55" spans="2:22" s="4" customFormat="1" ht="42" customHeight="1" thickBot="1" thickTop="1">
      <c r="B55" s="194"/>
      <c r="C55" s="237" t="s">
        <v>67</v>
      </c>
      <c r="D55" s="238"/>
      <c r="E55" s="85">
        <f>E54+'[1]Stan i struktura X 12'!E55</f>
        <v>89</v>
      </c>
      <c r="F55" s="85">
        <f>F54+'[1]Stan i struktura X 12'!F55</f>
        <v>54</v>
      </c>
      <c r="G55" s="85">
        <f>G54+'[1]Stan i struktura X 12'!G55</f>
        <v>75</v>
      </c>
      <c r="H55" s="85">
        <f>H54+'[1]Stan i struktura X 12'!H55</f>
        <v>7</v>
      </c>
      <c r="I55" s="85">
        <f>I54+'[1]Stan i struktura X 12'!I55</f>
        <v>52</v>
      </c>
      <c r="J55" s="85">
        <f>J54+'[1]Stan i struktura X 12'!J55</f>
        <v>147</v>
      </c>
      <c r="K55" s="85">
        <f>K54+'[1]Stan i struktura X 12'!K55</f>
        <v>56</v>
      </c>
      <c r="L55" s="85">
        <f>L54+'[1]Stan i struktura X 12'!L55</f>
        <v>112</v>
      </c>
      <c r="M55" s="85">
        <f>M54+'[1]Stan i struktura X 12'!M55</f>
        <v>30</v>
      </c>
      <c r="N55" s="85">
        <f>N54+'[1]Stan i struktura X 12'!N55</f>
        <v>46</v>
      </c>
      <c r="O55" s="85">
        <f>O54+'[1]Stan i struktura X 12'!O55</f>
        <v>56</v>
      </c>
      <c r="P55" s="85">
        <f>P54+'[1]Stan i struktura X 12'!P55</f>
        <v>25</v>
      </c>
      <c r="Q55" s="85">
        <f>Q54+'[1]Stan i struktura X 12'!Q55</f>
        <v>89</v>
      </c>
      <c r="R55" s="86">
        <f>R54+'[1]Stan i struktura X 12'!R55</f>
        <v>196</v>
      </c>
      <c r="S55" s="83">
        <f>S54+'[1]Stan i struktura X 12'!S55</f>
        <v>1034</v>
      </c>
      <c r="V55" s="4">
        <f>SUM(E55:R55)</f>
        <v>1034</v>
      </c>
    </row>
    <row r="56" spans="2:19" s="4" customFormat="1" ht="42" customHeight="1" thickBot="1" thickTop="1">
      <c r="B56" s="234" t="s">
        <v>42</v>
      </c>
      <c r="C56" s="240" t="s">
        <v>68</v>
      </c>
      <c r="D56" s="241"/>
      <c r="E56" s="90">
        <v>5</v>
      </c>
      <c r="F56" s="90">
        <v>2</v>
      </c>
      <c r="G56" s="90">
        <v>0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90">
        <v>0</v>
      </c>
      <c r="N56" s="90">
        <v>0</v>
      </c>
      <c r="O56" s="90">
        <v>1</v>
      </c>
      <c r="P56" s="90">
        <v>4</v>
      </c>
      <c r="Q56" s="90">
        <v>0</v>
      </c>
      <c r="R56" s="91">
        <v>1</v>
      </c>
      <c r="S56" s="84">
        <f>SUM(E56:R56)</f>
        <v>13</v>
      </c>
    </row>
    <row r="57" spans="2:22" s="4" customFormat="1" ht="42" customHeight="1" thickBot="1" thickTop="1">
      <c r="B57" s="239"/>
      <c r="C57" s="242" t="s">
        <v>69</v>
      </c>
      <c r="D57" s="243"/>
      <c r="E57" s="85">
        <f>E56+'[1]Stan i struktura X 12'!E57</f>
        <v>68</v>
      </c>
      <c r="F57" s="85">
        <f>F56+'[1]Stan i struktura X 12'!F57</f>
        <v>53</v>
      </c>
      <c r="G57" s="85">
        <f>G56+'[1]Stan i struktura X 12'!G57</f>
        <v>2</v>
      </c>
      <c r="H57" s="85">
        <f>H56+'[1]Stan i struktura X 12'!H57</f>
        <v>0</v>
      </c>
      <c r="I57" s="85">
        <f>I56+'[1]Stan i struktura X 12'!I57</f>
        <v>13</v>
      </c>
      <c r="J57" s="85">
        <f>J56+'[1]Stan i struktura X 12'!J57</f>
        <v>4</v>
      </c>
      <c r="K57" s="85">
        <f>K56+'[1]Stan i struktura X 12'!K57</f>
        <v>5</v>
      </c>
      <c r="L57" s="85">
        <f>L56+'[1]Stan i struktura X 12'!L57</f>
        <v>0</v>
      </c>
      <c r="M57" s="85">
        <f>M56+'[1]Stan i struktura X 12'!M57</f>
        <v>0</v>
      </c>
      <c r="N57" s="85">
        <f>N56+'[1]Stan i struktura X 12'!N57</f>
        <v>0</v>
      </c>
      <c r="O57" s="85">
        <f>O56+'[1]Stan i struktura X 12'!O57</f>
        <v>2</v>
      </c>
      <c r="P57" s="85">
        <f>P56+'[1]Stan i struktura X 12'!P57</f>
        <v>5</v>
      </c>
      <c r="Q57" s="85">
        <f>Q56+'[1]Stan i struktura X 12'!Q57</f>
        <v>1</v>
      </c>
      <c r="R57" s="86">
        <f>R56+'[1]Stan i struktura X 12'!R57</f>
        <v>9</v>
      </c>
      <c r="S57" s="83">
        <f>S56+'[1]Stan i struktura X 12'!S57</f>
        <v>162</v>
      </c>
      <c r="V57" s="4">
        <f>SUM(E57:R57)</f>
        <v>162</v>
      </c>
    </row>
    <row r="58" spans="2:19" s="4" customFormat="1" ht="42" customHeight="1" thickBot="1" thickTop="1">
      <c r="B58" s="234" t="s">
        <v>50</v>
      </c>
      <c r="C58" s="240" t="s">
        <v>70</v>
      </c>
      <c r="D58" s="241"/>
      <c r="E58" s="90">
        <v>35</v>
      </c>
      <c r="F58" s="90">
        <v>10</v>
      </c>
      <c r="G58" s="90">
        <v>34</v>
      </c>
      <c r="H58" s="90">
        <v>0</v>
      </c>
      <c r="I58" s="90">
        <v>25</v>
      </c>
      <c r="J58" s="90">
        <v>0</v>
      </c>
      <c r="K58" s="90">
        <v>31</v>
      </c>
      <c r="L58" s="90">
        <v>0</v>
      </c>
      <c r="M58" s="90">
        <v>5</v>
      </c>
      <c r="N58" s="90">
        <v>23</v>
      </c>
      <c r="O58" s="90">
        <v>19</v>
      </c>
      <c r="P58" s="90">
        <v>24</v>
      </c>
      <c r="Q58" s="90">
        <v>42</v>
      </c>
      <c r="R58" s="91">
        <v>37</v>
      </c>
      <c r="S58" s="84">
        <f>SUM(E58:R58)</f>
        <v>285</v>
      </c>
    </row>
    <row r="59" spans="2:22" s="4" customFormat="1" ht="42" customHeight="1" thickBot="1" thickTop="1">
      <c r="B59" s="231"/>
      <c r="C59" s="246" t="s">
        <v>71</v>
      </c>
      <c r="D59" s="247"/>
      <c r="E59" s="85">
        <f>E58+'[1]Stan i struktura X 12'!E59</f>
        <v>149</v>
      </c>
      <c r="F59" s="85">
        <f>F58+'[1]Stan i struktura X 12'!F59</f>
        <v>47</v>
      </c>
      <c r="G59" s="85">
        <f>G58+'[1]Stan i struktura X 12'!G59</f>
        <v>154</v>
      </c>
      <c r="H59" s="85">
        <f>H58+'[1]Stan i struktura X 12'!H59</f>
        <v>392</v>
      </c>
      <c r="I59" s="85">
        <f>I58+'[1]Stan i struktura X 12'!I59</f>
        <v>202</v>
      </c>
      <c r="J59" s="85">
        <f>J58+'[1]Stan i struktura X 12'!J59</f>
        <v>36</v>
      </c>
      <c r="K59" s="85">
        <f>K58+'[1]Stan i struktura X 12'!K59</f>
        <v>113</v>
      </c>
      <c r="L59" s="85">
        <f>L58+'[1]Stan i struktura X 12'!L59</f>
        <v>100</v>
      </c>
      <c r="M59" s="85">
        <f>M58+'[1]Stan i struktura X 12'!M59</f>
        <v>68</v>
      </c>
      <c r="N59" s="85">
        <f>N58+'[1]Stan i struktura X 12'!N59</f>
        <v>154</v>
      </c>
      <c r="O59" s="85">
        <f>O58+'[1]Stan i struktura X 12'!O59</f>
        <v>209</v>
      </c>
      <c r="P59" s="85">
        <f>P58+'[1]Stan i struktura X 12'!P59</f>
        <v>223</v>
      </c>
      <c r="Q59" s="85">
        <f>Q58+'[1]Stan i struktura X 12'!Q59</f>
        <v>173</v>
      </c>
      <c r="R59" s="86">
        <f>R58+'[1]Stan i struktura X 12'!R59</f>
        <v>134</v>
      </c>
      <c r="S59" s="83">
        <f>S58+'[1]Stan i struktura X 12'!S59</f>
        <v>2154</v>
      </c>
      <c r="V59" s="4">
        <f>SUM(E59:R59)</f>
        <v>2154</v>
      </c>
    </row>
    <row r="60" spans="2:19" s="4" customFormat="1" ht="42" customHeight="1" thickBot="1" thickTop="1">
      <c r="B60" s="248" t="s">
        <v>72</v>
      </c>
      <c r="C60" s="240" t="s">
        <v>73</v>
      </c>
      <c r="D60" s="241"/>
      <c r="E60" s="90">
        <v>26</v>
      </c>
      <c r="F60" s="90">
        <v>10</v>
      </c>
      <c r="G60" s="90">
        <v>23</v>
      </c>
      <c r="H60" s="90">
        <v>36</v>
      </c>
      <c r="I60" s="90">
        <v>45</v>
      </c>
      <c r="J60" s="90">
        <v>0</v>
      </c>
      <c r="K60" s="90">
        <v>12</v>
      </c>
      <c r="L60" s="90">
        <v>11</v>
      </c>
      <c r="M60" s="90">
        <v>0</v>
      </c>
      <c r="N60" s="90">
        <v>10</v>
      </c>
      <c r="O60" s="90">
        <v>21</v>
      </c>
      <c r="P60" s="90">
        <v>13</v>
      </c>
      <c r="Q60" s="90">
        <v>2</v>
      </c>
      <c r="R60" s="91">
        <v>28</v>
      </c>
      <c r="S60" s="84">
        <f>SUM(E60:R60)</f>
        <v>237</v>
      </c>
    </row>
    <row r="61" spans="2:22" s="4" customFormat="1" ht="42" customHeight="1" thickBot="1" thickTop="1">
      <c r="B61" s="248"/>
      <c r="C61" s="249" t="s">
        <v>74</v>
      </c>
      <c r="D61" s="250"/>
      <c r="E61" s="92">
        <f>E60+'[1]Stan i struktura X 12'!E61</f>
        <v>490</v>
      </c>
      <c r="F61" s="92">
        <f>F60+'[1]Stan i struktura X 12'!F61</f>
        <v>273</v>
      </c>
      <c r="G61" s="92">
        <f>G60+'[1]Stan i struktura X 12'!G61</f>
        <v>368</v>
      </c>
      <c r="H61" s="92">
        <f>H60+'[1]Stan i struktura X 12'!H61</f>
        <v>545</v>
      </c>
      <c r="I61" s="92">
        <f>I60+'[1]Stan i struktura X 12'!I61</f>
        <v>463</v>
      </c>
      <c r="J61" s="92">
        <f>J60+'[1]Stan i struktura X 12'!J61</f>
        <v>298</v>
      </c>
      <c r="K61" s="92">
        <f>K60+'[1]Stan i struktura X 12'!K61</f>
        <v>507</v>
      </c>
      <c r="L61" s="92">
        <f>L60+'[1]Stan i struktura X 12'!L61</f>
        <v>268</v>
      </c>
      <c r="M61" s="92">
        <f>M60+'[1]Stan i struktura X 12'!M61</f>
        <v>238</v>
      </c>
      <c r="N61" s="92">
        <f>N60+'[1]Stan i struktura X 12'!N61</f>
        <v>157</v>
      </c>
      <c r="O61" s="92">
        <f>O60+'[1]Stan i struktura X 12'!O61</f>
        <v>704</v>
      </c>
      <c r="P61" s="92">
        <f>P60+'[1]Stan i struktura X 12'!P61</f>
        <v>580</v>
      </c>
      <c r="Q61" s="92">
        <f>Q60+'[1]Stan i struktura X 12'!Q61</f>
        <v>513</v>
      </c>
      <c r="R61" s="93">
        <f>R60+'[1]Stan i struktura X 12'!R61</f>
        <v>521</v>
      </c>
      <c r="S61" s="83">
        <f>S60+'[1]Stan i struktura X 12'!S61</f>
        <v>5925</v>
      </c>
      <c r="V61" s="4">
        <f>SUM(E61:R61)</f>
        <v>5925</v>
      </c>
    </row>
    <row r="62" spans="2:19" s="4" customFormat="1" ht="42" customHeight="1" thickBot="1" thickTop="1">
      <c r="B62" s="248" t="s">
        <v>75</v>
      </c>
      <c r="C62" s="240" t="s">
        <v>76</v>
      </c>
      <c r="D62" s="241"/>
      <c r="E62" s="90">
        <v>0</v>
      </c>
      <c r="F62" s="90">
        <v>0</v>
      </c>
      <c r="G62" s="90">
        <v>0</v>
      </c>
      <c r="H62" s="90">
        <v>0</v>
      </c>
      <c r="I62" s="90">
        <v>0</v>
      </c>
      <c r="J62" s="90">
        <v>0</v>
      </c>
      <c r="K62" s="90">
        <v>0</v>
      </c>
      <c r="L62" s="90">
        <v>0</v>
      </c>
      <c r="M62" s="90">
        <v>0</v>
      </c>
      <c r="N62" s="90">
        <v>0</v>
      </c>
      <c r="O62" s="90">
        <v>0</v>
      </c>
      <c r="P62" s="90">
        <v>0</v>
      </c>
      <c r="Q62" s="90">
        <v>0</v>
      </c>
      <c r="R62" s="91">
        <v>0</v>
      </c>
      <c r="S62" s="84">
        <f>SUM(E62:R62)</f>
        <v>0</v>
      </c>
    </row>
    <row r="63" spans="2:22" s="4" customFormat="1" ht="42" customHeight="1" thickBot="1" thickTop="1">
      <c r="B63" s="248"/>
      <c r="C63" s="258" t="s">
        <v>77</v>
      </c>
      <c r="D63" s="259"/>
      <c r="E63" s="85">
        <f>E62+'[1]Stan i struktura X 12'!E63</f>
        <v>0</v>
      </c>
      <c r="F63" s="85">
        <f>F62+'[1]Stan i struktura X 12'!F63</f>
        <v>0</v>
      </c>
      <c r="G63" s="85">
        <f>G62+'[1]Stan i struktura X 12'!G63</f>
        <v>0</v>
      </c>
      <c r="H63" s="85">
        <f>H62+'[1]Stan i struktura X 12'!H63</f>
        <v>0</v>
      </c>
      <c r="I63" s="85">
        <f>I62+'[1]Stan i struktura X 12'!I63</f>
        <v>0</v>
      </c>
      <c r="J63" s="85">
        <f>J62+'[1]Stan i struktura X 12'!J63</f>
        <v>0</v>
      </c>
      <c r="K63" s="85">
        <f>K62+'[1]Stan i struktura X 12'!K63</f>
        <v>0</v>
      </c>
      <c r="L63" s="85">
        <f>L62+'[1]Stan i struktura X 12'!L63</f>
        <v>0</v>
      </c>
      <c r="M63" s="85">
        <f>M62+'[1]Stan i struktura X 12'!M63</f>
        <v>0</v>
      </c>
      <c r="N63" s="85">
        <f>N62+'[1]Stan i struktura X 12'!N63</f>
        <v>0</v>
      </c>
      <c r="O63" s="85">
        <f>O62+'[1]Stan i struktura X 12'!O63</f>
        <v>0</v>
      </c>
      <c r="P63" s="85">
        <f>P62+'[1]Stan i struktura X 12'!P63</f>
        <v>0</v>
      </c>
      <c r="Q63" s="85">
        <f>Q62+'[1]Stan i struktura X 12'!Q63</f>
        <v>0</v>
      </c>
      <c r="R63" s="86">
        <f>R62+'[1]Stan i struktura X 12'!R63</f>
        <v>0</v>
      </c>
      <c r="S63" s="83">
        <f>S62+'[1]Stan i struktura X 12'!S63</f>
        <v>0</v>
      </c>
      <c r="V63" s="4">
        <f>SUM(E63:R63)</f>
        <v>0</v>
      </c>
    </row>
    <row r="64" spans="2:19" s="4" customFormat="1" ht="42" customHeight="1" thickBot="1" thickTop="1">
      <c r="B64" s="248" t="s">
        <v>78</v>
      </c>
      <c r="C64" s="240" t="s">
        <v>79</v>
      </c>
      <c r="D64" s="241"/>
      <c r="E64" s="90">
        <v>2</v>
      </c>
      <c r="F64" s="90">
        <v>6</v>
      </c>
      <c r="G64" s="90">
        <v>0</v>
      </c>
      <c r="H64" s="90">
        <v>0</v>
      </c>
      <c r="I64" s="90">
        <v>5</v>
      </c>
      <c r="J64" s="90">
        <v>0</v>
      </c>
      <c r="K64" s="90">
        <v>13</v>
      </c>
      <c r="L64" s="90">
        <v>1</v>
      </c>
      <c r="M64" s="90">
        <v>0</v>
      </c>
      <c r="N64" s="90">
        <v>0</v>
      </c>
      <c r="O64" s="90">
        <v>3</v>
      </c>
      <c r="P64" s="90">
        <v>1</v>
      </c>
      <c r="Q64" s="90">
        <v>172</v>
      </c>
      <c r="R64" s="91">
        <v>56</v>
      </c>
      <c r="S64" s="84">
        <f>SUM(E64:R64)</f>
        <v>259</v>
      </c>
    </row>
    <row r="65" spans="2:22" ht="42" customHeight="1" thickBot="1" thickTop="1">
      <c r="B65" s="260"/>
      <c r="C65" s="244" t="s">
        <v>80</v>
      </c>
      <c r="D65" s="245"/>
      <c r="E65" s="85">
        <f>E64+'[1]Stan i struktura X 12'!E65</f>
        <v>45</v>
      </c>
      <c r="F65" s="85">
        <f>F64+'[1]Stan i struktura X 12'!F65</f>
        <v>146</v>
      </c>
      <c r="G65" s="85">
        <f>G64+'[1]Stan i struktura X 12'!G65</f>
        <v>67</v>
      </c>
      <c r="H65" s="85">
        <f>H64+'[1]Stan i struktura X 12'!H65</f>
        <v>62</v>
      </c>
      <c r="I65" s="85">
        <f>I64+'[1]Stan i struktura X 12'!I65</f>
        <v>215</v>
      </c>
      <c r="J65" s="85">
        <f>J64+'[1]Stan i struktura X 12'!J65</f>
        <v>45</v>
      </c>
      <c r="K65" s="85">
        <f>K64+'[1]Stan i struktura X 12'!K65</f>
        <v>121</v>
      </c>
      <c r="L65" s="85">
        <f>L64+'[1]Stan i struktura X 12'!L65</f>
        <v>24</v>
      </c>
      <c r="M65" s="85">
        <f>M64+'[1]Stan i struktura X 12'!M65</f>
        <v>37</v>
      </c>
      <c r="N65" s="85">
        <f>N64+'[1]Stan i struktura X 12'!N65</f>
        <v>72</v>
      </c>
      <c r="O65" s="85">
        <f>O64+'[1]Stan i struktura X 12'!O65</f>
        <v>219</v>
      </c>
      <c r="P65" s="85">
        <f>P64+'[1]Stan i struktura X 12'!P65</f>
        <v>99</v>
      </c>
      <c r="Q65" s="85">
        <f>Q64+'[1]Stan i struktura X 12'!Q65</f>
        <v>1798</v>
      </c>
      <c r="R65" s="86">
        <f>R64+'[1]Stan i struktura X 12'!R65</f>
        <v>1122</v>
      </c>
      <c r="S65" s="83">
        <f>S64+'[1]Stan i struktura X 12'!S65</f>
        <v>4072</v>
      </c>
      <c r="V65" s="4">
        <f>SUM(E65:R65)</f>
        <v>4072</v>
      </c>
    </row>
    <row r="66" spans="2:22" ht="45" customHeight="1" thickBot="1" thickTop="1">
      <c r="B66" s="251" t="s">
        <v>81</v>
      </c>
      <c r="C66" s="253" t="s">
        <v>82</v>
      </c>
      <c r="D66" s="254"/>
      <c r="E66" s="94">
        <f aca="true" t="shared" si="14" ref="E66:R67">E48+E50+E52+E54+E56+E58+E60+E62+E64</f>
        <v>90</v>
      </c>
      <c r="F66" s="94">
        <f t="shared" si="14"/>
        <v>53</v>
      </c>
      <c r="G66" s="94">
        <f t="shared" si="14"/>
        <v>76</v>
      </c>
      <c r="H66" s="94">
        <f t="shared" si="14"/>
        <v>56</v>
      </c>
      <c r="I66" s="94">
        <f t="shared" si="14"/>
        <v>141</v>
      </c>
      <c r="J66" s="94">
        <f t="shared" si="14"/>
        <v>15</v>
      </c>
      <c r="K66" s="94">
        <f t="shared" si="14"/>
        <v>90</v>
      </c>
      <c r="L66" s="94">
        <f t="shared" si="14"/>
        <v>28</v>
      </c>
      <c r="M66" s="94">
        <f t="shared" si="14"/>
        <v>21</v>
      </c>
      <c r="N66" s="94">
        <f t="shared" si="14"/>
        <v>36</v>
      </c>
      <c r="O66" s="94">
        <f t="shared" si="14"/>
        <v>67</v>
      </c>
      <c r="P66" s="94">
        <f t="shared" si="14"/>
        <v>53</v>
      </c>
      <c r="Q66" s="94">
        <f t="shared" si="14"/>
        <v>293</v>
      </c>
      <c r="R66" s="95">
        <f t="shared" si="14"/>
        <v>155</v>
      </c>
      <c r="S66" s="96">
        <f>SUM(E66:R66)</f>
        <v>1174</v>
      </c>
      <c r="V66" s="4"/>
    </row>
    <row r="67" spans="2:22" ht="45" customHeight="1" thickBot="1" thickTop="1">
      <c r="B67" s="252"/>
      <c r="C67" s="253" t="s">
        <v>83</v>
      </c>
      <c r="D67" s="254"/>
      <c r="E67" s="97">
        <f t="shared" si="14"/>
        <v>1052</v>
      </c>
      <c r="F67" s="97">
        <f>F49+F51+F53+F55+F57+F59+F61+F63+F65</f>
        <v>746</v>
      </c>
      <c r="G67" s="97">
        <f t="shared" si="14"/>
        <v>826</v>
      </c>
      <c r="H67" s="97">
        <f t="shared" si="14"/>
        <v>1254</v>
      </c>
      <c r="I67" s="97">
        <f t="shared" si="14"/>
        <v>1304</v>
      </c>
      <c r="J67" s="97">
        <f t="shared" si="14"/>
        <v>655</v>
      </c>
      <c r="K67" s="97">
        <f t="shared" si="14"/>
        <v>980</v>
      </c>
      <c r="L67" s="97">
        <f t="shared" si="14"/>
        <v>671</v>
      </c>
      <c r="M67" s="97">
        <f t="shared" si="14"/>
        <v>443</v>
      </c>
      <c r="N67" s="97">
        <f t="shared" si="14"/>
        <v>480</v>
      </c>
      <c r="O67" s="97">
        <f t="shared" si="14"/>
        <v>1401</v>
      </c>
      <c r="P67" s="97">
        <f t="shared" si="14"/>
        <v>1150</v>
      </c>
      <c r="Q67" s="97">
        <f t="shared" si="14"/>
        <v>3448</v>
      </c>
      <c r="R67" s="98">
        <f t="shared" si="14"/>
        <v>2310</v>
      </c>
      <c r="S67" s="96">
        <f>SUM(E67:R67)</f>
        <v>16720</v>
      </c>
      <c r="V67" s="4"/>
    </row>
    <row r="68" spans="2:19" ht="14.25" customHeight="1">
      <c r="B68" s="255" t="s">
        <v>84</v>
      </c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</row>
    <row r="69" spans="2:19" ht="14.25" customHeight="1">
      <c r="B69" s="256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7"/>
      <c r="Q69" s="257"/>
      <c r="R69" s="257"/>
      <c r="S69" s="257"/>
    </row>
    <row r="75" ht="13.5" thickBot="1"/>
    <row r="76" spans="5:19" ht="26.25" customHeight="1" thickBot="1" thickTop="1">
      <c r="E76" s="99">
        <v>160</v>
      </c>
      <c r="F76" s="99">
        <v>93</v>
      </c>
      <c r="G76" s="99">
        <v>64</v>
      </c>
      <c r="H76" s="99">
        <v>77</v>
      </c>
      <c r="I76" s="99">
        <v>109</v>
      </c>
      <c r="J76" s="99">
        <v>49</v>
      </c>
      <c r="K76" s="99">
        <v>70</v>
      </c>
      <c r="L76" s="99">
        <v>54</v>
      </c>
      <c r="M76" s="99">
        <v>81</v>
      </c>
      <c r="N76" s="99">
        <v>53</v>
      </c>
      <c r="O76" s="99">
        <v>132</v>
      </c>
      <c r="P76" s="99">
        <v>142</v>
      </c>
      <c r="Q76" s="99">
        <v>95</v>
      </c>
      <c r="R76" s="99">
        <v>99</v>
      </c>
      <c r="S76" s="77">
        <f>SUM(E76:R76)</f>
        <v>1278</v>
      </c>
    </row>
  </sheetData>
  <sheetProtection/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B38:B39"/>
    <mergeCell ref="C38:D38"/>
    <mergeCell ref="C39:D39"/>
    <mergeCell ref="B41:S41"/>
    <mergeCell ref="B43:S43"/>
    <mergeCell ref="C44:D44"/>
    <mergeCell ref="B34:B35"/>
    <mergeCell ref="C34:D34"/>
    <mergeCell ref="C35:D35"/>
    <mergeCell ref="B36:B37"/>
    <mergeCell ref="C36:D36"/>
    <mergeCell ref="C37:D37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S27"/>
    <mergeCell ref="B28:B29"/>
    <mergeCell ref="C28:D28"/>
    <mergeCell ref="C29:D29"/>
    <mergeCell ref="B21:B22"/>
    <mergeCell ref="C21:D21"/>
    <mergeCell ref="C22:D22"/>
    <mergeCell ref="B23:B24"/>
    <mergeCell ref="C23:D23"/>
    <mergeCell ref="C24:D24"/>
    <mergeCell ref="C15:D15"/>
    <mergeCell ref="B16:S16"/>
    <mergeCell ref="B17:B18"/>
    <mergeCell ref="C17:D17"/>
    <mergeCell ref="C18:D18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B2:S2"/>
    <mergeCell ref="B4:S4"/>
    <mergeCell ref="C5:D5"/>
    <mergeCell ref="C6:D6"/>
    <mergeCell ref="C7:D7"/>
    <mergeCell ref="C8:D8"/>
  </mergeCells>
  <printOptions horizontalCentered="1" verticalCentered="1"/>
  <pageMargins left="0" right="0" top="0.15748031496062992" bottom="0" header="0" footer="0"/>
  <pageSetup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1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7.875" style="0" customWidth="1"/>
    <col min="4" max="4" width="14.75390625" style="0" customWidth="1"/>
    <col min="5" max="5" width="15.25390625" style="0" customWidth="1"/>
    <col min="6" max="6" width="4.75390625" style="0" customWidth="1"/>
    <col min="7" max="7" width="8.625" style="0" customWidth="1"/>
    <col min="8" max="8" width="27.875" style="0" customWidth="1"/>
    <col min="9" max="9" width="14.25390625" style="0" customWidth="1"/>
    <col min="10" max="10" width="15.25390625" style="0" customWidth="1"/>
    <col min="11" max="11" width="4.625" style="0" customWidth="1"/>
    <col min="12" max="12" width="8.75390625" style="0" customWidth="1"/>
    <col min="13" max="13" width="28.375" style="0" customWidth="1"/>
    <col min="14" max="14" width="14.75390625" style="0" customWidth="1"/>
    <col min="15" max="15" width="15.875" style="0" customWidth="1"/>
  </cols>
  <sheetData>
    <row r="1" spans="2:15" ht="24.75" customHeight="1">
      <c r="B1" s="288" t="s">
        <v>85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</row>
    <row r="2" spans="2:15" ht="24.75" customHeight="1">
      <c r="B2" s="288" t="s">
        <v>86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2:15" ht="18.75" thickBot="1">
      <c r="B3" s="1"/>
      <c r="C3" s="100"/>
      <c r="D3" s="100"/>
      <c r="E3" s="100"/>
      <c r="F3" s="100"/>
      <c r="G3" s="100"/>
      <c r="H3" s="33"/>
      <c r="I3" s="33"/>
      <c r="J3" s="33"/>
      <c r="K3" s="33"/>
      <c r="L3" s="33"/>
      <c r="M3" s="33"/>
      <c r="N3" s="1"/>
      <c r="O3" s="1"/>
    </row>
    <row r="4" spans="2:15" ht="18.75" customHeight="1" thickBot="1">
      <c r="B4" s="269" t="s">
        <v>87</v>
      </c>
      <c r="C4" s="291" t="s">
        <v>88</v>
      </c>
      <c r="D4" s="273" t="s">
        <v>89</v>
      </c>
      <c r="E4" s="275" t="s">
        <v>90</v>
      </c>
      <c r="F4" s="100"/>
      <c r="G4" s="269" t="s">
        <v>87</v>
      </c>
      <c r="H4" s="271" t="s">
        <v>91</v>
      </c>
      <c r="I4" s="273" t="s">
        <v>89</v>
      </c>
      <c r="J4" s="275" t="s">
        <v>90</v>
      </c>
      <c r="K4" s="33"/>
      <c r="L4" s="269" t="s">
        <v>87</v>
      </c>
      <c r="M4" s="283" t="s">
        <v>88</v>
      </c>
      <c r="N4" s="273" t="s">
        <v>89</v>
      </c>
      <c r="O4" s="285" t="s">
        <v>90</v>
      </c>
    </row>
    <row r="5" spans="2:15" ht="18.75" customHeight="1" thickBot="1" thickTop="1">
      <c r="B5" s="270"/>
      <c r="C5" s="292"/>
      <c r="D5" s="274"/>
      <c r="E5" s="276"/>
      <c r="F5" s="100"/>
      <c r="G5" s="270"/>
      <c r="H5" s="272"/>
      <c r="I5" s="274"/>
      <c r="J5" s="276"/>
      <c r="K5" s="33"/>
      <c r="L5" s="270"/>
      <c r="M5" s="284"/>
      <c r="N5" s="274"/>
      <c r="O5" s="286"/>
    </row>
    <row r="6" spans="2:15" ht="16.5" customHeight="1" thickTop="1">
      <c r="B6" s="277" t="s">
        <v>92</v>
      </c>
      <c r="C6" s="278"/>
      <c r="D6" s="278"/>
      <c r="E6" s="281">
        <f>SUM(E8+E19+E27+E34+E41)</f>
        <v>21045</v>
      </c>
      <c r="F6" s="100"/>
      <c r="G6" s="101">
        <v>4</v>
      </c>
      <c r="H6" s="102" t="s">
        <v>93</v>
      </c>
      <c r="I6" s="103" t="s">
        <v>94</v>
      </c>
      <c r="J6" s="104">
        <v>867</v>
      </c>
      <c r="K6" s="33"/>
      <c r="L6" s="105" t="s">
        <v>95</v>
      </c>
      <c r="M6" s="106" t="s">
        <v>96</v>
      </c>
      <c r="N6" s="106" t="s">
        <v>97</v>
      </c>
      <c r="O6" s="107">
        <f>SUM(O7:O18)</f>
        <v>9288</v>
      </c>
    </row>
    <row r="7" spans="2:15" ht="16.5" customHeight="1" thickBot="1">
      <c r="B7" s="279"/>
      <c r="C7" s="280"/>
      <c r="D7" s="280"/>
      <c r="E7" s="287"/>
      <c r="F7" s="1"/>
      <c r="G7" s="108">
        <v>5</v>
      </c>
      <c r="H7" s="109" t="s">
        <v>98</v>
      </c>
      <c r="I7" s="110" t="s">
        <v>94</v>
      </c>
      <c r="J7" s="111">
        <v>355</v>
      </c>
      <c r="K7" s="1"/>
      <c r="L7" s="108">
        <v>1</v>
      </c>
      <c r="M7" s="109" t="s">
        <v>99</v>
      </c>
      <c r="N7" s="110" t="s">
        <v>94</v>
      </c>
      <c r="O7" s="111">
        <v>184</v>
      </c>
    </row>
    <row r="8" spans="2:15" ht="16.5" customHeight="1" thickBot="1" thickTop="1">
      <c r="B8" s="105" t="s">
        <v>100</v>
      </c>
      <c r="C8" s="106" t="s">
        <v>101</v>
      </c>
      <c r="D8" s="112" t="s">
        <v>97</v>
      </c>
      <c r="E8" s="107">
        <f>SUM(E9:E17)</f>
        <v>7956</v>
      </c>
      <c r="F8" s="1"/>
      <c r="G8" s="113"/>
      <c r="H8" s="114"/>
      <c r="I8" s="115"/>
      <c r="J8" s="116"/>
      <c r="K8" s="1"/>
      <c r="L8" s="108">
        <v>2</v>
      </c>
      <c r="M8" s="109" t="s">
        <v>102</v>
      </c>
      <c r="N8" s="110" t="s">
        <v>103</v>
      </c>
      <c r="O8" s="111">
        <v>218</v>
      </c>
    </row>
    <row r="9" spans="2:15" ht="16.5" customHeight="1" thickBot="1">
      <c r="B9" s="108">
        <v>1</v>
      </c>
      <c r="C9" s="109" t="s">
        <v>104</v>
      </c>
      <c r="D9" s="110" t="s">
        <v>103</v>
      </c>
      <c r="E9" s="111">
        <v>260</v>
      </c>
      <c r="F9" s="1"/>
      <c r="G9" s="117"/>
      <c r="H9" s="118"/>
      <c r="I9" s="119"/>
      <c r="J9" s="119"/>
      <c r="K9" s="1"/>
      <c r="L9" s="108">
        <v>3</v>
      </c>
      <c r="M9" s="109" t="s">
        <v>105</v>
      </c>
      <c r="N9" s="110" t="s">
        <v>94</v>
      </c>
      <c r="O9" s="111">
        <v>584</v>
      </c>
    </row>
    <row r="10" spans="2:15" ht="16.5" customHeight="1">
      <c r="B10" s="108">
        <v>2</v>
      </c>
      <c r="C10" s="109" t="s">
        <v>106</v>
      </c>
      <c r="D10" s="110" t="s">
        <v>103</v>
      </c>
      <c r="E10" s="111">
        <v>407</v>
      </c>
      <c r="F10" s="1"/>
      <c r="G10" s="269" t="s">
        <v>87</v>
      </c>
      <c r="H10" s="271" t="s">
        <v>91</v>
      </c>
      <c r="I10" s="273" t="s">
        <v>89</v>
      </c>
      <c r="J10" s="275" t="s">
        <v>90</v>
      </c>
      <c r="K10" s="1"/>
      <c r="L10" s="108">
        <v>4</v>
      </c>
      <c r="M10" s="109" t="s">
        <v>107</v>
      </c>
      <c r="N10" s="110" t="s">
        <v>94</v>
      </c>
      <c r="O10" s="111">
        <v>260</v>
      </c>
    </row>
    <row r="11" spans="2:15" ht="16.5" customHeight="1" thickBot="1">
      <c r="B11" s="108">
        <v>3</v>
      </c>
      <c r="C11" s="109" t="s">
        <v>108</v>
      </c>
      <c r="D11" s="110" t="s">
        <v>103</v>
      </c>
      <c r="E11" s="111">
        <v>326</v>
      </c>
      <c r="F11" s="1"/>
      <c r="G11" s="270"/>
      <c r="H11" s="272"/>
      <c r="I11" s="274"/>
      <c r="J11" s="276"/>
      <c r="K11" s="1"/>
      <c r="L11" s="108">
        <v>5</v>
      </c>
      <c r="M11" s="109" t="s">
        <v>109</v>
      </c>
      <c r="N11" s="110" t="s">
        <v>94</v>
      </c>
      <c r="O11" s="111">
        <v>581</v>
      </c>
    </row>
    <row r="12" spans="2:15" ht="16.5" customHeight="1" thickTop="1">
      <c r="B12" s="108">
        <v>4</v>
      </c>
      <c r="C12" s="109" t="s">
        <v>110</v>
      </c>
      <c r="D12" s="110" t="s">
        <v>111</v>
      </c>
      <c r="E12" s="111">
        <v>370</v>
      </c>
      <c r="F12" s="1"/>
      <c r="G12" s="277" t="s">
        <v>112</v>
      </c>
      <c r="H12" s="278"/>
      <c r="I12" s="278"/>
      <c r="J12" s="281">
        <f>SUM(J14+J23+J33+J41+O6+O20+O31)</f>
        <v>36758</v>
      </c>
      <c r="K12" s="1"/>
      <c r="L12" s="108" t="s">
        <v>50</v>
      </c>
      <c r="M12" s="109" t="s">
        <v>113</v>
      </c>
      <c r="N12" s="110" t="s">
        <v>94</v>
      </c>
      <c r="O12" s="111">
        <v>1400</v>
      </c>
    </row>
    <row r="13" spans="2:15" ht="16.5" customHeight="1" thickBot="1">
      <c r="B13" s="108">
        <v>5</v>
      </c>
      <c r="C13" s="109" t="s">
        <v>114</v>
      </c>
      <c r="D13" s="110" t="s">
        <v>103</v>
      </c>
      <c r="E13" s="111">
        <v>319</v>
      </c>
      <c r="F13" s="120"/>
      <c r="G13" s="279"/>
      <c r="H13" s="280"/>
      <c r="I13" s="280"/>
      <c r="J13" s="282"/>
      <c r="K13" s="120"/>
      <c r="L13" s="108">
        <v>7</v>
      </c>
      <c r="M13" s="109" t="s">
        <v>115</v>
      </c>
      <c r="N13" s="110" t="s">
        <v>103</v>
      </c>
      <c r="O13" s="111">
        <v>281</v>
      </c>
    </row>
    <row r="14" spans="2:15" ht="16.5" customHeight="1" thickTop="1">
      <c r="B14" s="108">
        <v>6</v>
      </c>
      <c r="C14" s="109" t="s">
        <v>116</v>
      </c>
      <c r="D14" s="110" t="s">
        <v>103</v>
      </c>
      <c r="E14" s="111">
        <v>430</v>
      </c>
      <c r="F14" s="121"/>
      <c r="G14" s="105" t="s">
        <v>100</v>
      </c>
      <c r="H14" s="106" t="s">
        <v>117</v>
      </c>
      <c r="I14" s="122" t="s">
        <v>97</v>
      </c>
      <c r="J14" s="123">
        <f>SUM(J15:J21)</f>
        <v>4204</v>
      </c>
      <c r="K14" s="1"/>
      <c r="L14" s="108">
        <v>8</v>
      </c>
      <c r="M14" s="109" t="s">
        <v>118</v>
      </c>
      <c r="N14" s="110" t="s">
        <v>103</v>
      </c>
      <c r="O14" s="111">
        <v>179</v>
      </c>
    </row>
    <row r="15" spans="2:15" ht="16.5" customHeight="1">
      <c r="B15" s="108">
        <v>7</v>
      </c>
      <c r="C15" s="109" t="s">
        <v>119</v>
      </c>
      <c r="D15" s="110" t="s">
        <v>94</v>
      </c>
      <c r="E15" s="111">
        <v>733</v>
      </c>
      <c r="F15" s="121"/>
      <c r="G15" s="108">
        <v>1</v>
      </c>
      <c r="H15" s="109" t="s">
        <v>120</v>
      </c>
      <c r="I15" s="110" t="s">
        <v>103</v>
      </c>
      <c r="J15" s="111">
        <v>180</v>
      </c>
      <c r="K15" s="1"/>
      <c r="L15" s="108">
        <v>9</v>
      </c>
      <c r="M15" s="109" t="s">
        <v>121</v>
      </c>
      <c r="N15" s="110" t="s">
        <v>103</v>
      </c>
      <c r="O15" s="111">
        <v>203</v>
      </c>
    </row>
    <row r="16" spans="2:15" ht="16.5" customHeight="1" thickBot="1">
      <c r="B16" s="124"/>
      <c r="C16" s="125"/>
      <c r="D16" s="126"/>
      <c r="E16" s="127"/>
      <c r="F16" s="121"/>
      <c r="G16" s="108">
        <v>2</v>
      </c>
      <c r="H16" s="109" t="s">
        <v>122</v>
      </c>
      <c r="I16" s="110" t="s">
        <v>103</v>
      </c>
      <c r="J16" s="111">
        <v>132</v>
      </c>
      <c r="K16" s="1"/>
      <c r="L16" s="108">
        <v>10</v>
      </c>
      <c r="M16" s="109" t="s">
        <v>123</v>
      </c>
      <c r="N16" s="110" t="s">
        <v>103</v>
      </c>
      <c r="O16" s="111">
        <v>825</v>
      </c>
    </row>
    <row r="17" spans="2:15" ht="16.5" customHeight="1" thickBot="1" thickTop="1">
      <c r="B17" s="128">
        <v>8</v>
      </c>
      <c r="C17" s="129" t="s">
        <v>124</v>
      </c>
      <c r="D17" s="130" t="s">
        <v>125</v>
      </c>
      <c r="E17" s="131">
        <v>5111</v>
      </c>
      <c r="F17" s="121"/>
      <c r="G17" s="108">
        <v>3</v>
      </c>
      <c r="H17" s="109" t="s">
        <v>126</v>
      </c>
      <c r="I17" s="110" t="s">
        <v>103</v>
      </c>
      <c r="J17" s="111">
        <v>374</v>
      </c>
      <c r="K17" s="1"/>
      <c r="L17" s="124"/>
      <c r="M17" s="125"/>
      <c r="N17" s="126"/>
      <c r="O17" s="127"/>
    </row>
    <row r="18" spans="2:15" ht="16.5" customHeight="1" thickBot="1" thickTop="1">
      <c r="B18" s="101"/>
      <c r="C18" s="102"/>
      <c r="D18" s="103"/>
      <c r="E18" s="104" t="s">
        <v>22</v>
      </c>
      <c r="F18" s="132"/>
      <c r="G18" s="108">
        <v>4</v>
      </c>
      <c r="H18" s="109" t="s">
        <v>127</v>
      </c>
      <c r="I18" s="110" t="s">
        <v>103</v>
      </c>
      <c r="J18" s="111">
        <v>774</v>
      </c>
      <c r="K18" s="1"/>
      <c r="L18" s="128">
        <v>11</v>
      </c>
      <c r="M18" s="129" t="s">
        <v>123</v>
      </c>
      <c r="N18" s="130" t="s">
        <v>125</v>
      </c>
      <c r="O18" s="131">
        <v>4573</v>
      </c>
    </row>
    <row r="19" spans="2:15" ht="16.5" customHeight="1" thickTop="1">
      <c r="B19" s="133" t="s">
        <v>128</v>
      </c>
      <c r="C19" s="134" t="s">
        <v>7</v>
      </c>
      <c r="D19" s="135" t="s">
        <v>97</v>
      </c>
      <c r="E19" s="136">
        <f>SUM(E20:E25)</f>
        <v>4634</v>
      </c>
      <c r="F19" s="121"/>
      <c r="G19" s="108">
        <v>5</v>
      </c>
      <c r="H19" s="109" t="s">
        <v>127</v>
      </c>
      <c r="I19" s="110" t="s">
        <v>111</v>
      </c>
      <c r="J19" s="111">
        <v>1628</v>
      </c>
      <c r="K19" s="1"/>
      <c r="L19" s="101"/>
      <c r="M19" s="102"/>
      <c r="N19" s="103"/>
      <c r="O19" s="104" t="s">
        <v>22</v>
      </c>
    </row>
    <row r="20" spans="2:15" ht="16.5" customHeight="1">
      <c r="B20" s="108">
        <v>1</v>
      </c>
      <c r="C20" s="109" t="s">
        <v>129</v>
      </c>
      <c r="D20" s="137" t="s">
        <v>103</v>
      </c>
      <c r="E20" s="111">
        <v>429</v>
      </c>
      <c r="F20" s="121"/>
      <c r="G20" s="108">
        <v>6</v>
      </c>
      <c r="H20" s="109" t="s">
        <v>130</v>
      </c>
      <c r="I20" s="110" t="s">
        <v>94</v>
      </c>
      <c r="J20" s="111">
        <v>926</v>
      </c>
      <c r="K20" s="1"/>
      <c r="L20" s="133" t="s">
        <v>131</v>
      </c>
      <c r="M20" s="134" t="s">
        <v>16</v>
      </c>
      <c r="N20" s="135" t="s">
        <v>97</v>
      </c>
      <c r="O20" s="138">
        <f>SUM(O21:O29)</f>
        <v>5457</v>
      </c>
    </row>
    <row r="21" spans="2:15" ht="16.5" customHeight="1">
      <c r="B21" s="108">
        <v>2</v>
      </c>
      <c r="C21" s="109" t="s">
        <v>132</v>
      </c>
      <c r="D21" s="137" t="s">
        <v>94</v>
      </c>
      <c r="E21" s="111">
        <v>1863</v>
      </c>
      <c r="F21" s="121"/>
      <c r="G21" s="108">
        <v>7</v>
      </c>
      <c r="H21" s="109" t="s">
        <v>133</v>
      </c>
      <c r="I21" s="110" t="s">
        <v>103</v>
      </c>
      <c r="J21" s="111">
        <v>190</v>
      </c>
      <c r="K21" s="1"/>
      <c r="L21" s="108">
        <v>1</v>
      </c>
      <c r="M21" s="109" t="s">
        <v>134</v>
      </c>
      <c r="N21" s="110" t="s">
        <v>103</v>
      </c>
      <c r="O21" s="111">
        <v>279</v>
      </c>
    </row>
    <row r="22" spans="2:15" ht="16.5" customHeight="1">
      <c r="B22" s="108">
        <v>3</v>
      </c>
      <c r="C22" s="109" t="s">
        <v>135</v>
      </c>
      <c r="D22" s="137" t="s">
        <v>103</v>
      </c>
      <c r="E22" s="111">
        <v>497</v>
      </c>
      <c r="F22" s="121"/>
      <c r="G22" s="108"/>
      <c r="H22" s="109"/>
      <c r="I22" s="110"/>
      <c r="J22" s="111" t="s">
        <v>136</v>
      </c>
      <c r="K22" s="1"/>
      <c r="L22" s="108">
        <v>2</v>
      </c>
      <c r="M22" s="109" t="s">
        <v>137</v>
      </c>
      <c r="N22" s="110" t="s">
        <v>111</v>
      </c>
      <c r="O22" s="111">
        <v>239</v>
      </c>
    </row>
    <row r="23" spans="2:15" ht="16.5" customHeight="1">
      <c r="B23" s="108">
        <v>4</v>
      </c>
      <c r="C23" s="109" t="s">
        <v>138</v>
      </c>
      <c r="D23" s="137" t="s">
        <v>103</v>
      </c>
      <c r="E23" s="111">
        <v>363</v>
      </c>
      <c r="F23" s="121"/>
      <c r="G23" s="133" t="s">
        <v>128</v>
      </c>
      <c r="H23" s="134" t="s">
        <v>139</v>
      </c>
      <c r="I23" s="135" t="s">
        <v>97</v>
      </c>
      <c r="J23" s="138">
        <f>SUM(J24:J31)</f>
        <v>6829</v>
      </c>
      <c r="K23" s="1"/>
      <c r="L23" s="108">
        <v>3</v>
      </c>
      <c r="M23" s="109" t="s">
        <v>140</v>
      </c>
      <c r="N23" s="110" t="s">
        <v>94</v>
      </c>
      <c r="O23" s="111">
        <v>510</v>
      </c>
    </row>
    <row r="24" spans="2:15" ht="16.5" customHeight="1">
      <c r="B24" s="108">
        <v>5</v>
      </c>
      <c r="C24" s="109" t="s">
        <v>141</v>
      </c>
      <c r="D24" s="137" t="s">
        <v>94</v>
      </c>
      <c r="E24" s="111">
        <v>969</v>
      </c>
      <c r="F24" s="121"/>
      <c r="G24" s="108">
        <v>1</v>
      </c>
      <c r="H24" s="109" t="s">
        <v>142</v>
      </c>
      <c r="I24" s="110" t="s">
        <v>94</v>
      </c>
      <c r="J24" s="111">
        <v>332</v>
      </c>
      <c r="K24" s="1"/>
      <c r="L24" s="108">
        <v>4</v>
      </c>
      <c r="M24" s="109" t="s">
        <v>143</v>
      </c>
      <c r="N24" s="110" t="s">
        <v>94</v>
      </c>
      <c r="O24" s="111">
        <v>393</v>
      </c>
    </row>
    <row r="25" spans="2:15" ht="16.5" customHeight="1">
      <c r="B25" s="108">
        <v>6</v>
      </c>
      <c r="C25" s="109" t="s">
        <v>144</v>
      </c>
      <c r="D25" s="137" t="s">
        <v>94</v>
      </c>
      <c r="E25" s="111">
        <v>513</v>
      </c>
      <c r="F25" s="121"/>
      <c r="G25" s="108">
        <v>2</v>
      </c>
      <c r="H25" s="109" t="s">
        <v>145</v>
      </c>
      <c r="I25" s="110" t="s">
        <v>103</v>
      </c>
      <c r="J25" s="111">
        <v>272</v>
      </c>
      <c r="K25" s="1"/>
      <c r="L25" s="108">
        <v>5</v>
      </c>
      <c r="M25" s="109" t="s">
        <v>146</v>
      </c>
      <c r="N25" s="110" t="s">
        <v>103</v>
      </c>
      <c r="O25" s="111">
        <v>405</v>
      </c>
    </row>
    <row r="26" spans="2:15" ht="16.5" customHeight="1">
      <c r="B26" s="108"/>
      <c r="C26" s="109"/>
      <c r="D26" s="110"/>
      <c r="E26" s="104"/>
      <c r="F26" s="132"/>
      <c r="G26" s="108" t="s">
        <v>28</v>
      </c>
      <c r="H26" s="109" t="s">
        <v>147</v>
      </c>
      <c r="I26" s="110" t="s">
        <v>94</v>
      </c>
      <c r="J26" s="111">
        <v>1711</v>
      </c>
      <c r="K26" s="1"/>
      <c r="L26" s="108">
        <v>6</v>
      </c>
      <c r="M26" s="109" t="s">
        <v>148</v>
      </c>
      <c r="N26" s="110" t="s">
        <v>94</v>
      </c>
      <c r="O26" s="111">
        <v>1516</v>
      </c>
    </row>
    <row r="27" spans="2:15" ht="16.5" customHeight="1">
      <c r="B27" s="133" t="s">
        <v>149</v>
      </c>
      <c r="C27" s="134" t="s">
        <v>9</v>
      </c>
      <c r="D27" s="135" t="s">
        <v>97</v>
      </c>
      <c r="E27" s="138">
        <f>SUM(E28:E32)</f>
        <v>2064</v>
      </c>
      <c r="F27" s="121"/>
      <c r="G27" s="108">
        <v>4</v>
      </c>
      <c r="H27" s="109" t="s">
        <v>150</v>
      </c>
      <c r="I27" s="110" t="s">
        <v>103</v>
      </c>
      <c r="J27" s="111">
        <v>575</v>
      </c>
      <c r="K27" s="1"/>
      <c r="L27" s="108">
        <v>7</v>
      </c>
      <c r="M27" s="109" t="s">
        <v>151</v>
      </c>
      <c r="N27" s="110" t="s">
        <v>103</v>
      </c>
      <c r="O27" s="111">
        <v>147</v>
      </c>
    </row>
    <row r="28" spans="2:15" ht="16.5" customHeight="1">
      <c r="B28" s="108">
        <v>1</v>
      </c>
      <c r="C28" s="109" t="s">
        <v>152</v>
      </c>
      <c r="D28" s="110" t="s">
        <v>94</v>
      </c>
      <c r="E28" s="111">
        <v>358</v>
      </c>
      <c r="F28" s="121"/>
      <c r="G28" s="108">
        <v>5</v>
      </c>
      <c r="H28" s="109" t="s">
        <v>150</v>
      </c>
      <c r="I28" s="110" t="s">
        <v>111</v>
      </c>
      <c r="J28" s="111">
        <v>2602</v>
      </c>
      <c r="K28" s="1"/>
      <c r="L28" s="108">
        <v>8</v>
      </c>
      <c r="M28" s="109" t="s">
        <v>153</v>
      </c>
      <c r="N28" s="110" t="s">
        <v>103</v>
      </c>
      <c r="O28" s="111">
        <v>432</v>
      </c>
    </row>
    <row r="29" spans="2:15" ht="16.5" customHeight="1">
      <c r="B29" s="108">
        <v>2</v>
      </c>
      <c r="C29" s="109" t="s">
        <v>154</v>
      </c>
      <c r="D29" s="110" t="s">
        <v>103</v>
      </c>
      <c r="E29" s="111">
        <v>184</v>
      </c>
      <c r="F29" s="121"/>
      <c r="G29" s="108">
        <v>6</v>
      </c>
      <c r="H29" s="109" t="s">
        <v>155</v>
      </c>
      <c r="I29" s="110" t="s">
        <v>94</v>
      </c>
      <c r="J29" s="111">
        <v>481</v>
      </c>
      <c r="K29" s="1"/>
      <c r="L29" s="108">
        <v>9</v>
      </c>
      <c r="M29" s="109" t="s">
        <v>153</v>
      </c>
      <c r="N29" s="110" t="s">
        <v>111</v>
      </c>
      <c r="O29" s="111">
        <v>1536</v>
      </c>
    </row>
    <row r="30" spans="2:15" ht="16.5" customHeight="1">
      <c r="B30" s="108">
        <v>3</v>
      </c>
      <c r="C30" s="109" t="s">
        <v>156</v>
      </c>
      <c r="D30" s="110" t="s">
        <v>94</v>
      </c>
      <c r="E30" s="111">
        <v>217</v>
      </c>
      <c r="F30" s="121"/>
      <c r="G30" s="108">
        <v>7</v>
      </c>
      <c r="H30" s="109" t="s">
        <v>157</v>
      </c>
      <c r="I30" s="110" t="s">
        <v>103</v>
      </c>
      <c r="J30" s="111">
        <v>515</v>
      </c>
      <c r="K30" s="1"/>
      <c r="L30" s="108"/>
      <c r="M30" s="109"/>
      <c r="N30" s="110"/>
      <c r="O30" s="111"/>
    </row>
    <row r="31" spans="2:15" ht="16.5" customHeight="1">
      <c r="B31" s="108">
        <v>4</v>
      </c>
      <c r="C31" s="109" t="s">
        <v>158</v>
      </c>
      <c r="D31" s="110" t="s">
        <v>94</v>
      </c>
      <c r="E31" s="111">
        <v>446</v>
      </c>
      <c r="F31" s="121"/>
      <c r="G31" s="108">
        <v>8</v>
      </c>
      <c r="H31" s="109" t="s">
        <v>159</v>
      </c>
      <c r="I31" s="110" t="s">
        <v>103</v>
      </c>
      <c r="J31" s="111">
        <v>341</v>
      </c>
      <c r="K31" s="1"/>
      <c r="L31" s="133" t="s">
        <v>160</v>
      </c>
      <c r="M31" s="134" t="s">
        <v>17</v>
      </c>
      <c r="N31" s="135" t="s">
        <v>97</v>
      </c>
      <c r="O31" s="138">
        <f>SUM(O32:O41)</f>
        <v>5794</v>
      </c>
    </row>
    <row r="32" spans="2:15" ht="16.5" customHeight="1">
      <c r="B32" s="108">
        <v>5</v>
      </c>
      <c r="C32" s="109" t="s">
        <v>161</v>
      </c>
      <c r="D32" s="110" t="s">
        <v>94</v>
      </c>
      <c r="E32" s="111">
        <v>859</v>
      </c>
      <c r="F32" s="132"/>
      <c r="G32" s="108"/>
      <c r="H32" s="109"/>
      <c r="I32" s="110"/>
      <c r="J32" s="111"/>
      <c r="K32" s="1"/>
      <c r="L32" s="108">
        <v>1</v>
      </c>
      <c r="M32" s="109" t="s">
        <v>162</v>
      </c>
      <c r="N32" s="110" t="s">
        <v>103</v>
      </c>
      <c r="O32" s="111">
        <v>316</v>
      </c>
    </row>
    <row r="33" spans="2:15" ht="16.5" customHeight="1">
      <c r="B33" s="108"/>
      <c r="C33" s="109"/>
      <c r="D33" s="110"/>
      <c r="E33" s="111"/>
      <c r="F33" s="121"/>
      <c r="G33" s="133" t="s">
        <v>149</v>
      </c>
      <c r="H33" s="134" t="s">
        <v>12</v>
      </c>
      <c r="I33" s="135" t="s">
        <v>97</v>
      </c>
      <c r="J33" s="138">
        <f>SUM(J34:J39)</f>
        <v>2889</v>
      </c>
      <c r="K33" s="1"/>
      <c r="L33" s="108">
        <v>2</v>
      </c>
      <c r="M33" s="109" t="s">
        <v>163</v>
      </c>
      <c r="N33" s="110" t="s">
        <v>94</v>
      </c>
      <c r="O33" s="111">
        <v>600</v>
      </c>
    </row>
    <row r="34" spans="2:15" ht="16.5" customHeight="1">
      <c r="B34" s="133" t="s">
        <v>164</v>
      </c>
      <c r="C34" s="134" t="s">
        <v>165</v>
      </c>
      <c r="D34" s="135" t="s">
        <v>97</v>
      </c>
      <c r="E34" s="138">
        <f>SUM(E35:E39)</f>
        <v>4571</v>
      </c>
      <c r="F34" s="121"/>
      <c r="G34" s="108">
        <v>1</v>
      </c>
      <c r="H34" s="109" t="s">
        <v>166</v>
      </c>
      <c r="I34" s="110" t="s">
        <v>103</v>
      </c>
      <c r="J34" s="111">
        <v>244</v>
      </c>
      <c r="K34" s="1"/>
      <c r="L34" s="108">
        <v>3</v>
      </c>
      <c r="M34" s="109" t="s">
        <v>167</v>
      </c>
      <c r="N34" s="110" t="s">
        <v>103</v>
      </c>
      <c r="O34" s="111">
        <v>165</v>
      </c>
    </row>
    <row r="35" spans="2:15" ht="16.5" customHeight="1">
      <c r="B35" s="108">
        <v>1</v>
      </c>
      <c r="C35" s="109" t="s">
        <v>168</v>
      </c>
      <c r="D35" s="110" t="s">
        <v>94</v>
      </c>
      <c r="E35" s="111">
        <v>819</v>
      </c>
      <c r="F35" s="121"/>
      <c r="G35" s="108">
        <v>2</v>
      </c>
      <c r="H35" s="109" t="s">
        <v>169</v>
      </c>
      <c r="I35" s="110" t="s">
        <v>103</v>
      </c>
      <c r="J35" s="111">
        <v>349</v>
      </c>
      <c r="K35" s="1"/>
      <c r="L35" s="108">
        <v>4</v>
      </c>
      <c r="M35" s="109" t="s">
        <v>170</v>
      </c>
      <c r="N35" s="110" t="s">
        <v>94</v>
      </c>
      <c r="O35" s="111">
        <v>1580</v>
      </c>
    </row>
    <row r="36" spans="2:15" ht="16.5" customHeight="1">
      <c r="B36" s="108">
        <v>2</v>
      </c>
      <c r="C36" s="109" t="s">
        <v>171</v>
      </c>
      <c r="D36" s="110" t="s">
        <v>94</v>
      </c>
      <c r="E36" s="111">
        <v>1454</v>
      </c>
      <c r="F36" s="121"/>
      <c r="G36" s="108">
        <v>3</v>
      </c>
      <c r="H36" s="109" t="s">
        <v>172</v>
      </c>
      <c r="I36" s="110" t="s">
        <v>103</v>
      </c>
      <c r="J36" s="111">
        <v>268</v>
      </c>
      <c r="K36" s="1"/>
      <c r="L36" s="108">
        <v>5</v>
      </c>
      <c r="M36" s="109" t="s">
        <v>173</v>
      </c>
      <c r="N36" s="110" t="s">
        <v>111</v>
      </c>
      <c r="O36" s="111">
        <v>125</v>
      </c>
    </row>
    <row r="37" spans="2:15" ht="16.5" customHeight="1">
      <c r="B37" s="108">
        <v>3</v>
      </c>
      <c r="C37" s="109" t="s">
        <v>174</v>
      </c>
      <c r="D37" s="110" t="s">
        <v>103</v>
      </c>
      <c r="E37" s="111">
        <v>331</v>
      </c>
      <c r="F37" s="121"/>
      <c r="G37" s="108">
        <v>4</v>
      </c>
      <c r="H37" s="109" t="s">
        <v>175</v>
      </c>
      <c r="I37" s="110" t="s">
        <v>103</v>
      </c>
      <c r="J37" s="111">
        <v>223</v>
      </c>
      <c r="K37" s="1"/>
      <c r="L37" s="108">
        <v>6</v>
      </c>
      <c r="M37" s="109" t="s">
        <v>176</v>
      </c>
      <c r="N37" s="110" t="s">
        <v>103</v>
      </c>
      <c r="O37" s="111">
        <v>190</v>
      </c>
    </row>
    <row r="38" spans="2:15" ht="16.5" customHeight="1">
      <c r="B38" s="108">
        <v>4</v>
      </c>
      <c r="C38" s="109" t="s">
        <v>177</v>
      </c>
      <c r="D38" s="110" t="s">
        <v>94</v>
      </c>
      <c r="E38" s="111">
        <v>1575</v>
      </c>
      <c r="F38" s="121"/>
      <c r="G38" s="108">
        <v>5</v>
      </c>
      <c r="H38" s="109" t="s">
        <v>178</v>
      </c>
      <c r="I38" s="110" t="s">
        <v>94</v>
      </c>
      <c r="J38" s="111">
        <v>1542</v>
      </c>
      <c r="K38" s="1"/>
      <c r="L38" s="108">
        <v>7</v>
      </c>
      <c r="M38" s="109" t="s">
        <v>179</v>
      </c>
      <c r="N38" s="110" t="s">
        <v>103</v>
      </c>
      <c r="O38" s="111">
        <v>330</v>
      </c>
    </row>
    <row r="39" spans="2:15" ht="16.5" customHeight="1">
      <c r="B39" s="108">
        <v>5</v>
      </c>
      <c r="C39" s="109" t="s">
        <v>180</v>
      </c>
      <c r="D39" s="110" t="s">
        <v>103</v>
      </c>
      <c r="E39" s="111">
        <v>392</v>
      </c>
      <c r="F39" s="121"/>
      <c r="G39" s="108">
        <v>6</v>
      </c>
      <c r="H39" s="109" t="s">
        <v>181</v>
      </c>
      <c r="I39" s="110" t="s">
        <v>94</v>
      </c>
      <c r="J39" s="111">
        <v>263</v>
      </c>
      <c r="K39" s="1"/>
      <c r="L39" s="108">
        <v>8</v>
      </c>
      <c r="M39" s="109" t="s">
        <v>182</v>
      </c>
      <c r="N39" s="110" t="s">
        <v>103</v>
      </c>
      <c r="O39" s="111">
        <v>302</v>
      </c>
    </row>
    <row r="40" spans="2:15" ht="16.5" customHeight="1">
      <c r="B40" s="108"/>
      <c r="C40" s="109"/>
      <c r="D40" s="110"/>
      <c r="E40" s="111"/>
      <c r="F40" s="121"/>
      <c r="G40" s="108"/>
      <c r="H40" s="109"/>
      <c r="I40" s="110"/>
      <c r="J40" s="111"/>
      <c r="K40" s="1"/>
      <c r="L40" s="108">
        <v>9</v>
      </c>
      <c r="M40" s="109" t="s">
        <v>183</v>
      </c>
      <c r="N40" s="110" t="s">
        <v>103</v>
      </c>
      <c r="O40" s="111">
        <v>551</v>
      </c>
    </row>
    <row r="41" spans="2:15" ht="16.5" customHeight="1">
      <c r="B41" s="133" t="s">
        <v>95</v>
      </c>
      <c r="C41" s="134" t="s">
        <v>11</v>
      </c>
      <c r="D41" s="135" t="s">
        <v>97</v>
      </c>
      <c r="E41" s="138">
        <f>SUM(E42+E43+E44+J6+J7)</f>
        <v>1820</v>
      </c>
      <c r="F41" s="121"/>
      <c r="G41" s="105" t="s">
        <v>164</v>
      </c>
      <c r="H41" s="106" t="s">
        <v>13</v>
      </c>
      <c r="I41" s="122" t="s">
        <v>97</v>
      </c>
      <c r="J41" s="138">
        <f>SUM(J42:J44)</f>
        <v>2297</v>
      </c>
      <c r="K41" s="1"/>
      <c r="L41" s="139">
        <v>10</v>
      </c>
      <c r="M41" s="126" t="s">
        <v>183</v>
      </c>
      <c r="N41" s="140" t="s">
        <v>111</v>
      </c>
      <c r="O41" s="111">
        <v>1635</v>
      </c>
    </row>
    <row r="42" spans="2:15" ht="16.5" customHeight="1" thickBot="1">
      <c r="B42" s="108">
        <v>1</v>
      </c>
      <c r="C42" s="109" t="s">
        <v>184</v>
      </c>
      <c r="D42" s="110" t="s">
        <v>103</v>
      </c>
      <c r="E42" s="111">
        <v>208</v>
      </c>
      <c r="F42" s="121"/>
      <c r="G42" s="108">
        <v>1</v>
      </c>
      <c r="H42" s="109" t="s">
        <v>185</v>
      </c>
      <c r="I42" s="110" t="s">
        <v>94</v>
      </c>
      <c r="J42" s="111">
        <v>630</v>
      </c>
      <c r="K42" s="1"/>
      <c r="L42" s="141"/>
      <c r="M42" s="142"/>
      <c r="N42" s="143"/>
      <c r="O42" s="144"/>
    </row>
    <row r="43" spans="2:15" ht="16.5" customHeight="1" thickBot="1" thickTop="1">
      <c r="B43" s="108">
        <v>2</v>
      </c>
      <c r="C43" s="109" t="s">
        <v>186</v>
      </c>
      <c r="D43" s="110" t="s">
        <v>94</v>
      </c>
      <c r="E43" s="111">
        <v>218</v>
      </c>
      <c r="F43" s="121"/>
      <c r="G43" s="108">
        <v>2</v>
      </c>
      <c r="H43" s="109" t="s">
        <v>187</v>
      </c>
      <c r="I43" s="110" t="s">
        <v>94</v>
      </c>
      <c r="J43" s="111">
        <v>352</v>
      </c>
      <c r="K43" s="1"/>
      <c r="L43" s="261" t="s">
        <v>188</v>
      </c>
      <c r="M43" s="262"/>
      <c r="N43" s="265" t="s">
        <v>189</v>
      </c>
      <c r="O43" s="267">
        <f>SUM(E8+E19+E27+E34+E41+J14+J23+J33+J41+O6+O20+O31)</f>
        <v>57803</v>
      </c>
    </row>
    <row r="44" spans="2:15" ht="16.5" customHeight="1" thickBot="1" thickTop="1">
      <c r="B44" s="113">
        <v>3</v>
      </c>
      <c r="C44" s="114" t="s">
        <v>190</v>
      </c>
      <c r="D44" s="115" t="s">
        <v>103</v>
      </c>
      <c r="E44" s="116">
        <v>172</v>
      </c>
      <c r="F44" s="121"/>
      <c r="G44" s="145">
        <v>3</v>
      </c>
      <c r="H44" s="146" t="s">
        <v>191</v>
      </c>
      <c r="I44" s="147" t="s">
        <v>94</v>
      </c>
      <c r="J44" s="116">
        <v>1315</v>
      </c>
      <c r="K44" s="1"/>
      <c r="L44" s="263"/>
      <c r="M44" s="264"/>
      <c r="N44" s="266"/>
      <c r="O44" s="268"/>
    </row>
    <row r="45" spans="2:15" ht="15" customHeight="1">
      <c r="B45" s="121"/>
      <c r="C45" s="148"/>
      <c r="D45" s="149"/>
      <c r="E45" s="150"/>
      <c r="F45" s="151"/>
      <c r="G45" s="148"/>
      <c r="H45" s="151"/>
      <c r="I45" s="152"/>
      <c r="J45" s="1"/>
      <c r="K45" s="1"/>
      <c r="L45" s="153"/>
      <c r="M45" s="153"/>
      <c r="N45" s="153"/>
      <c r="O45" s="153"/>
    </row>
    <row r="46" spans="2:15" ht="15" customHeight="1">
      <c r="B46" s="121"/>
      <c r="C46" s="148" t="s">
        <v>192</v>
      </c>
      <c r="D46" s="149"/>
      <c r="E46" s="150"/>
      <c r="F46" s="151"/>
      <c r="G46" s="148"/>
      <c r="H46" s="151"/>
      <c r="I46" s="3"/>
      <c r="J46" s="3"/>
      <c r="K46" s="1"/>
      <c r="L46" s="1"/>
      <c r="M46" s="1"/>
      <c r="N46" s="1"/>
      <c r="O46" s="1"/>
    </row>
    <row r="47" ht="15" customHeight="1"/>
    <row r="48" ht="15" customHeight="1"/>
    <row r="49" ht="15" customHeight="1"/>
    <row r="50" spans="2:15" ht="15" customHeight="1"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5"/>
      <c r="M50" s="156"/>
      <c r="N50" s="157"/>
      <c r="O50" s="157"/>
    </row>
    <row r="51" spans="2:15" ht="15" customHeight="1"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5"/>
      <c r="M51" s="156"/>
      <c r="N51" s="157"/>
      <c r="O51" s="157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3:M44"/>
    <mergeCell ref="N43:N44"/>
    <mergeCell ref="O43:O44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8" right="0" top="0" bottom="0" header="0" footer="0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1"/>
  <sheetViews>
    <sheetView zoomScalePageLayoutView="0" workbookViewId="0" topLeftCell="M1">
      <selection activeCell="T1" sqref="T1"/>
    </sheetView>
  </sheetViews>
  <sheetFormatPr defaultColWidth="9.00390625" defaultRowHeight="12.75"/>
  <cols>
    <col min="1" max="27" width="9.125" style="158" customWidth="1"/>
    <col min="28" max="16384" width="9.125" style="165" customWidth="1"/>
  </cols>
  <sheetData>
    <row r="1" spans="1:28" s="160" customFormat="1" ht="12.75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9"/>
    </row>
    <row r="2" spans="1:27" s="160" customFormat="1" ht="12.7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</row>
    <row r="3" spans="1:27" s="160" customFormat="1" ht="12.75">
      <c r="A3" s="158"/>
      <c r="B3" s="158"/>
      <c r="C3" s="158" t="s">
        <v>193</v>
      </c>
      <c r="D3" s="158" t="s">
        <v>194</v>
      </c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</row>
    <row r="4" spans="1:27" s="160" customFormat="1" ht="12.75">
      <c r="A4" s="158"/>
      <c r="B4" s="158"/>
      <c r="C4" s="158" t="s">
        <v>195</v>
      </c>
      <c r="D4" s="158">
        <v>56138</v>
      </c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</row>
    <row r="5" spans="1:27" s="160" customFormat="1" ht="12.75">
      <c r="A5" s="158"/>
      <c r="B5" s="158"/>
      <c r="C5" s="158" t="s">
        <v>196</v>
      </c>
      <c r="D5" s="158">
        <v>59134</v>
      </c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</row>
    <row r="6" spans="1:27" s="160" customFormat="1" ht="12.75">
      <c r="A6" s="158"/>
      <c r="B6" s="158"/>
      <c r="C6" s="158" t="s">
        <v>197</v>
      </c>
      <c r="D6" s="158">
        <v>64653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</row>
    <row r="7" spans="1:27" s="160" customFormat="1" ht="12.75">
      <c r="A7" s="158"/>
      <c r="B7" s="158"/>
      <c r="C7" s="158" t="s">
        <v>198</v>
      </c>
      <c r="D7" s="158">
        <v>65177</v>
      </c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</row>
    <row r="8" spans="1:27" s="160" customFormat="1" ht="12.75">
      <c r="A8" s="158"/>
      <c r="B8" s="158"/>
      <c r="C8" s="158" t="s">
        <v>199</v>
      </c>
      <c r="D8" s="158">
        <v>63848</v>
      </c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</row>
    <row r="9" spans="1:27" s="160" customFormat="1" ht="12.75">
      <c r="A9" s="158"/>
      <c r="B9" s="158"/>
      <c r="C9" s="158" t="s">
        <v>200</v>
      </c>
      <c r="D9" s="158">
        <v>61079</v>
      </c>
      <c r="E9" s="158"/>
      <c r="F9" s="158"/>
      <c r="G9" s="158"/>
      <c r="H9" s="158" t="s">
        <v>201</v>
      </c>
      <c r="I9" s="158" t="s">
        <v>202</v>
      </c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</row>
    <row r="10" spans="1:27" s="160" customFormat="1" ht="12.75">
      <c r="A10" s="158"/>
      <c r="B10" s="158"/>
      <c r="C10" s="158" t="s">
        <v>203</v>
      </c>
      <c r="D10" s="158">
        <v>58933</v>
      </c>
      <c r="E10" s="158"/>
      <c r="F10" s="158"/>
      <c r="G10" s="158" t="s">
        <v>204</v>
      </c>
      <c r="H10" s="158">
        <v>7431</v>
      </c>
      <c r="I10" s="158">
        <v>8485</v>
      </c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</row>
    <row r="11" spans="1:27" s="160" customFormat="1" ht="12.75">
      <c r="A11" s="158"/>
      <c r="B11" s="158"/>
      <c r="C11" s="158" t="s">
        <v>205</v>
      </c>
      <c r="D11" s="158">
        <v>58077</v>
      </c>
      <c r="E11" s="158"/>
      <c r="F11" s="158"/>
      <c r="G11" s="158" t="s">
        <v>206</v>
      </c>
      <c r="H11" s="158">
        <v>9556</v>
      </c>
      <c r="I11" s="158">
        <v>8503</v>
      </c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</row>
    <row r="12" spans="1:27" s="160" customFormat="1" ht="12.75">
      <c r="A12" s="158"/>
      <c r="B12" s="158"/>
      <c r="C12" s="158" t="s">
        <v>207</v>
      </c>
      <c r="D12" s="158">
        <v>57238</v>
      </c>
      <c r="E12" s="158"/>
      <c r="F12" s="158"/>
      <c r="G12" s="158" t="s">
        <v>208</v>
      </c>
      <c r="H12" s="158">
        <v>8700</v>
      </c>
      <c r="I12" s="158">
        <v>9184</v>
      </c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</row>
    <row r="13" spans="1:27" s="160" customFormat="1" ht="12.75">
      <c r="A13" s="158"/>
      <c r="B13" s="158"/>
      <c r="C13" s="158" t="s">
        <v>209</v>
      </c>
      <c r="D13" s="158">
        <v>57318</v>
      </c>
      <c r="E13" s="158"/>
      <c r="F13" s="158"/>
      <c r="G13" s="158" t="s">
        <v>210</v>
      </c>
      <c r="H13" s="158">
        <v>7394</v>
      </c>
      <c r="I13" s="158">
        <v>7474</v>
      </c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</row>
    <row r="14" spans="1:27" s="160" customFormat="1" ht="12.75">
      <c r="A14" s="158"/>
      <c r="B14" s="158"/>
      <c r="C14" s="158" t="s">
        <v>211</v>
      </c>
      <c r="D14" s="158">
        <v>57802</v>
      </c>
      <c r="E14" s="158"/>
      <c r="F14" s="158"/>
      <c r="G14" s="158" t="s">
        <v>212</v>
      </c>
      <c r="H14" s="158">
        <v>8362</v>
      </c>
      <c r="I14" s="158">
        <v>7523</v>
      </c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</row>
    <row r="15" spans="1:27" s="160" customFormat="1" ht="12.75">
      <c r="A15" s="158"/>
      <c r="B15" s="158"/>
      <c r="C15" s="158" t="s">
        <v>213</v>
      </c>
      <c r="D15" s="158">
        <v>56749</v>
      </c>
      <c r="E15" s="158"/>
      <c r="F15" s="158"/>
      <c r="G15" s="158" t="s">
        <v>214</v>
      </c>
      <c r="H15" s="158">
        <v>7919</v>
      </c>
      <c r="I15" s="158">
        <v>7063</v>
      </c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</row>
    <row r="16" spans="1:27" s="160" customFormat="1" ht="12.75">
      <c r="A16" s="158"/>
      <c r="B16" s="158"/>
      <c r="C16" s="158" t="s">
        <v>215</v>
      </c>
      <c r="D16" s="158">
        <v>57803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</row>
    <row r="17" spans="1:27" s="160" customFormat="1" ht="12.75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</row>
    <row r="18" spans="1:27" s="160" customFormat="1" ht="12.75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</row>
    <row r="19" spans="1:27" s="160" customFormat="1" ht="12.75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</row>
    <row r="20" spans="1:27" s="160" customFormat="1" ht="12.75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</row>
    <row r="21" spans="1:27" s="160" customFormat="1" ht="12.75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</row>
    <row r="22" spans="1:27" s="160" customFormat="1" ht="12.75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</row>
    <row r="23" spans="1:27" s="160" customFormat="1" ht="12.75">
      <c r="A23" s="158"/>
      <c r="B23" s="158"/>
      <c r="C23" s="158" t="s">
        <v>216</v>
      </c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</row>
    <row r="24" spans="1:27" s="160" customFormat="1" ht="12.75">
      <c r="A24" s="158"/>
      <c r="B24" s="158" t="s">
        <v>217</v>
      </c>
      <c r="C24" s="158">
        <v>3295</v>
      </c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</row>
    <row r="25" spans="1:27" s="160" customFormat="1" ht="12.75">
      <c r="A25" s="158"/>
      <c r="B25" s="158" t="s">
        <v>218</v>
      </c>
      <c r="C25" s="158">
        <v>3071</v>
      </c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</row>
    <row r="26" spans="1:27" s="160" customFormat="1" ht="12.75">
      <c r="A26" s="158"/>
      <c r="B26" s="158" t="s">
        <v>219</v>
      </c>
      <c r="C26" s="158">
        <v>3681</v>
      </c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</row>
    <row r="27" spans="1:27" s="160" customFormat="1" ht="12.75">
      <c r="A27" s="158"/>
      <c r="B27" s="158" t="s">
        <v>220</v>
      </c>
      <c r="C27" s="158">
        <v>3419</v>
      </c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</row>
    <row r="28" spans="1:27" s="160" customFormat="1" ht="12.75">
      <c r="A28" s="158"/>
      <c r="B28" s="158" t="s">
        <v>221</v>
      </c>
      <c r="C28" s="158">
        <v>3197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</row>
    <row r="29" spans="1:27" s="160" customFormat="1" ht="12.75">
      <c r="A29" s="158"/>
      <c r="B29" s="158" t="s">
        <v>195</v>
      </c>
      <c r="C29" s="158">
        <v>2111</v>
      </c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</row>
    <row r="30" spans="1:27" s="160" customFormat="1" ht="12.75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</row>
    <row r="31" spans="1:27" s="160" customFormat="1" ht="12.75">
      <c r="A31" s="158"/>
      <c r="B31" s="158" t="s">
        <v>205</v>
      </c>
      <c r="C31" s="158">
        <v>2299</v>
      </c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</row>
    <row r="32" spans="1:27" s="160" customFormat="1" ht="12.75">
      <c r="A32" s="158"/>
      <c r="B32" s="158" t="s">
        <v>207</v>
      </c>
      <c r="C32" s="158">
        <v>2565</v>
      </c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</row>
    <row r="33" spans="1:27" s="160" customFormat="1" ht="12.75">
      <c r="A33" s="158"/>
      <c r="B33" s="158" t="s">
        <v>209</v>
      </c>
      <c r="C33" s="158">
        <v>2977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</row>
    <row r="34" spans="1:27" s="160" customFormat="1" ht="12.75">
      <c r="A34" s="158"/>
      <c r="B34" s="158" t="s">
        <v>211</v>
      </c>
      <c r="C34" s="158">
        <v>3222</v>
      </c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</row>
    <row r="35" spans="1:27" s="160" customFormat="1" ht="12.75">
      <c r="A35" s="158"/>
      <c r="B35" s="158" t="s">
        <v>213</v>
      </c>
      <c r="C35" s="158">
        <v>2852</v>
      </c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</row>
    <row r="36" spans="1:27" s="160" customFormat="1" ht="12.75">
      <c r="A36" s="158"/>
      <c r="B36" s="158" t="s">
        <v>215</v>
      </c>
      <c r="C36" s="158">
        <v>1660</v>
      </c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</row>
    <row r="37" spans="1:27" s="160" customFormat="1" ht="12.75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</row>
    <row r="38" spans="1:27" s="160" customFormat="1" ht="12.75">
      <c r="A38" s="158"/>
      <c r="B38" s="158">
        <v>2759</v>
      </c>
      <c r="C38" s="158"/>
      <c r="D38" s="158"/>
      <c r="E38" s="158"/>
      <c r="F38" s="158"/>
      <c r="G38" s="158"/>
      <c r="H38" s="158"/>
      <c r="I38" s="158"/>
      <c r="J38" s="161" t="s">
        <v>222</v>
      </c>
      <c r="K38" s="162">
        <f>B38/B$51</f>
        <v>0.371282465347867</v>
      </c>
      <c r="L38" s="162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</row>
    <row r="39" spans="1:27" s="160" customFormat="1" ht="12.75">
      <c r="A39" s="158"/>
      <c r="B39" s="158">
        <v>147</v>
      </c>
      <c r="C39" s="158"/>
      <c r="D39" s="158"/>
      <c r="E39" s="158"/>
      <c r="F39" s="158"/>
      <c r="G39" s="158"/>
      <c r="H39" s="158"/>
      <c r="I39" s="158"/>
      <c r="J39" s="161" t="s">
        <v>223</v>
      </c>
      <c r="K39" s="162">
        <f>B39/B$51</f>
        <v>0.019781994348001614</v>
      </c>
      <c r="L39" s="162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</row>
    <row r="40" spans="1:27" s="160" customFormat="1" ht="12.75" customHeight="1">
      <c r="A40" s="158"/>
      <c r="B40" s="158">
        <v>107</v>
      </c>
      <c r="C40" s="158"/>
      <c r="D40" s="158"/>
      <c r="E40" s="158"/>
      <c r="F40" s="158"/>
      <c r="G40" s="158"/>
      <c r="H40" s="158"/>
      <c r="I40" s="158"/>
      <c r="J40" s="161" t="s">
        <v>224</v>
      </c>
      <c r="K40" s="162">
        <f aca="true" t="shared" si="0" ref="K40:K50">B40/B$51</f>
        <v>0.014399138743103217</v>
      </c>
      <c r="L40" s="162"/>
      <c r="M40" s="293" t="s">
        <v>225</v>
      </c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</row>
    <row r="41" spans="1:27" s="160" customFormat="1" ht="12.75" customHeight="1">
      <c r="A41" s="158"/>
      <c r="B41" s="158">
        <v>87</v>
      </c>
      <c r="C41" s="158"/>
      <c r="D41" s="158"/>
      <c r="E41" s="158"/>
      <c r="F41" s="158"/>
      <c r="G41" s="158"/>
      <c r="H41" s="158"/>
      <c r="I41" s="158"/>
      <c r="J41" s="163" t="s">
        <v>226</v>
      </c>
      <c r="K41" s="162">
        <f t="shared" si="0"/>
        <v>0.011707710940654016</v>
      </c>
      <c r="L41" s="162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</row>
    <row r="42" spans="1:27" s="160" customFormat="1" ht="12.75">
      <c r="A42" s="158"/>
      <c r="B42" s="158">
        <v>52</v>
      </c>
      <c r="C42" s="158"/>
      <c r="D42" s="158"/>
      <c r="E42" s="158"/>
      <c r="F42" s="158"/>
      <c r="G42" s="158"/>
      <c r="H42" s="158"/>
      <c r="I42" s="158"/>
      <c r="J42" s="161" t="s">
        <v>227</v>
      </c>
      <c r="K42" s="162">
        <f t="shared" si="0"/>
        <v>0.006997712286367918</v>
      </c>
      <c r="L42" s="162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</row>
    <row r="43" spans="1:27" s="160" customFormat="1" ht="12.75">
      <c r="A43" s="158"/>
      <c r="B43" s="158">
        <v>285</v>
      </c>
      <c r="C43" s="158"/>
      <c r="D43" s="158"/>
      <c r="E43" s="158"/>
      <c r="F43" s="158"/>
      <c r="G43" s="158"/>
      <c r="H43" s="158"/>
      <c r="I43" s="158"/>
      <c r="J43" s="163" t="s">
        <v>228</v>
      </c>
      <c r="K43" s="162">
        <f t="shared" si="0"/>
        <v>0.03835284618490109</v>
      </c>
      <c r="L43" s="162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</row>
    <row r="44" spans="1:27" s="160" customFormat="1" ht="12.75">
      <c r="A44" s="158"/>
      <c r="B44" s="158">
        <v>237</v>
      </c>
      <c r="C44" s="158"/>
      <c r="D44" s="158"/>
      <c r="E44" s="158"/>
      <c r="F44" s="158"/>
      <c r="G44" s="158"/>
      <c r="H44" s="158"/>
      <c r="I44" s="158"/>
      <c r="J44" s="163" t="s">
        <v>229</v>
      </c>
      <c r="K44" s="162">
        <f t="shared" si="0"/>
        <v>0.03189341945902301</v>
      </c>
      <c r="L44" s="162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</row>
    <row r="45" spans="1:27" s="160" customFormat="1" ht="12.75">
      <c r="A45" s="158"/>
      <c r="B45" s="158">
        <v>259</v>
      </c>
      <c r="C45" s="158"/>
      <c r="D45" s="158"/>
      <c r="E45" s="158"/>
      <c r="F45" s="158"/>
      <c r="G45" s="158"/>
      <c r="H45" s="158"/>
      <c r="I45" s="158"/>
      <c r="J45" s="163" t="s">
        <v>230</v>
      </c>
      <c r="K45" s="162">
        <f t="shared" si="0"/>
        <v>0.03485399004171713</v>
      </c>
      <c r="L45" s="162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</row>
    <row r="46" spans="1:27" s="160" customFormat="1" ht="12.75">
      <c r="A46" s="158"/>
      <c r="B46" s="158">
        <v>216</v>
      </c>
      <c r="C46" s="158"/>
      <c r="D46" s="158"/>
      <c r="E46" s="158"/>
      <c r="F46" s="158"/>
      <c r="G46" s="158"/>
      <c r="H46" s="158"/>
      <c r="I46" s="158"/>
      <c r="J46" s="163" t="s">
        <v>231</v>
      </c>
      <c r="K46" s="162">
        <f t="shared" si="0"/>
        <v>0.029067420266451354</v>
      </c>
      <c r="L46" s="162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</row>
    <row r="47" spans="1:27" s="160" customFormat="1" ht="12.75">
      <c r="A47" s="158"/>
      <c r="B47" s="158">
        <v>2371</v>
      </c>
      <c r="C47" s="158"/>
      <c r="D47" s="158"/>
      <c r="E47" s="158"/>
      <c r="F47" s="158"/>
      <c r="G47" s="158"/>
      <c r="H47" s="158"/>
      <c r="I47" s="158"/>
      <c r="J47" s="163" t="s">
        <v>232</v>
      </c>
      <c r="K47" s="162">
        <f t="shared" si="0"/>
        <v>0.31906876598035255</v>
      </c>
      <c r="L47" s="162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</row>
    <row r="48" spans="1:27" s="160" customFormat="1" ht="12.75">
      <c r="A48" s="158"/>
      <c r="B48" s="158">
        <v>462</v>
      </c>
      <c r="C48" s="158"/>
      <c r="D48" s="158"/>
      <c r="E48" s="158"/>
      <c r="F48" s="158"/>
      <c r="G48" s="158"/>
      <c r="H48" s="158"/>
      <c r="I48" s="158"/>
      <c r="J48" s="163" t="s">
        <v>233</v>
      </c>
      <c r="K48" s="162">
        <f t="shared" si="0"/>
        <v>0.0621719822365765</v>
      </c>
      <c r="L48" s="162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</row>
    <row r="49" spans="1:27" s="160" customFormat="1" ht="12.75">
      <c r="A49" s="158">
        <f>B38+B39+B40+B41+B42+B43+B44+B45+B46+B47+B48+B49</f>
        <v>7043</v>
      </c>
      <c r="B49" s="158">
        <v>61</v>
      </c>
      <c r="C49" s="158"/>
      <c r="D49" s="158"/>
      <c r="E49" s="158"/>
      <c r="F49" s="158"/>
      <c r="G49" s="158"/>
      <c r="H49" s="158"/>
      <c r="I49" s="158"/>
      <c r="J49" s="163" t="s">
        <v>235</v>
      </c>
      <c r="K49" s="162">
        <f t="shared" si="0"/>
        <v>0.008208854797470059</v>
      </c>
      <c r="L49" s="162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</row>
    <row r="50" spans="1:27" s="160" customFormat="1" ht="12.75">
      <c r="A50" s="158"/>
      <c r="B50" s="158">
        <v>388</v>
      </c>
      <c r="C50" s="158"/>
      <c r="D50" s="158"/>
      <c r="E50" s="158"/>
      <c r="F50" s="158"/>
      <c r="G50" s="158"/>
      <c r="H50" s="158"/>
      <c r="I50" s="158"/>
      <c r="J50" s="163" t="s">
        <v>234</v>
      </c>
      <c r="K50" s="162">
        <f t="shared" si="0"/>
        <v>0.052213699367514466</v>
      </c>
      <c r="L50" s="162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</row>
    <row r="51" spans="1:27" s="160" customFormat="1" ht="12.75">
      <c r="A51" s="158"/>
      <c r="B51" s="158">
        <v>7431</v>
      </c>
      <c r="C51" s="158"/>
      <c r="D51" s="158"/>
      <c r="E51" s="158"/>
      <c r="F51" s="158"/>
      <c r="G51" s="158"/>
      <c r="H51" s="158"/>
      <c r="I51" s="158"/>
      <c r="J51" s="163"/>
      <c r="K51" s="162"/>
      <c r="L51" s="162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</row>
    <row r="52" spans="1:27" s="160" customFormat="1" ht="12.75">
      <c r="A52" s="158"/>
      <c r="B52" s="158"/>
      <c r="C52" s="158"/>
      <c r="D52" s="158"/>
      <c r="E52" s="158"/>
      <c r="F52" s="158"/>
      <c r="G52" s="158"/>
      <c r="H52" s="158"/>
      <c r="I52" s="158"/>
      <c r="J52" s="163"/>
      <c r="K52" s="162"/>
      <c r="L52" s="162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</row>
    <row r="53" spans="1:27" s="160" customFormat="1" ht="12.75">
      <c r="A53" s="158"/>
      <c r="B53" s="158">
        <f>SUM(B38:B50)</f>
        <v>7431</v>
      </c>
      <c r="C53" s="158"/>
      <c r="D53" s="158"/>
      <c r="E53" s="158"/>
      <c r="F53" s="158"/>
      <c r="G53" s="158"/>
      <c r="H53" s="158"/>
      <c r="I53" s="158"/>
      <c r="J53" s="158"/>
      <c r="K53" s="164">
        <f>SUM(K38:K50)</f>
        <v>1</v>
      </c>
      <c r="L53" s="164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</row>
    <row r="54" spans="1:27" s="160" customFormat="1" ht="12.75">
      <c r="A54" s="158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</row>
    <row r="55" spans="1:27" s="160" customFormat="1" ht="12.75">
      <c r="A55" s="158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</row>
    <row r="56" spans="1:27" s="160" customFormat="1" ht="12.75">
      <c r="A56" s="158"/>
      <c r="B56" s="158">
        <v>7852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</row>
    <row r="57" spans="1:27" s="160" customFormat="1" ht="12.75">
      <c r="A57" s="158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</row>
    <row r="58" spans="1:27" s="160" customFormat="1" ht="12.75">
      <c r="A58" s="158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</row>
    <row r="59" spans="1:27" s="160" customFormat="1" ht="12.75">
      <c r="A59" s="158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</row>
    <row r="60" spans="1:27" s="160" customFormat="1" ht="12.75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</row>
    <row r="61" spans="1:27" s="160" customFormat="1" ht="12.75">
      <c r="A61" s="158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</row>
  </sheetData>
  <sheetProtection/>
  <mergeCells count="1">
    <mergeCell ref="M40:AA41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2012-12-10T10:54:54Z</cp:lastPrinted>
  <dcterms:created xsi:type="dcterms:W3CDTF">2012-12-10T10:19:41Z</dcterms:created>
  <dcterms:modified xsi:type="dcterms:W3CDTF">2012-12-12T12:31:47Z</dcterms:modified>
  <cp:category/>
  <cp:version/>
  <cp:contentType/>
  <cp:contentStatus/>
</cp:coreProperties>
</file>