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6405" activeTab="0"/>
  </bookViews>
  <sheets>
    <sheet name="Stan i struktura VII 12" sheetId="1" r:id="rId1"/>
    <sheet name="Gminy VII.12" sheetId="2" r:id="rId2"/>
    <sheet name="Wykresy V 12" sheetId="3" r:id="rId3"/>
  </sheets>
  <externalReferences>
    <externalReference r:id="rId6"/>
  </externalReferences>
  <definedNames>
    <definedName name="_xlnm.Print_Area" localSheetId="1">'Gminy VII.12'!$B$1:$O$46</definedName>
    <definedName name="_xlnm.Print_Area" localSheetId="0">'Stan i struktura VII 12'!$B$2:$S$68</definedName>
    <definedName name="_xlnm.Print_Area" localSheetId="2">'Wykresy V 12'!$M$1:$AA$41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<sst xmlns="http://schemas.openxmlformats.org/spreadsheetml/2006/main" count="411" uniqueCount="236">
  <si>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LIPCU 2012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</si>
  <si>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</si>
  <si>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</si>
  <si>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</si>
  <si>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</si>
  <si>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</si>
  <si>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</si>
  <si>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</si>
  <si>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</si>
  <si>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</si>
  <si>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</si>
  <si>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</si>
  <si>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</si>
  <si>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</si>
  <si>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</si>
  <si>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</si>
  <si>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</si>
  <si>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</si>
  <si>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</si>
  <si>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</si>
  <si>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</si>
  <si>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czerwiec 2012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</si>
  <si>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</si>
  <si>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</si>
  <si>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</si>
  <si>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</si>
  <si>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</si>
  <si>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</si>
  <si>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</si>
  <si>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</si>
  <si>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</si>
  <si>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</si>
  <si>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</si>
  <si>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</si>
  <si>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</si>
  <si>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</si>
  <si>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</si>
  <si>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</si>
  <si>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</si>
  <si>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</si>
  <si>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</si>
  <si>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</si>
  <si>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</si>
  <si>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</si>
  <si>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</si>
  <si>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</si>
  <si>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</si>
  <si>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</si>
  <si>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</si>
  <si>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</si>
  <si>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</si>
  <si>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</si>
  <si>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</si>
  <si>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</si>
  <si>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</si>
  <si>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</si>
  <si>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</si>
  <si>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</si>
  <si>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</si>
  <si>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</si>
  <si>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</si>
  <si>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</si>
  <si>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</si>
  <si>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</si>
  <si>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</si>
  <si>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</si>
  <si>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</si>
  <si>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</si>
  <si>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</si>
  <si>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</si>
  <si>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</si>
  <si>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</si>
  <si>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</si>
  <si>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</si>
  <si>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</si>
  <si>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</si>
  <si>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</si>
  <si>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</si>
  <si>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</si>
  <si>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</si>
  <si>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</si>
  <si>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</si>
  <si>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</si>
  <si>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</si>
  <si>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lipiec 2012 r. jest podawany przez GUS z miesięcznym opóżnieniem</t>
  </si>
  <si>
    <t>Liczba  bezrobotnych w układzie powiatowych urzędów pracy i gmin woj. lubuskiego zarejestrowanych</t>
  </si>
  <si>
    <t>na koniec lipca 2012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</si>
  <si>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</si>
  <si>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</si>
  <si>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</si>
  <si>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</si>
  <si>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</si>
  <si>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</si>
  <si>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</si>
  <si>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</si>
  <si>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</si>
  <si>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</si>
  <si>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</si>
  <si>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</si>
  <si>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</si>
  <si>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</si>
  <si>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</si>
  <si>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</si>
  <si>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</si>
  <si>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</si>
  <si>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</si>
  <si>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</si>
  <si>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</si>
  <si>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</si>
  <si>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</si>
  <si>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</si>
  <si>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</si>
  <si>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</si>
  <si>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</si>
  <si>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</si>
  <si>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</si>
  <si>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</si>
  <si>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</si>
  <si>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</si>
  <si>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</si>
  <si>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</si>
  <si>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</si>
  <si>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</si>
  <si>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</si>
  <si>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</si>
  <si>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</si>
  <si>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</si>
  <si>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</si>
  <si>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</si>
  <si>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</si>
  <si>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</si>
  <si>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</si>
  <si>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</si>
  <si>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</si>
  <si>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</si>
  <si>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</si>
  <si>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</si>
  <si>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</si>
  <si>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</si>
  <si>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</si>
  <si>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</si>
  <si>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</si>
  <si>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</si>
  <si>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</si>
  <si>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</si>
  <si>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</si>
  <si>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</si>
  <si>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</si>
  <si>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</si>
  <si>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</si>
  <si>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</si>
  <si>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</si>
  <si>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</si>
  <si>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</si>
  <si>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</si>
  <si>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</si>
  <si>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</si>
  <si>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</si>
  <si>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</si>
  <si>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</si>
  <si>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</si>
  <si>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</si>
  <si>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</si>
  <si>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</si>
  <si>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</si>
  <si>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</si>
  <si>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</si>
  <si>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</si>
  <si>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</si>
  <si>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</si>
  <si>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</si>
  <si>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</si>
  <si>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</si>
  <si>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</si>
  <si>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</si>
  <si>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</si>
  <si>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</si>
  <si>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</si>
  <si>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</si>
  <si>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</si>
  <si>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</si>
  <si>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</si>
  <si>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</si>
  <si>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</si>
  <si>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</si>
  <si>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</si>
  <si>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</si>
  <si>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</si>
  <si>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</si>
  <si>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</si>
  <si>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</si>
  <si>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</si>
  <si>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</si>
  <si>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</si>
  <si>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</si>
  <si>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VII 2011r.</t>
  </si>
  <si>
    <t>VIII 2011r.</t>
  </si>
  <si>
    <t>IX 2011r.</t>
  </si>
  <si>
    <t>X 2011r.</t>
  </si>
  <si>
    <t>XI 2011r.</t>
  </si>
  <si>
    <t>XII 2011r.</t>
  </si>
  <si>
    <t>wyłączenia</t>
  </si>
  <si>
    <t>rejestracje</t>
  </si>
  <si>
    <t>I 2012r.</t>
  </si>
  <si>
    <t>lipiec 2012r.</t>
  </si>
  <si>
    <t>II 2012r.</t>
  </si>
  <si>
    <t>czerwiec 2012r.</t>
  </si>
  <si>
    <t>III 2012r.</t>
  </si>
  <si>
    <t>maj 2012r.</t>
  </si>
  <si>
    <t>IV 2012r.</t>
  </si>
  <si>
    <t>kwiecień 2012r.</t>
  </si>
  <si>
    <t>V 2012r.</t>
  </si>
  <si>
    <t>marzec 2012r.</t>
  </si>
  <si>
    <t>VI 2012r.</t>
  </si>
  <si>
    <t>luty 2012r.</t>
  </si>
  <si>
    <t>VII 2012r.</t>
  </si>
  <si>
    <t>oferty pracy</t>
  </si>
  <si>
    <t>II 2011r.</t>
  </si>
  <si>
    <t>III 2011r.</t>
  </si>
  <si>
    <t>IV 2011r.</t>
  </si>
  <si>
    <t>V 2011r.</t>
  </si>
  <si>
    <t>VI 2011r.</t>
  </si>
  <si>
    <t>Praca niesubsydiowana</t>
  </si>
  <si>
    <t>Podjęcie działalności gospodarczej i inna praca</t>
  </si>
  <si>
    <t>Podjęcie pracy w ramach refund. kosztów w zatrud. bezrobotnego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</si>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</sst>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8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63" fillId="0" borderId="0">
      <alignment/>
      <protection/>
    </xf>
    <xf numFmtId="0" fontId="74" fillId="27" borderId="1" applyNumberFormat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31" borderId="9" applyNumberFormat="0" applyFon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80" fillId="0" borderId="0" xfId="51" applyFont="1">
      <alignment/>
      <protection/>
    </xf>
    <xf numFmtId="0" fontId="81" fillId="0" borderId="0" xfId="51" applyFont="1">
      <alignment/>
      <protection/>
    </xf>
    <xf numFmtId="0" fontId="82" fillId="0" borderId="0" xfId="51" applyFont="1">
      <alignment/>
      <protection/>
    </xf>
    <xf numFmtId="0" fontId="80" fillId="0" borderId="0" xfId="51" applyFont="1" applyBorder="1" applyAlignment="1">
      <alignment horizontal="right"/>
      <protection/>
    </xf>
    <xf numFmtId="10" fontId="80" fillId="0" borderId="0" xfId="51" applyNumberFormat="1" applyFont="1" applyBorder="1" applyAlignment="1">
      <alignment horizontal="right"/>
      <protection/>
    </xf>
    <xf numFmtId="0" fontId="80" fillId="0" borderId="0" xfId="51" applyFont="1" applyFill="1" applyBorder="1" applyAlignment="1">
      <alignment horizontal="right"/>
      <protection/>
    </xf>
    <xf numFmtId="10" fontId="80" fillId="0" borderId="0" xfId="51" applyNumberFormat="1" applyFont="1">
      <alignment/>
      <protection/>
    </xf>
    <xf numFmtId="0" fontId="63" fillId="0" borderId="0" xfId="51">
      <alignment/>
      <protection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7" borderId="57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0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7" borderId="11" xfId="0" applyFont="1" applyFill="1" applyBorder="1" applyAlignment="1">
      <alignment horizontal="center" vertical="center"/>
    </xf>
    <xf numFmtId="0" fontId="11" fillId="37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1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1" xfId="0" applyFont="1" applyBorder="1" applyAlignment="1">
      <alignment vertical="center" wrapText="1"/>
    </xf>
    <xf numFmtId="0" fontId="23" fillId="0" borderId="71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1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1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8" borderId="72" xfId="0" applyFont="1" applyFill="1" applyBorder="1" applyAlignment="1">
      <alignment horizontal="center" vertical="center"/>
    </xf>
    <xf numFmtId="0" fontId="2" fillId="38" borderId="7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2" fillId="0" borderId="73" xfId="0" applyFont="1" applyBorder="1" applyAlignment="1">
      <alignment vertical="center" wrapText="1"/>
    </xf>
    <xf numFmtId="0" fontId="12" fillId="0" borderId="74" xfId="0" applyFont="1" applyBorder="1" applyAlignment="1">
      <alignment vertical="center" wrapText="1"/>
    </xf>
    <xf numFmtId="0" fontId="14" fillId="33" borderId="75" xfId="0" applyFont="1" applyFill="1" applyBorder="1" applyAlignment="1">
      <alignment vertical="center" wrapText="1"/>
    </xf>
    <xf numFmtId="0" fontId="14" fillId="33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3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165" fontId="28" fillId="0" borderId="90" xfId="0" applyNumberFormat="1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92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165" fontId="4" fillId="33" borderId="87" xfId="0" applyNumberFormat="1" applyFont="1" applyFill="1" applyBorder="1" applyAlignment="1" applyProtection="1">
      <alignment horizontal="center" vertical="center" wrapText="1"/>
      <protection/>
    </xf>
    <xf numFmtId="0" fontId="2" fillId="33" borderId="94" xfId="0" applyFont="1" applyFill="1" applyBorder="1" applyAlignment="1">
      <alignment horizontal="center" vertical="center" wrapText="1"/>
    </xf>
    <xf numFmtId="165" fontId="30" fillId="33" borderId="90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5" xfId="0" applyFont="1" applyFill="1" applyBorder="1" applyAlignment="1" applyProtection="1">
      <alignment horizontal="center" vertical="center" wrapText="1"/>
      <protection locked="0"/>
    </xf>
    <xf numFmtId="0" fontId="27" fillId="0" borderId="91" xfId="0" applyFont="1" applyBorder="1" applyAlignment="1">
      <alignment horizontal="center" vertical="center" wrapText="1"/>
    </xf>
    <xf numFmtId="0" fontId="80" fillId="39" borderId="0" xfId="51" applyFont="1" applyFill="1" applyAlignment="1">
      <alignment vertical="center"/>
      <protection/>
    </xf>
    <xf numFmtId="0" fontId="63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VII 2011r. do VII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12'!$C$4:$C$16</c:f>
              <c:strCache/>
            </c:strRef>
          </c:cat>
          <c:val>
            <c:numRef>
              <c:f>'Wykresy V 12'!$D$4:$D$16</c:f>
              <c:numCache/>
            </c:numRef>
          </c:val>
        </c:ser>
        <c:gapWidth val="89"/>
        <c:axId val="1503163"/>
        <c:axId val="13528468"/>
      </c:barChart>
      <c:catAx>
        <c:axId val="1503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28468"/>
        <c:crosses val="autoZero"/>
        <c:auto val="1"/>
        <c:lblOffset val="100"/>
        <c:tickLblSkip val="1"/>
        <c:noMultiLvlLbl val="0"/>
      </c:catAx>
      <c:valAx>
        <c:axId val="13528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3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luty 2012r. do lipiec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.023"/>
          <c:y val="0.15"/>
          <c:w val="0.954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V 12'!$H$9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12'!$G$10:$G$15</c:f>
              <c:strCache/>
            </c:strRef>
          </c:cat>
          <c:val>
            <c:numRef>
              <c:f>'Wykresy V 12'!$H$10:$H$15</c:f>
              <c:numCache/>
            </c:numRef>
          </c:val>
          <c:shape val="box"/>
        </c:ser>
        <c:ser>
          <c:idx val="1"/>
          <c:order val="1"/>
          <c:tx>
            <c:strRef>
              <c:f>'Wykresy V 12'!$I$9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12'!$G$10:$G$15</c:f>
              <c:strCache/>
            </c:strRef>
          </c:cat>
          <c:val>
            <c:numRef>
              <c:f>'Wykresy V 12'!$I$10:$I$15</c:f>
              <c:numCache/>
            </c:numRef>
          </c:val>
          <c:shape val="box"/>
        </c:ser>
        <c:gapWidth val="100"/>
        <c:shape val="box"/>
        <c:axId val="54647349"/>
        <c:axId val="22064094"/>
      </c:bar3DChart>
      <c:catAx>
        <c:axId val="546473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64094"/>
        <c:crosses val="autoZero"/>
        <c:auto val="1"/>
        <c:lblOffset val="100"/>
        <c:tickLblSkip val="1"/>
        <c:noMultiLvlLbl val="0"/>
      </c:catAx>
      <c:valAx>
        <c:axId val="22064094"/>
        <c:scaling>
          <c:orientation val="minMax"/>
        </c:scaling>
        <c:axPos val="b"/>
        <c:delete val="1"/>
        <c:majorTickMark val="out"/>
        <c:minorTickMark val="none"/>
        <c:tickLblPos val="none"/>
        <c:crossAx val="54647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II 2011r. do VII 2011r. oraz od II 2012r. do VII 2012r.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12'!$B$24:$B$36</c:f>
              <c:strCache/>
            </c:strRef>
          </c:cat>
          <c:val>
            <c:numRef>
              <c:f>'Wykresy V 12'!$C$24:$C$36</c:f>
              <c:numCache/>
            </c:numRef>
          </c:val>
          <c:shape val="box"/>
        </c:ser>
        <c:gapWidth val="99"/>
        <c:shape val="box"/>
        <c:axId val="64359119"/>
        <c:axId val="42361160"/>
      </c:bar3DChart>
      <c:catAx>
        <c:axId val="64359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61160"/>
        <c:crosses val="autoZero"/>
        <c:auto val="1"/>
        <c:lblOffset val="100"/>
        <c:tickLblSkip val="1"/>
        <c:noMultiLvlLbl val="0"/>
      </c:catAx>
      <c:valAx>
        <c:axId val="42361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591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lipcu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8575"/>
          <c:y val="0.280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1,57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interwencyjne
1,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09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1,16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4,64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
33,81%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V 12'!$J$38:$J$50</c:f>
              <c:strCache/>
            </c:strRef>
          </c:cat>
          <c:val>
            <c:numRef>
              <c:f>'Wykresy V 12'!$K$38:$K$50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8420100" y="38100"/>
        <a:ext cx="5000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36874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18</xdr:row>
      <xdr:rowOff>152400</xdr:rowOff>
    </xdr:from>
    <xdr:to>
      <xdr:col>19</xdr:col>
      <xdr:colOff>180975</xdr:colOff>
      <xdr:row>37</xdr:row>
      <xdr:rowOff>47625</xdr:rowOff>
    </xdr:to>
    <xdr:graphicFrame>
      <xdr:nvGraphicFramePr>
        <xdr:cNvPr id="3" name="Wykres 5"/>
        <xdr:cNvGraphicFramePr/>
      </xdr:nvGraphicFramePr>
      <xdr:xfrm>
        <a:off x="8429625" y="3067050"/>
        <a:ext cx="49625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18</xdr:row>
      <xdr:rowOff>152400</xdr:rowOff>
    </xdr:from>
    <xdr:to>
      <xdr:col>26</xdr:col>
      <xdr:colOff>647700</xdr:colOff>
      <xdr:row>37</xdr:row>
      <xdr:rowOff>47625</xdr:rowOff>
    </xdr:to>
    <xdr:graphicFrame>
      <xdr:nvGraphicFramePr>
        <xdr:cNvPr id="4" name="Wykres 7"/>
        <xdr:cNvGraphicFramePr/>
      </xdr:nvGraphicFramePr>
      <xdr:xfrm>
        <a:off x="13687425" y="3067050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2r\Arkusz%20robocz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2"/>
      <sheetName val="Stan i struktura II 12"/>
      <sheetName val="Stan i struktura III 12"/>
      <sheetName val="Stan i struktura IV 12"/>
      <sheetName val="Stan i struktura V 12"/>
      <sheetName val="Stan i struktura VI 12"/>
      <sheetName val="Stan i struktura VII 12"/>
    </sheetNames>
    <sheetDataSet>
      <sheetData sheetId="5">
        <row r="6">
          <cell r="E6">
            <v>5208</v>
          </cell>
          <cell r="F6">
            <v>2908</v>
          </cell>
          <cell r="G6">
            <v>4334</v>
          </cell>
          <cell r="H6">
            <v>4378</v>
          </cell>
          <cell r="I6">
            <v>6755</v>
          </cell>
          <cell r="J6">
            <v>2134</v>
          </cell>
          <cell r="K6">
            <v>4598</v>
          </cell>
          <cell r="L6">
            <v>1760</v>
          </cell>
          <cell r="M6">
            <v>2577</v>
          </cell>
          <cell r="N6">
            <v>2064</v>
          </cell>
          <cell r="O6">
            <v>5123</v>
          </cell>
          <cell r="P6">
            <v>4791</v>
          </cell>
          <cell r="Q6">
            <v>5703</v>
          </cell>
          <cell r="R6">
            <v>5744</v>
          </cell>
          <cell r="S6">
            <v>58077</v>
          </cell>
        </row>
        <row r="46">
          <cell r="E46">
            <v>1553</v>
          </cell>
          <cell r="F46">
            <v>677</v>
          </cell>
          <cell r="G46">
            <v>800</v>
          </cell>
          <cell r="H46">
            <v>769</v>
          </cell>
          <cell r="I46">
            <v>1111</v>
          </cell>
          <cell r="J46">
            <v>843</v>
          </cell>
          <cell r="K46">
            <v>858</v>
          </cell>
          <cell r="L46">
            <v>904</v>
          </cell>
          <cell r="M46">
            <v>396</v>
          </cell>
          <cell r="N46">
            <v>537</v>
          </cell>
          <cell r="O46">
            <v>2047</v>
          </cell>
          <cell r="P46">
            <v>862</v>
          </cell>
          <cell r="Q46">
            <v>2460</v>
          </cell>
          <cell r="R46">
            <v>1833</v>
          </cell>
          <cell r="S46">
            <v>15650</v>
          </cell>
        </row>
        <row r="49">
          <cell r="E49">
            <v>63</v>
          </cell>
          <cell r="F49">
            <v>37</v>
          </cell>
          <cell r="G49">
            <v>0</v>
          </cell>
          <cell r="H49">
            <v>15</v>
          </cell>
          <cell r="I49">
            <v>25</v>
          </cell>
          <cell r="J49">
            <v>22</v>
          </cell>
          <cell r="K49">
            <v>59</v>
          </cell>
          <cell r="L49">
            <v>38</v>
          </cell>
          <cell r="M49">
            <v>14</v>
          </cell>
          <cell r="N49">
            <v>1</v>
          </cell>
          <cell r="O49">
            <v>93</v>
          </cell>
          <cell r="P49">
            <v>19</v>
          </cell>
          <cell r="Q49">
            <v>380</v>
          </cell>
          <cell r="R49">
            <v>85</v>
          </cell>
          <cell r="S49">
            <v>851</v>
          </cell>
        </row>
        <row r="51">
          <cell r="E51">
            <v>25</v>
          </cell>
          <cell r="F51">
            <v>32</v>
          </cell>
          <cell r="G51">
            <v>36</v>
          </cell>
          <cell r="H51">
            <v>66</v>
          </cell>
          <cell r="I51">
            <v>110</v>
          </cell>
          <cell r="J51">
            <v>14</v>
          </cell>
          <cell r="K51">
            <v>36</v>
          </cell>
          <cell r="L51">
            <v>35</v>
          </cell>
          <cell r="M51">
            <v>0</v>
          </cell>
          <cell r="N51">
            <v>17</v>
          </cell>
          <cell r="O51">
            <v>26</v>
          </cell>
          <cell r="P51">
            <v>73</v>
          </cell>
          <cell r="Q51">
            <v>82</v>
          </cell>
          <cell r="R51">
            <v>35</v>
          </cell>
          <cell r="S51">
            <v>587</v>
          </cell>
        </row>
        <row r="53">
          <cell r="E53">
            <v>17</v>
          </cell>
          <cell r="F53">
            <v>3</v>
          </cell>
          <cell r="G53">
            <v>56</v>
          </cell>
          <cell r="H53">
            <v>63</v>
          </cell>
          <cell r="I53">
            <v>14</v>
          </cell>
          <cell r="J53">
            <v>37</v>
          </cell>
          <cell r="K53">
            <v>1</v>
          </cell>
          <cell r="L53">
            <v>29</v>
          </cell>
          <cell r="M53">
            <v>4</v>
          </cell>
          <cell r="N53">
            <v>17</v>
          </cell>
          <cell r="O53">
            <v>8</v>
          </cell>
          <cell r="P53">
            <v>7</v>
          </cell>
          <cell r="Q53">
            <v>1</v>
          </cell>
          <cell r="R53">
            <v>59</v>
          </cell>
          <cell r="S53">
            <v>316</v>
          </cell>
        </row>
        <row r="55">
          <cell r="E55">
            <v>37</v>
          </cell>
          <cell r="F55">
            <v>26</v>
          </cell>
          <cell r="G55">
            <v>26</v>
          </cell>
          <cell r="H55">
            <v>0</v>
          </cell>
          <cell r="I55">
            <v>20</v>
          </cell>
          <cell r="J55">
            <v>90</v>
          </cell>
          <cell r="K55">
            <v>22</v>
          </cell>
          <cell r="L55">
            <v>42</v>
          </cell>
          <cell r="M55">
            <v>16</v>
          </cell>
          <cell r="N55">
            <v>33</v>
          </cell>
          <cell r="O55">
            <v>23</v>
          </cell>
          <cell r="P55">
            <v>6</v>
          </cell>
          <cell r="Q55">
            <v>35</v>
          </cell>
          <cell r="R55">
            <v>98</v>
          </cell>
          <cell r="S55">
            <v>474</v>
          </cell>
        </row>
        <row r="57">
          <cell r="E57">
            <v>39</v>
          </cell>
          <cell r="F57">
            <v>30</v>
          </cell>
          <cell r="G57">
            <v>0</v>
          </cell>
          <cell r="H57">
            <v>0</v>
          </cell>
          <cell r="I57">
            <v>5</v>
          </cell>
          <cell r="J57">
            <v>3</v>
          </cell>
          <cell r="K57">
            <v>3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1</v>
          </cell>
          <cell r="R57">
            <v>3</v>
          </cell>
          <cell r="S57">
            <v>85</v>
          </cell>
        </row>
        <row r="59">
          <cell r="E59">
            <v>38</v>
          </cell>
          <cell r="F59">
            <v>14</v>
          </cell>
          <cell r="G59">
            <v>91</v>
          </cell>
          <cell r="H59">
            <v>270</v>
          </cell>
          <cell r="I59">
            <v>36</v>
          </cell>
          <cell r="J59">
            <v>19</v>
          </cell>
          <cell r="K59">
            <v>43</v>
          </cell>
          <cell r="L59">
            <v>40</v>
          </cell>
          <cell r="M59">
            <v>49</v>
          </cell>
          <cell r="N59">
            <v>63</v>
          </cell>
          <cell r="O59">
            <v>92</v>
          </cell>
          <cell r="P59">
            <v>119</v>
          </cell>
          <cell r="Q59">
            <v>113</v>
          </cell>
          <cell r="R59">
            <v>60</v>
          </cell>
          <cell r="S59">
            <v>1047</v>
          </cell>
        </row>
        <row r="61">
          <cell r="E61">
            <v>203</v>
          </cell>
          <cell r="F61">
            <v>106</v>
          </cell>
          <cell r="G61">
            <v>220</v>
          </cell>
          <cell r="H61">
            <v>299</v>
          </cell>
          <cell r="I61">
            <v>257</v>
          </cell>
          <cell r="J61">
            <v>199</v>
          </cell>
          <cell r="K61">
            <v>328</v>
          </cell>
          <cell r="L61">
            <v>141</v>
          </cell>
          <cell r="M61">
            <v>188</v>
          </cell>
          <cell r="N61">
            <v>71</v>
          </cell>
          <cell r="O61">
            <v>339</v>
          </cell>
          <cell r="P61">
            <v>340</v>
          </cell>
          <cell r="Q61">
            <v>284</v>
          </cell>
          <cell r="R61">
            <v>225</v>
          </cell>
          <cell r="S61">
            <v>3200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41</v>
          </cell>
          <cell r="F65">
            <v>126</v>
          </cell>
          <cell r="G65">
            <v>56</v>
          </cell>
          <cell r="H65">
            <v>62</v>
          </cell>
          <cell r="I65">
            <v>177</v>
          </cell>
          <cell r="J65">
            <v>38</v>
          </cell>
          <cell r="K65">
            <v>75</v>
          </cell>
          <cell r="L65">
            <v>17</v>
          </cell>
          <cell r="M65">
            <v>32</v>
          </cell>
          <cell r="N65">
            <v>62</v>
          </cell>
          <cell r="O65">
            <v>146</v>
          </cell>
          <cell r="P65">
            <v>61</v>
          </cell>
          <cell r="Q65">
            <v>910</v>
          </cell>
          <cell r="R65">
            <v>601</v>
          </cell>
          <cell r="S65">
            <v>2404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251" t="s">
        <v>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3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16" t="s">
        <v>19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54"/>
    </row>
    <row r="5" spans="2:20" ht="28.5" customHeight="1" thickBot="1" thickTop="1">
      <c r="B5" s="14" t="s">
        <v>20</v>
      </c>
      <c r="C5" s="255" t="s">
        <v>21</v>
      </c>
      <c r="D5" s="256"/>
      <c r="E5" s="15">
        <v>9.1</v>
      </c>
      <c r="F5" s="15">
        <v>12</v>
      </c>
      <c r="G5" s="15">
        <v>23.4</v>
      </c>
      <c r="H5" s="15">
        <v>20.2</v>
      </c>
      <c r="I5" s="15">
        <v>23.6</v>
      </c>
      <c r="J5" s="15">
        <v>13.3</v>
      </c>
      <c r="K5" s="15">
        <v>24</v>
      </c>
      <c r="L5" s="15">
        <v>14.6</v>
      </c>
      <c r="M5" s="15">
        <v>10.4</v>
      </c>
      <c r="N5" s="15">
        <v>15.2</v>
      </c>
      <c r="O5" s="15">
        <v>8.5</v>
      </c>
      <c r="P5" s="15">
        <v>15.4</v>
      </c>
      <c r="Q5" s="15">
        <v>24.6</v>
      </c>
      <c r="R5" s="16">
        <v>16.7</v>
      </c>
      <c r="S5" s="17">
        <v>15.1</v>
      </c>
      <c r="T5" s="1" t="s">
        <v>22</v>
      </c>
    </row>
    <row r="6" spans="2:19" s="4" customFormat="1" ht="28.5" customHeight="1" thickBot="1" thickTop="1">
      <c r="B6" s="18" t="s">
        <v>23</v>
      </c>
      <c r="C6" s="257" t="s">
        <v>24</v>
      </c>
      <c r="D6" s="258"/>
      <c r="E6" s="19">
        <v>5227</v>
      </c>
      <c r="F6" s="20">
        <v>2875</v>
      </c>
      <c r="G6" s="20">
        <v>4357</v>
      </c>
      <c r="H6" s="20">
        <v>4402</v>
      </c>
      <c r="I6" s="20">
        <v>6735</v>
      </c>
      <c r="J6" s="20">
        <v>2101</v>
      </c>
      <c r="K6" s="20">
        <v>4476</v>
      </c>
      <c r="L6" s="20">
        <v>1749</v>
      </c>
      <c r="M6" s="20">
        <v>2487</v>
      </c>
      <c r="N6" s="20">
        <v>2044</v>
      </c>
      <c r="O6" s="20">
        <v>5058</v>
      </c>
      <c r="P6" s="20">
        <v>4755</v>
      </c>
      <c r="Q6" s="20">
        <v>5452</v>
      </c>
      <c r="R6" s="21">
        <v>5520</v>
      </c>
      <c r="S6" s="22">
        <f>SUM(E6:R6)</f>
        <v>57238</v>
      </c>
    </row>
    <row r="7" spans="2:20" s="4" customFormat="1" ht="28.5" customHeight="1" thickBot="1" thickTop="1">
      <c r="B7" s="23"/>
      <c r="C7" s="259" t="s">
        <v>25</v>
      </c>
      <c r="D7" s="260"/>
      <c r="E7" s="24">
        <f>'[1]Stan i struktura VI 12'!E6</f>
        <v>5208</v>
      </c>
      <c r="F7" s="25">
        <f>'[1]Stan i struktura VI 12'!F6</f>
        <v>2908</v>
      </c>
      <c r="G7" s="25">
        <f>'[1]Stan i struktura VI 12'!G6</f>
        <v>4334</v>
      </c>
      <c r="H7" s="25">
        <f>'[1]Stan i struktura VI 12'!H6</f>
        <v>4378</v>
      </c>
      <c r="I7" s="25">
        <f>'[1]Stan i struktura VI 12'!I6</f>
        <v>6755</v>
      </c>
      <c r="J7" s="25">
        <f>'[1]Stan i struktura VI 12'!J6</f>
        <v>2134</v>
      </c>
      <c r="K7" s="25">
        <f>'[1]Stan i struktura VI 12'!K6</f>
        <v>4598</v>
      </c>
      <c r="L7" s="25">
        <f>'[1]Stan i struktura VI 12'!L6</f>
        <v>1760</v>
      </c>
      <c r="M7" s="25">
        <f>'[1]Stan i struktura VI 12'!M6</f>
        <v>2577</v>
      </c>
      <c r="N7" s="25">
        <f>'[1]Stan i struktura VI 12'!N6</f>
        <v>2064</v>
      </c>
      <c r="O7" s="25">
        <f>'[1]Stan i struktura VI 12'!O6</f>
        <v>5123</v>
      </c>
      <c r="P7" s="25">
        <f>'[1]Stan i struktura VI 12'!P6</f>
        <v>4791</v>
      </c>
      <c r="Q7" s="25">
        <f>'[1]Stan i struktura VI 12'!Q6</f>
        <v>5703</v>
      </c>
      <c r="R7" s="26">
        <f>'[1]Stan i struktura VI 12'!R6</f>
        <v>5744</v>
      </c>
      <c r="S7" s="27">
        <f>'[1]Stan i struktura VI 12'!S6</f>
        <v>58077</v>
      </c>
      <c r="T7" s="28"/>
    </row>
    <row r="8" spans="2:20" ht="28.5" customHeight="1" thickBot="1" thickTop="1">
      <c r="B8" s="29"/>
      <c r="C8" s="244" t="s">
        <v>26</v>
      </c>
      <c r="D8" s="230"/>
      <c r="E8" s="30">
        <f aca="true" t="shared" si="0" ref="E8:S8">E6-E7</f>
        <v>19</v>
      </c>
      <c r="F8" s="30">
        <f t="shared" si="0"/>
        <v>-33</v>
      </c>
      <c r="G8" s="30">
        <f t="shared" si="0"/>
        <v>23</v>
      </c>
      <c r="H8" s="30">
        <f t="shared" si="0"/>
        <v>24</v>
      </c>
      <c r="I8" s="30">
        <f t="shared" si="0"/>
        <v>-20</v>
      </c>
      <c r="J8" s="30">
        <f t="shared" si="0"/>
        <v>-33</v>
      </c>
      <c r="K8" s="30">
        <f t="shared" si="0"/>
        <v>-122</v>
      </c>
      <c r="L8" s="30">
        <f t="shared" si="0"/>
        <v>-11</v>
      </c>
      <c r="M8" s="30">
        <f t="shared" si="0"/>
        <v>-90</v>
      </c>
      <c r="N8" s="30">
        <f t="shared" si="0"/>
        <v>-20</v>
      </c>
      <c r="O8" s="30">
        <f t="shared" si="0"/>
        <v>-65</v>
      </c>
      <c r="P8" s="30">
        <f t="shared" si="0"/>
        <v>-36</v>
      </c>
      <c r="Q8" s="30">
        <f t="shared" si="0"/>
        <v>-251</v>
      </c>
      <c r="R8" s="31">
        <f t="shared" si="0"/>
        <v>-224</v>
      </c>
      <c r="S8" s="32">
        <f t="shared" si="0"/>
        <v>-839</v>
      </c>
      <c r="T8" s="33"/>
    </row>
    <row r="9" spans="2:20" ht="28.5" customHeight="1" thickBot="1" thickTop="1">
      <c r="B9" s="34"/>
      <c r="C9" s="240" t="s">
        <v>27</v>
      </c>
      <c r="D9" s="241"/>
      <c r="E9" s="35">
        <f aca="true" t="shared" si="1" ref="E9:S9">E6/E7*100</f>
        <v>100.36482334869432</v>
      </c>
      <c r="F9" s="35">
        <f t="shared" si="1"/>
        <v>98.86519944979368</v>
      </c>
      <c r="G9" s="35">
        <f t="shared" si="1"/>
        <v>100.53068758652515</v>
      </c>
      <c r="H9" s="35">
        <f t="shared" si="1"/>
        <v>100.54819552306991</v>
      </c>
      <c r="I9" s="35">
        <f t="shared" si="1"/>
        <v>99.7039230199852</v>
      </c>
      <c r="J9" s="35">
        <f t="shared" si="1"/>
        <v>98.4536082474227</v>
      </c>
      <c r="K9" s="35">
        <f t="shared" si="1"/>
        <v>97.3466724662897</v>
      </c>
      <c r="L9" s="35">
        <f t="shared" si="1"/>
        <v>99.375</v>
      </c>
      <c r="M9" s="35">
        <f t="shared" si="1"/>
        <v>96.50756693830034</v>
      </c>
      <c r="N9" s="35">
        <f t="shared" si="1"/>
        <v>99.03100775193798</v>
      </c>
      <c r="O9" s="35">
        <f t="shared" si="1"/>
        <v>98.73121218036307</v>
      </c>
      <c r="P9" s="35">
        <f t="shared" si="1"/>
        <v>99.24859110832811</v>
      </c>
      <c r="Q9" s="35">
        <f t="shared" si="1"/>
        <v>95.59880764509907</v>
      </c>
      <c r="R9" s="36">
        <f t="shared" si="1"/>
        <v>96.10027855153204</v>
      </c>
      <c r="S9" s="37">
        <f t="shared" si="1"/>
        <v>98.55536615183291</v>
      </c>
      <c r="T9" s="33"/>
    </row>
    <row r="10" spans="2:20" s="4" customFormat="1" ht="28.5" customHeight="1" thickBot="1" thickTop="1">
      <c r="B10" s="38" t="s">
        <v>28</v>
      </c>
      <c r="C10" s="242" t="s">
        <v>29</v>
      </c>
      <c r="D10" s="243"/>
      <c r="E10" s="39">
        <v>838</v>
      </c>
      <c r="F10" s="40">
        <v>391</v>
      </c>
      <c r="G10" s="41">
        <v>513</v>
      </c>
      <c r="H10" s="41">
        <v>585</v>
      </c>
      <c r="I10" s="41">
        <v>723</v>
      </c>
      <c r="J10" s="41">
        <v>315</v>
      </c>
      <c r="K10" s="41">
        <v>447</v>
      </c>
      <c r="L10" s="41">
        <v>300</v>
      </c>
      <c r="M10" s="42">
        <v>346</v>
      </c>
      <c r="N10" s="42">
        <v>309</v>
      </c>
      <c r="O10" s="42">
        <v>689</v>
      </c>
      <c r="P10" s="42">
        <v>625</v>
      </c>
      <c r="Q10" s="42">
        <v>667</v>
      </c>
      <c r="R10" s="42">
        <v>775</v>
      </c>
      <c r="S10" s="43">
        <f>SUM(E10:R10)</f>
        <v>7523</v>
      </c>
      <c r="T10" s="28"/>
    </row>
    <row r="11" spans="2:20" ht="28.5" customHeight="1" thickBot="1" thickTop="1">
      <c r="B11" s="44"/>
      <c r="C11" s="244" t="s">
        <v>30</v>
      </c>
      <c r="D11" s="230"/>
      <c r="E11" s="45">
        <f aca="true" t="shared" si="2" ref="E11:S11">E76/E10*100</f>
        <v>19.09307875894988</v>
      </c>
      <c r="F11" s="45">
        <f t="shared" si="2"/>
        <v>21.483375959079286</v>
      </c>
      <c r="G11" s="45">
        <f t="shared" si="2"/>
        <v>15.009746588693956</v>
      </c>
      <c r="H11" s="45">
        <f t="shared" si="2"/>
        <v>15.384615384615385</v>
      </c>
      <c r="I11" s="45">
        <f t="shared" si="2"/>
        <v>17.565698478561547</v>
      </c>
      <c r="J11" s="45">
        <f t="shared" si="2"/>
        <v>15.873015873015872</v>
      </c>
      <c r="K11" s="45">
        <f t="shared" si="2"/>
        <v>14.988814317673377</v>
      </c>
      <c r="L11" s="45">
        <f t="shared" si="2"/>
        <v>16</v>
      </c>
      <c r="M11" s="45">
        <f t="shared" si="2"/>
        <v>25.14450867052023</v>
      </c>
      <c r="N11" s="45">
        <f t="shared" si="2"/>
        <v>20.06472491909385</v>
      </c>
      <c r="O11" s="45">
        <f t="shared" si="2"/>
        <v>20.754716981132077</v>
      </c>
      <c r="P11" s="45">
        <f t="shared" si="2"/>
        <v>23.68</v>
      </c>
      <c r="Q11" s="45">
        <f t="shared" si="2"/>
        <v>14.842578710644677</v>
      </c>
      <c r="R11" s="46">
        <f t="shared" si="2"/>
        <v>17.290322580645164</v>
      </c>
      <c r="S11" s="47">
        <f t="shared" si="2"/>
        <v>18.290575568257346</v>
      </c>
      <c r="T11" s="33"/>
    </row>
    <row r="12" spans="2:20" ht="28.5" customHeight="1" thickBot="1" thickTop="1">
      <c r="B12" s="48" t="s">
        <v>31</v>
      </c>
      <c r="C12" s="245" t="s">
        <v>32</v>
      </c>
      <c r="D12" s="246"/>
      <c r="E12" s="39">
        <v>819</v>
      </c>
      <c r="F12" s="41">
        <v>424</v>
      </c>
      <c r="G12" s="41">
        <v>490</v>
      </c>
      <c r="H12" s="41">
        <v>561</v>
      </c>
      <c r="I12" s="41">
        <v>743</v>
      </c>
      <c r="J12" s="41">
        <v>348</v>
      </c>
      <c r="K12" s="41">
        <v>569</v>
      </c>
      <c r="L12" s="41">
        <v>311</v>
      </c>
      <c r="M12" s="42">
        <v>436</v>
      </c>
      <c r="N12" s="42">
        <v>329</v>
      </c>
      <c r="O12" s="42">
        <v>754</v>
      </c>
      <c r="P12" s="42">
        <v>661</v>
      </c>
      <c r="Q12" s="42">
        <v>918</v>
      </c>
      <c r="R12" s="42">
        <v>999</v>
      </c>
      <c r="S12" s="43">
        <f>SUM(E12:R12)</f>
        <v>8362</v>
      </c>
      <c r="T12" s="33"/>
    </row>
    <row r="13" spans="2:20" ht="28.5" customHeight="1" thickBot="1" thickTop="1">
      <c r="B13" s="44" t="s">
        <v>22</v>
      </c>
      <c r="C13" s="247" t="s">
        <v>33</v>
      </c>
      <c r="D13" s="248"/>
      <c r="E13" s="49">
        <v>272</v>
      </c>
      <c r="F13" s="50">
        <v>170</v>
      </c>
      <c r="G13" s="50">
        <v>243</v>
      </c>
      <c r="H13" s="50">
        <v>219</v>
      </c>
      <c r="I13" s="50">
        <v>355</v>
      </c>
      <c r="J13" s="50">
        <v>137</v>
      </c>
      <c r="K13" s="50">
        <v>239</v>
      </c>
      <c r="L13" s="50">
        <v>105</v>
      </c>
      <c r="M13" s="51">
        <v>154</v>
      </c>
      <c r="N13" s="51">
        <v>124</v>
      </c>
      <c r="O13" s="51">
        <v>279</v>
      </c>
      <c r="P13" s="51">
        <v>262</v>
      </c>
      <c r="Q13" s="51">
        <v>311</v>
      </c>
      <c r="R13" s="51">
        <v>352</v>
      </c>
      <c r="S13" s="52">
        <f>SUM(E13:R13)</f>
        <v>3222</v>
      </c>
      <c r="T13" s="33"/>
    </row>
    <row r="14" spans="2:20" s="4" customFormat="1" ht="28.5" customHeight="1" thickBot="1" thickTop="1">
      <c r="B14" s="18" t="s">
        <v>22</v>
      </c>
      <c r="C14" s="249" t="s">
        <v>34</v>
      </c>
      <c r="D14" s="250"/>
      <c r="E14" s="49">
        <v>237</v>
      </c>
      <c r="F14" s="50">
        <v>152</v>
      </c>
      <c r="G14" s="50">
        <v>216</v>
      </c>
      <c r="H14" s="50">
        <v>208</v>
      </c>
      <c r="I14" s="50">
        <v>284</v>
      </c>
      <c r="J14" s="50">
        <v>117</v>
      </c>
      <c r="K14" s="50">
        <v>220</v>
      </c>
      <c r="L14" s="50">
        <v>84</v>
      </c>
      <c r="M14" s="51">
        <v>151</v>
      </c>
      <c r="N14" s="51">
        <v>121</v>
      </c>
      <c r="O14" s="51">
        <v>238</v>
      </c>
      <c r="P14" s="51">
        <v>248</v>
      </c>
      <c r="Q14" s="51">
        <v>229</v>
      </c>
      <c r="R14" s="51">
        <v>303</v>
      </c>
      <c r="S14" s="52">
        <f>SUM(E14:R14)</f>
        <v>2808</v>
      </c>
      <c r="T14" s="28"/>
    </row>
    <row r="15" spans="2:20" s="4" customFormat="1" ht="28.5" customHeight="1" thickBot="1" thickTop="1">
      <c r="B15" s="53" t="s">
        <v>22</v>
      </c>
      <c r="C15" s="233" t="s">
        <v>35</v>
      </c>
      <c r="D15" s="234"/>
      <c r="E15" s="54">
        <v>397</v>
      </c>
      <c r="F15" s="55">
        <v>152</v>
      </c>
      <c r="G15" s="55">
        <v>161</v>
      </c>
      <c r="H15" s="55">
        <v>145</v>
      </c>
      <c r="I15" s="55">
        <v>190</v>
      </c>
      <c r="J15" s="55">
        <v>159</v>
      </c>
      <c r="K15" s="55">
        <v>199</v>
      </c>
      <c r="L15" s="55">
        <v>106</v>
      </c>
      <c r="M15" s="56">
        <v>156</v>
      </c>
      <c r="N15" s="56">
        <v>114</v>
      </c>
      <c r="O15" s="56">
        <v>308</v>
      </c>
      <c r="P15" s="56">
        <v>252</v>
      </c>
      <c r="Q15" s="56">
        <v>194</v>
      </c>
      <c r="R15" s="56">
        <v>294</v>
      </c>
      <c r="S15" s="52">
        <f>SUM(E15:R15)</f>
        <v>2827</v>
      </c>
      <c r="T15" s="28"/>
    </row>
    <row r="16" spans="2:19" ht="28.5" customHeight="1" thickBot="1">
      <c r="B16" s="216" t="s">
        <v>36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6"/>
    </row>
    <row r="17" spans="2:19" ht="28.5" customHeight="1" thickBot="1" thickTop="1">
      <c r="B17" s="237" t="s">
        <v>20</v>
      </c>
      <c r="C17" s="238" t="s">
        <v>37</v>
      </c>
      <c r="D17" s="239"/>
      <c r="E17" s="57">
        <v>2814</v>
      </c>
      <c r="F17" s="58">
        <v>1587</v>
      </c>
      <c r="G17" s="58">
        <v>2372</v>
      </c>
      <c r="H17" s="58">
        <v>2317</v>
      </c>
      <c r="I17" s="58">
        <v>3757</v>
      </c>
      <c r="J17" s="58">
        <v>1025</v>
      </c>
      <c r="K17" s="58">
        <v>2392</v>
      </c>
      <c r="L17" s="58">
        <v>858</v>
      </c>
      <c r="M17" s="59">
        <v>1275</v>
      </c>
      <c r="N17" s="59">
        <v>1120</v>
      </c>
      <c r="O17" s="59">
        <v>2613</v>
      </c>
      <c r="P17" s="59">
        <v>2566</v>
      </c>
      <c r="Q17" s="59">
        <v>3141</v>
      </c>
      <c r="R17" s="59">
        <v>3055</v>
      </c>
      <c r="S17" s="52">
        <f>SUM(E17:R17)</f>
        <v>30892</v>
      </c>
    </row>
    <row r="18" spans="2:19" ht="28.5" customHeight="1" thickBot="1" thickTop="1">
      <c r="B18" s="187"/>
      <c r="C18" s="224" t="s">
        <v>38</v>
      </c>
      <c r="D18" s="225"/>
      <c r="E18" s="60">
        <f aca="true" t="shared" si="3" ref="E18:S18">E17/E6*100</f>
        <v>53.835852305337674</v>
      </c>
      <c r="F18" s="60">
        <f t="shared" si="3"/>
        <v>55.2</v>
      </c>
      <c r="G18" s="60">
        <f t="shared" si="3"/>
        <v>54.44112921735139</v>
      </c>
      <c r="H18" s="60">
        <f t="shared" si="3"/>
        <v>52.63516583371195</v>
      </c>
      <c r="I18" s="60">
        <f t="shared" si="3"/>
        <v>55.783221974758725</v>
      </c>
      <c r="J18" s="60">
        <f t="shared" si="3"/>
        <v>48.786292241789624</v>
      </c>
      <c r="K18" s="60">
        <f t="shared" si="3"/>
        <v>53.440571939231454</v>
      </c>
      <c r="L18" s="60">
        <f t="shared" si="3"/>
        <v>49.056603773584904</v>
      </c>
      <c r="M18" s="60">
        <f t="shared" si="3"/>
        <v>51.26658624849216</v>
      </c>
      <c r="N18" s="60">
        <f t="shared" si="3"/>
        <v>54.794520547945204</v>
      </c>
      <c r="O18" s="60">
        <f t="shared" si="3"/>
        <v>51.660735468564646</v>
      </c>
      <c r="P18" s="60">
        <f t="shared" si="3"/>
        <v>53.964248159831754</v>
      </c>
      <c r="Q18" s="60">
        <f t="shared" si="3"/>
        <v>57.611885546588404</v>
      </c>
      <c r="R18" s="61">
        <f t="shared" si="3"/>
        <v>55.34420289855072</v>
      </c>
      <c r="S18" s="62">
        <f t="shared" si="3"/>
        <v>53.97113805513819</v>
      </c>
    </row>
    <row r="19" spans="2:19" ht="28.5" customHeight="1" thickBot="1" thickTop="1">
      <c r="B19" s="209" t="s">
        <v>23</v>
      </c>
      <c r="C19" s="229" t="s">
        <v>39</v>
      </c>
      <c r="D19" s="230"/>
      <c r="E19" s="49">
        <v>0</v>
      </c>
      <c r="F19" s="50">
        <v>2033</v>
      </c>
      <c r="G19" s="50">
        <v>2039</v>
      </c>
      <c r="H19" s="50">
        <v>2245</v>
      </c>
      <c r="I19" s="50">
        <v>2630</v>
      </c>
      <c r="J19" s="50">
        <v>1156</v>
      </c>
      <c r="K19" s="50">
        <v>2485</v>
      </c>
      <c r="L19" s="50">
        <v>1040</v>
      </c>
      <c r="M19" s="51">
        <v>1394</v>
      </c>
      <c r="N19" s="51">
        <v>957</v>
      </c>
      <c r="O19" s="51">
        <v>0</v>
      </c>
      <c r="P19" s="51">
        <v>3077</v>
      </c>
      <c r="Q19" s="51">
        <v>2275</v>
      </c>
      <c r="R19" s="51">
        <v>2405</v>
      </c>
      <c r="S19" s="63">
        <f>SUM(E19:R19)</f>
        <v>23736</v>
      </c>
    </row>
    <row r="20" spans="2:19" ht="28.5" customHeight="1" thickBot="1" thickTop="1">
      <c r="B20" s="187"/>
      <c r="C20" s="224" t="s">
        <v>38</v>
      </c>
      <c r="D20" s="225"/>
      <c r="E20" s="60">
        <f aca="true" t="shared" si="4" ref="E20:S20">E19/E6*100</f>
        <v>0</v>
      </c>
      <c r="F20" s="60">
        <f t="shared" si="4"/>
        <v>70.71304347826087</v>
      </c>
      <c r="G20" s="60">
        <f t="shared" si="4"/>
        <v>46.79825568051412</v>
      </c>
      <c r="H20" s="60">
        <f t="shared" si="4"/>
        <v>50.99954566106315</v>
      </c>
      <c r="I20" s="60">
        <f t="shared" si="4"/>
        <v>39.04974016332591</v>
      </c>
      <c r="J20" s="60">
        <f t="shared" si="4"/>
        <v>55.02141837220371</v>
      </c>
      <c r="K20" s="60">
        <f t="shared" si="4"/>
        <v>55.518319928507594</v>
      </c>
      <c r="L20" s="60">
        <f t="shared" si="4"/>
        <v>59.46255002858777</v>
      </c>
      <c r="M20" s="60">
        <f t="shared" si="4"/>
        <v>56.05146763168476</v>
      </c>
      <c r="N20" s="60">
        <f t="shared" si="4"/>
        <v>46.81996086105676</v>
      </c>
      <c r="O20" s="60">
        <f t="shared" si="4"/>
        <v>0</v>
      </c>
      <c r="P20" s="60">
        <f t="shared" si="4"/>
        <v>64.71083070452156</v>
      </c>
      <c r="Q20" s="60">
        <f t="shared" si="4"/>
        <v>41.727806309611154</v>
      </c>
      <c r="R20" s="61">
        <f t="shared" si="4"/>
        <v>43.56884057971014</v>
      </c>
      <c r="S20" s="62">
        <f t="shared" si="4"/>
        <v>41.468954191271536</v>
      </c>
    </row>
    <row r="21" spans="2:19" s="4" customFormat="1" ht="28.5" customHeight="1" thickBot="1" thickTop="1">
      <c r="B21" s="220" t="s">
        <v>28</v>
      </c>
      <c r="C21" s="222" t="s">
        <v>40</v>
      </c>
      <c r="D21" s="223"/>
      <c r="E21" s="49">
        <v>992</v>
      </c>
      <c r="F21" s="50">
        <v>483</v>
      </c>
      <c r="G21" s="50">
        <v>943</v>
      </c>
      <c r="H21" s="50">
        <v>898</v>
      </c>
      <c r="I21" s="50">
        <v>1419</v>
      </c>
      <c r="J21" s="50">
        <v>475</v>
      </c>
      <c r="K21" s="50">
        <v>1014</v>
      </c>
      <c r="L21" s="50">
        <v>387</v>
      </c>
      <c r="M21" s="51">
        <v>558</v>
      </c>
      <c r="N21" s="51">
        <v>321</v>
      </c>
      <c r="O21" s="51">
        <v>996</v>
      </c>
      <c r="P21" s="51">
        <v>804</v>
      </c>
      <c r="Q21" s="51">
        <v>1196</v>
      </c>
      <c r="R21" s="51">
        <v>1173</v>
      </c>
      <c r="S21" s="52">
        <f>SUM(E21:R21)</f>
        <v>11659</v>
      </c>
    </row>
    <row r="22" spans="2:19" ht="28.5" customHeight="1" thickBot="1" thickTop="1">
      <c r="B22" s="187"/>
      <c r="C22" s="224" t="s">
        <v>38</v>
      </c>
      <c r="D22" s="225"/>
      <c r="E22" s="60">
        <f aca="true" t="shared" si="5" ref="E22:S22">E21/E6*100</f>
        <v>18.97838148077291</v>
      </c>
      <c r="F22" s="60">
        <f t="shared" si="5"/>
        <v>16.8</v>
      </c>
      <c r="G22" s="60">
        <f t="shared" si="5"/>
        <v>21.643332568280925</v>
      </c>
      <c r="H22" s="60">
        <f t="shared" si="5"/>
        <v>20.399818264425264</v>
      </c>
      <c r="I22" s="60">
        <f t="shared" si="5"/>
        <v>21.06904231625835</v>
      </c>
      <c r="J22" s="60">
        <f t="shared" si="5"/>
        <v>22.608281770585435</v>
      </c>
      <c r="K22" s="60">
        <f t="shared" si="5"/>
        <v>22.654155495978554</v>
      </c>
      <c r="L22" s="60">
        <f t="shared" si="5"/>
        <v>22.126929674099486</v>
      </c>
      <c r="M22" s="60">
        <f t="shared" si="5"/>
        <v>22.43667068757539</v>
      </c>
      <c r="N22" s="60">
        <f t="shared" si="5"/>
        <v>15.704500978473583</v>
      </c>
      <c r="O22" s="60">
        <f t="shared" si="5"/>
        <v>19.691577698695138</v>
      </c>
      <c r="P22" s="60">
        <f t="shared" si="5"/>
        <v>16.90851735015773</v>
      </c>
      <c r="Q22" s="60">
        <f t="shared" si="5"/>
        <v>21.93690388848129</v>
      </c>
      <c r="R22" s="61">
        <f t="shared" si="5"/>
        <v>21.25</v>
      </c>
      <c r="S22" s="62">
        <f t="shared" si="5"/>
        <v>20.369335057129877</v>
      </c>
    </row>
    <row r="23" spans="2:19" s="4" customFormat="1" ht="28.5" customHeight="1" thickBot="1" thickTop="1">
      <c r="B23" s="220" t="s">
        <v>31</v>
      </c>
      <c r="C23" s="231" t="s">
        <v>41</v>
      </c>
      <c r="D23" s="232"/>
      <c r="E23" s="49">
        <v>15</v>
      </c>
      <c r="F23" s="50">
        <v>38</v>
      </c>
      <c r="G23" s="50">
        <v>30</v>
      </c>
      <c r="H23" s="50">
        <v>224</v>
      </c>
      <c r="I23" s="50">
        <v>71</v>
      </c>
      <c r="J23" s="50">
        <v>8</v>
      </c>
      <c r="K23" s="50">
        <v>98</v>
      </c>
      <c r="L23" s="50">
        <v>82</v>
      </c>
      <c r="M23" s="51">
        <v>0</v>
      </c>
      <c r="N23" s="51">
        <v>97</v>
      </c>
      <c r="O23" s="51">
        <v>182</v>
      </c>
      <c r="P23" s="51">
        <v>110</v>
      </c>
      <c r="Q23" s="51">
        <v>152</v>
      </c>
      <c r="R23" s="51">
        <v>61</v>
      </c>
      <c r="S23" s="52">
        <f>SUM(E23:R23)</f>
        <v>1168</v>
      </c>
    </row>
    <row r="24" spans="2:19" ht="28.5" customHeight="1" thickBot="1" thickTop="1">
      <c r="B24" s="187"/>
      <c r="C24" s="224" t="s">
        <v>38</v>
      </c>
      <c r="D24" s="225"/>
      <c r="E24" s="60">
        <f aca="true" t="shared" si="6" ref="E24:S24">E23/E6*100</f>
        <v>0.28697149416491297</v>
      </c>
      <c r="F24" s="60">
        <f t="shared" si="6"/>
        <v>1.3217391304347827</v>
      </c>
      <c r="G24" s="60">
        <f t="shared" si="6"/>
        <v>0.6885471654808354</v>
      </c>
      <c r="H24" s="60">
        <f t="shared" si="6"/>
        <v>5.088596092685143</v>
      </c>
      <c r="I24" s="60">
        <f t="shared" si="6"/>
        <v>1.054194506310319</v>
      </c>
      <c r="J24" s="60">
        <f t="shared" si="6"/>
        <v>0.38077106139933364</v>
      </c>
      <c r="K24" s="60">
        <f t="shared" si="6"/>
        <v>2.189454870420018</v>
      </c>
      <c r="L24" s="60">
        <f t="shared" si="6"/>
        <v>4.688393367638651</v>
      </c>
      <c r="M24" s="60">
        <f t="shared" si="6"/>
        <v>0</v>
      </c>
      <c r="N24" s="60">
        <f t="shared" si="6"/>
        <v>4.74559686888454</v>
      </c>
      <c r="O24" s="60">
        <f t="shared" si="6"/>
        <v>3.598260181890075</v>
      </c>
      <c r="P24" s="60">
        <f t="shared" si="6"/>
        <v>2.3133543638275498</v>
      </c>
      <c r="Q24" s="60">
        <f t="shared" si="6"/>
        <v>2.7879677182685256</v>
      </c>
      <c r="R24" s="61">
        <f t="shared" si="6"/>
        <v>1.105072463768116</v>
      </c>
      <c r="S24" s="62">
        <f t="shared" si="6"/>
        <v>2.0406023970089797</v>
      </c>
    </row>
    <row r="25" spans="2:19" s="4" customFormat="1" ht="28.5" customHeight="1" thickBot="1" thickTop="1">
      <c r="B25" s="220" t="s">
        <v>42</v>
      </c>
      <c r="C25" s="222" t="s">
        <v>43</v>
      </c>
      <c r="D25" s="223"/>
      <c r="E25" s="64">
        <v>140</v>
      </c>
      <c r="F25" s="51">
        <v>84</v>
      </c>
      <c r="G25" s="51">
        <v>82</v>
      </c>
      <c r="H25" s="51">
        <v>104</v>
      </c>
      <c r="I25" s="51">
        <v>178</v>
      </c>
      <c r="J25" s="51">
        <v>42</v>
      </c>
      <c r="K25" s="51">
        <v>100</v>
      </c>
      <c r="L25" s="51">
        <v>62</v>
      </c>
      <c r="M25" s="51">
        <v>73</v>
      </c>
      <c r="N25" s="51">
        <v>66</v>
      </c>
      <c r="O25" s="51">
        <v>104</v>
      </c>
      <c r="P25" s="51">
        <v>137</v>
      </c>
      <c r="Q25" s="51">
        <v>186</v>
      </c>
      <c r="R25" s="51">
        <v>187</v>
      </c>
      <c r="S25" s="52">
        <f>SUM(E25:R25)</f>
        <v>1545</v>
      </c>
    </row>
    <row r="26" spans="2:19" ht="28.5" customHeight="1" thickBot="1" thickTop="1">
      <c r="B26" s="187"/>
      <c r="C26" s="224" t="s">
        <v>38</v>
      </c>
      <c r="D26" s="225"/>
      <c r="E26" s="60">
        <f aca="true" t="shared" si="7" ref="E26:S26">E25/E6*100</f>
        <v>2.6784006122058543</v>
      </c>
      <c r="F26" s="60">
        <f t="shared" si="7"/>
        <v>2.9217391304347826</v>
      </c>
      <c r="G26" s="60">
        <f t="shared" si="7"/>
        <v>1.8820289189809503</v>
      </c>
      <c r="H26" s="60">
        <f t="shared" si="7"/>
        <v>2.3625624716038165</v>
      </c>
      <c r="I26" s="60">
        <f t="shared" si="7"/>
        <v>2.6429101707498144</v>
      </c>
      <c r="J26" s="60">
        <f t="shared" si="7"/>
        <v>1.9990480723465014</v>
      </c>
      <c r="K26" s="60">
        <f t="shared" si="7"/>
        <v>2.234137622877569</v>
      </c>
      <c r="L26" s="60">
        <f t="shared" si="7"/>
        <v>3.544882790165809</v>
      </c>
      <c r="M26" s="60">
        <f t="shared" si="7"/>
        <v>2.9352633695215116</v>
      </c>
      <c r="N26" s="60">
        <f t="shared" si="7"/>
        <v>3.2289628180039136</v>
      </c>
      <c r="O26" s="60">
        <f t="shared" si="7"/>
        <v>2.056148675365757</v>
      </c>
      <c r="P26" s="60">
        <f t="shared" si="7"/>
        <v>2.8811777076761302</v>
      </c>
      <c r="Q26" s="60">
        <f t="shared" si="7"/>
        <v>3.4115920763022745</v>
      </c>
      <c r="R26" s="61">
        <f t="shared" si="7"/>
        <v>3.38768115942029</v>
      </c>
      <c r="S26" s="62">
        <f t="shared" si="7"/>
        <v>2.6992557391942418</v>
      </c>
    </row>
    <row r="27" spans="2:19" ht="28.5" customHeight="1" thickBot="1" thickTop="1">
      <c r="B27" s="216" t="s">
        <v>44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28"/>
    </row>
    <row r="28" spans="2:19" ht="28.5" customHeight="1" thickBot="1" thickTop="1">
      <c r="B28" s="209" t="s">
        <v>20</v>
      </c>
      <c r="C28" s="229" t="s">
        <v>45</v>
      </c>
      <c r="D28" s="230"/>
      <c r="E28" s="49">
        <v>734</v>
      </c>
      <c r="F28" s="50">
        <v>534</v>
      </c>
      <c r="G28" s="50">
        <v>829</v>
      </c>
      <c r="H28" s="50">
        <v>787</v>
      </c>
      <c r="I28" s="50">
        <v>1096</v>
      </c>
      <c r="J28" s="50">
        <v>551</v>
      </c>
      <c r="K28" s="50">
        <v>815</v>
      </c>
      <c r="L28" s="50">
        <v>360</v>
      </c>
      <c r="M28" s="51">
        <v>500</v>
      </c>
      <c r="N28" s="51">
        <v>379</v>
      </c>
      <c r="O28" s="51">
        <v>594</v>
      </c>
      <c r="P28" s="51">
        <v>904</v>
      </c>
      <c r="Q28" s="51">
        <v>970</v>
      </c>
      <c r="R28" s="51">
        <v>1015</v>
      </c>
      <c r="S28" s="52">
        <f>SUM(E28:R28)</f>
        <v>10068</v>
      </c>
    </row>
    <row r="29" spans="2:19" ht="28.5" customHeight="1" thickBot="1" thickTop="1">
      <c r="B29" s="187"/>
      <c r="C29" s="224" t="s">
        <v>38</v>
      </c>
      <c r="D29" s="225"/>
      <c r="E29" s="60">
        <f aca="true" t="shared" si="8" ref="E29:S29">E28/E6*100</f>
        <v>14.042471781136406</v>
      </c>
      <c r="F29" s="60">
        <f t="shared" si="8"/>
        <v>18.57391304347826</v>
      </c>
      <c r="G29" s="60">
        <f t="shared" si="8"/>
        <v>19.02685333945375</v>
      </c>
      <c r="H29" s="60">
        <f t="shared" si="8"/>
        <v>17.878237164925036</v>
      </c>
      <c r="I29" s="60">
        <f t="shared" si="8"/>
        <v>16.2731997030438</v>
      </c>
      <c r="J29" s="60">
        <f t="shared" si="8"/>
        <v>26.225606853879107</v>
      </c>
      <c r="K29" s="60">
        <f t="shared" si="8"/>
        <v>18.20822162645219</v>
      </c>
      <c r="L29" s="60">
        <f t="shared" si="8"/>
        <v>20.58319039451115</v>
      </c>
      <c r="M29" s="60">
        <f t="shared" si="8"/>
        <v>20.10454362685967</v>
      </c>
      <c r="N29" s="60">
        <f t="shared" si="8"/>
        <v>18.54207436399217</v>
      </c>
      <c r="O29" s="60">
        <f t="shared" si="8"/>
        <v>11.743772241992882</v>
      </c>
      <c r="P29" s="60">
        <f t="shared" si="8"/>
        <v>19.011566771819137</v>
      </c>
      <c r="Q29" s="60">
        <f t="shared" si="8"/>
        <v>17.791636096845195</v>
      </c>
      <c r="R29" s="61">
        <f t="shared" si="8"/>
        <v>18.387681159420293</v>
      </c>
      <c r="S29" s="62">
        <f t="shared" si="8"/>
        <v>17.589713127642476</v>
      </c>
    </row>
    <row r="30" spans="2:19" ht="28.5" customHeight="1" thickBot="1" thickTop="1">
      <c r="B30" s="220" t="s">
        <v>23</v>
      </c>
      <c r="C30" s="222" t="s">
        <v>46</v>
      </c>
      <c r="D30" s="223"/>
      <c r="E30" s="49">
        <v>1532</v>
      </c>
      <c r="F30" s="50">
        <v>771</v>
      </c>
      <c r="G30" s="50">
        <v>1045</v>
      </c>
      <c r="H30" s="50">
        <v>1088</v>
      </c>
      <c r="I30" s="50">
        <v>1664</v>
      </c>
      <c r="J30" s="50">
        <v>784</v>
      </c>
      <c r="K30" s="50">
        <v>1037</v>
      </c>
      <c r="L30" s="50">
        <v>458</v>
      </c>
      <c r="M30" s="51">
        <v>590</v>
      </c>
      <c r="N30" s="51">
        <v>484</v>
      </c>
      <c r="O30" s="51">
        <v>1426</v>
      </c>
      <c r="P30" s="51">
        <v>1113</v>
      </c>
      <c r="Q30" s="51">
        <v>1244</v>
      </c>
      <c r="R30" s="51">
        <v>1311</v>
      </c>
      <c r="S30" s="52">
        <f>SUM(E30:R30)</f>
        <v>14547</v>
      </c>
    </row>
    <row r="31" spans="2:19" ht="28.5" customHeight="1" thickBot="1" thickTop="1">
      <c r="B31" s="187"/>
      <c r="C31" s="224" t="s">
        <v>38</v>
      </c>
      <c r="D31" s="225"/>
      <c r="E31" s="60">
        <f aca="true" t="shared" si="9" ref="E31:S31">E30/E6*100</f>
        <v>29.309355270709776</v>
      </c>
      <c r="F31" s="60">
        <f t="shared" si="9"/>
        <v>26.817391304347826</v>
      </c>
      <c r="G31" s="60">
        <f t="shared" si="9"/>
        <v>23.984392930915767</v>
      </c>
      <c r="H31" s="60">
        <f t="shared" si="9"/>
        <v>24.716038164470692</v>
      </c>
      <c r="I31" s="60">
        <f t="shared" si="9"/>
        <v>24.706755753526355</v>
      </c>
      <c r="J31" s="60">
        <f t="shared" si="9"/>
        <v>37.3155640171347</v>
      </c>
      <c r="K31" s="60">
        <f t="shared" si="9"/>
        <v>23.168007149240395</v>
      </c>
      <c r="L31" s="60">
        <f t="shared" si="9"/>
        <v>26.186392224128074</v>
      </c>
      <c r="M31" s="60">
        <f t="shared" si="9"/>
        <v>23.72336147969441</v>
      </c>
      <c r="N31" s="60">
        <f t="shared" si="9"/>
        <v>23.679060665362034</v>
      </c>
      <c r="O31" s="60">
        <f t="shared" si="9"/>
        <v>28.19296164491894</v>
      </c>
      <c r="P31" s="60">
        <f t="shared" si="9"/>
        <v>23.406940063091483</v>
      </c>
      <c r="Q31" s="60">
        <f t="shared" si="9"/>
        <v>22.817314746881877</v>
      </c>
      <c r="R31" s="61">
        <f t="shared" si="9"/>
        <v>23.75</v>
      </c>
      <c r="S31" s="62">
        <f t="shared" si="9"/>
        <v>25.414934134665785</v>
      </c>
    </row>
    <row r="32" spans="2:19" ht="28.5" customHeight="1" thickBot="1" thickTop="1">
      <c r="B32" s="220" t="s">
        <v>28</v>
      </c>
      <c r="C32" s="222" t="s">
        <v>47</v>
      </c>
      <c r="D32" s="223"/>
      <c r="E32" s="49">
        <v>1934</v>
      </c>
      <c r="F32" s="50">
        <v>1180</v>
      </c>
      <c r="G32" s="50">
        <v>2318</v>
      </c>
      <c r="H32" s="50">
        <v>2458</v>
      </c>
      <c r="I32" s="50">
        <v>3798</v>
      </c>
      <c r="J32" s="50">
        <v>1168</v>
      </c>
      <c r="K32" s="50">
        <v>2303</v>
      </c>
      <c r="L32" s="50">
        <v>602</v>
      </c>
      <c r="M32" s="51">
        <v>853</v>
      </c>
      <c r="N32" s="51">
        <v>941</v>
      </c>
      <c r="O32" s="51">
        <v>2039</v>
      </c>
      <c r="P32" s="51">
        <v>2008</v>
      </c>
      <c r="Q32" s="51">
        <v>2780</v>
      </c>
      <c r="R32" s="51">
        <v>2550</v>
      </c>
      <c r="S32" s="52">
        <f>SUM(E32:R32)</f>
        <v>26932</v>
      </c>
    </row>
    <row r="33" spans="2:19" ht="28.5" customHeight="1" thickBot="1" thickTop="1">
      <c r="B33" s="187"/>
      <c r="C33" s="224" t="s">
        <v>38</v>
      </c>
      <c r="D33" s="225"/>
      <c r="E33" s="60">
        <f aca="true" t="shared" si="10" ref="E33:S33">E32/E6*100</f>
        <v>37.00019131432944</v>
      </c>
      <c r="F33" s="60">
        <f t="shared" si="10"/>
        <v>41.04347826086956</v>
      </c>
      <c r="G33" s="60">
        <f t="shared" si="10"/>
        <v>53.20174431948589</v>
      </c>
      <c r="H33" s="60">
        <f t="shared" si="10"/>
        <v>55.83825533848251</v>
      </c>
      <c r="I33" s="60">
        <f t="shared" si="10"/>
        <v>56.39198218262806</v>
      </c>
      <c r="J33" s="60">
        <f t="shared" si="10"/>
        <v>55.59257496430271</v>
      </c>
      <c r="K33" s="60">
        <f t="shared" si="10"/>
        <v>51.45218945487042</v>
      </c>
      <c r="L33" s="60">
        <f t="shared" si="10"/>
        <v>34.41966838193253</v>
      </c>
      <c r="M33" s="60">
        <f t="shared" si="10"/>
        <v>34.298351427422595</v>
      </c>
      <c r="N33" s="60">
        <f t="shared" si="10"/>
        <v>46.037181996086105</v>
      </c>
      <c r="O33" s="60">
        <f t="shared" si="10"/>
        <v>40.312376433372876</v>
      </c>
      <c r="P33" s="60">
        <f t="shared" si="10"/>
        <v>42.229232386961094</v>
      </c>
      <c r="Q33" s="60">
        <f t="shared" si="10"/>
        <v>50.99046221570066</v>
      </c>
      <c r="R33" s="61">
        <f t="shared" si="10"/>
        <v>46.19565217391305</v>
      </c>
      <c r="S33" s="62">
        <f t="shared" si="10"/>
        <v>47.05265732555296</v>
      </c>
    </row>
    <row r="34" spans="2:19" ht="28.5" customHeight="1" thickBot="1" thickTop="1">
      <c r="B34" s="220" t="s">
        <v>31</v>
      </c>
      <c r="C34" s="222" t="s">
        <v>48</v>
      </c>
      <c r="D34" s="223"/>
      <c r="E34" s="64">
        <v>1447</v>
      </c>
      <c r="F34" s="51">
        <v>995</v>
      </c>
      <c r="G34" s="51">
        <v>1333</v>
      </c>
      <c r="H34" s="51">
        <v>1559</v>
      </c>
      <c r="I34" s="51">
        <v>1923</v>
      </c>
      <c r="J34" s="51">
        <v>724</v>
      </c>
      <c r="K34" s="51">
        <v>1738</v>
      </c>
      <c r="L34" s="51">
        <v>663</v>
      </c>
      <c r="M34" s="51">
        <v>865</v>
      </c>
      <c r="N34" s="51">
        <v>441</v>
      </c>
      <c r="O34" s="51">
        <v>1598</v>
      </c>
      <c r="P34" s="51">
        <v>1448</v>
      </c>
      <c r="Q34" s="51">
        <v>1696</v>
      </c>
      <c r="R34" s="51">
        <v>1333</v>
      </c>
      <c r="S34" s="52">
        <f>SUM(E34:R34)</f>
        <v>17763</v>
      </c>
    </row>
    <row r="35" spans="2:19" ht="28.5" customHeight="1" thickBot="1" thickTop="1">
      <c r="B35" s="221"/>
      <c r="C35" s="224" t="s">
        <v>38</v>
      </c>
      <c r="D35" s="225"/>
      <c r="E35" s="60">
        <f aca="true" t="shared" si="11" ref="E35:S35">E34/E6*100</f>
        <v>27.683183470441936</v>
      </c>
      <c r="F35" s="60">
        <f t="shared" si="11"/>
        <v>34.608695652173914</v>
      </c>
      <c r="G35" s="60">
        <f t="shared" si="11"/>
        <v>30.594445719531787</v>
      </c>
      <c r="H35" s="60">
        <f t="shared" si="11"/>
        <v>35.4157201272149</v>
      </c>
      <c r="I35" s="60">
        <f t="shared" si="11"/>
        <v>28.552338530066816</v>
      </c>
      <c r="J35" s="60">
        <f t="shared" si="11"/>
        <v>34.45978105663969</v>
      </c>
      <c r="K35" s="60">
        <f t="shared" si="11"/>
        <v>38.82931188561216</v>
      </c>
      <c r="L35" s="60">
        <f t="shared" si="11"/>
        <v>37.9073756432247</v>
      </c>
      <c r="M35" s="60">
        <f t="shared" si="11"/>
        <v>34.78086047446723</v>
      </c>
      <c r="N35" s="60">
        <f t="shared" si="11"/>
        <v>21.575342465753426</v>
      </c>
      <c r="O35" s="60">
        <f t="shared" si="11"/>
        <v>31.593515223408463</v>
      </c>
      <c r="P35" s="60">
        <f t="shared" si="11"/>
        <v>30.452155625657202</v>
      </c>
      <c r="Q35" s="60">
        <f t="shared" si="11"/>
        <v>31.107850330154076</v>
      </c>
      <c r="R35" s="61">
        <f t="shared" si="11"/>
        <v>24.148550724637683</v>
      </c>
      <c r="S35" s="62">
        <f t="shared" si="11"/>
        <v>31.033579090813795</v>
      </c>
    </row>
    <row r="36" spans="2:19" ht="28.5" customHeight="1" thickBot="1" thickTop="1">
      <c r="B36" s="220" t="s">
        <v>42</v>
      </c>
      <c r="C36" s="226" t="s">
        <v>49</v>
      </c>
      <c r="D36" s="227"/>
      <c r="E36" s="64">
        <v>900</v>
      </c>
      <c r="F36" s="51">
        <v>591</v>
      </c>
      <c r="G36" s="51">
        <v>1000</v>
      </c>
      <c r="H36" s="51">
        <v>897</v>
      </c>
      <c r="I36" s="51">
        <v>1438</v>
      </c>
      <c r="J36" s="51">
        <v>406</v>
      </c>
      <c r="K36" s="51">
        <v>1034</v>
      </c>
      <c r="L36" s="51">
        <v>297</v>
      </c>
      <c r="M36" s="51">
        <v>631</v>
      </c>
      <c r="N36" s="51">
        <v>343</v>
      </c>
      <c r="O36" s="51">
        <v>1307</v>
      </c>
      <c r="P36" s="51">
        <v>1321</v>
      </c>
      <c r="Q36" s="51">
        <v>1158</v>
      </c>
      <c r="R36" s="51">
        <v>1203</v>
      </c>
      <c r="S36" s="52">
        <f>SUM(E36:R36)</f>
        <v>12526</v>
      </c>
    </row>
    <row r="37" spans="2:19" ht="28.5" customHeight="1" thickBot="1" thickTop="1">
      <c r="B37" s="221"/>
      <c r="C37" s="224" t="s">
        <v>38</v>
      </c>
      <c r="D37" s="225"/>
      <c r="E37" s="60">
        <f aca="true" t="shared" si="12" ref="E37:S37">E36/E6*100</f>
        <v>17.21828964989478</v>
      </c>
      <c r="F37" s="60">
        <f t="shared" si="12"/>
        <v>20.556521739130435</v>
      </c>
      <c r="G37" s="60">
        <f t="shared" si="12"/>
        <v>22.951572182694516</v>
      </c>
      <c r="H37" s="60">
        <f t="shared" si="12"/>
        <v>20.377101317582916</v>
      </c>
      <c r="I37" s="60">
        <f t="shared" si="12"/>
        <v>21.35115070527097</v>
      </c>
      <c r="J37" s="60">
        <f t="shared" si="12"/>
        <v>19.324131366016182</v>
      </c>
      <c r="K37" s="60">
        <f t="shared" si="12"/>
        <v>23.100983020554068</v>
      </c>
      <c r="L37" s="60">
        <f t="shared" si="12"/>
        <v>16.9811320754717</v>
      </c>
      <c r="M37" s="60">
        <f t="shared" si="12"/>
        <v>25.371934057096908</v>
      </c>
      <c r="N37" s="60">
        <f t="shared" si="12"/>
        <v>16.78082191780822</v>
      </c>
      <c r="O37" s="60">
        <f t="shared" si="12"/>
        <v>25.84025306445235</v>
      </c>
      <c r="P37" s="60">
        <f t="shared" si="12"/>
        <v>27.781282860147215</v>
      </c>
      <c r="Q37" s="60">
        <f t="shared" si="12"/>
        <v>21.23991195891416</v>
      </c>
      <c r="R37" s="61">
        <f t="shared" si="12"/>
        <v>21.793478260869563</v>
      </c>
      <c r="S37" s="62">
        <f t="shared" si="12"/>
        <v>21.884063035046648</v>
      </c>
    </row>
    <row r="38" spans="2:19" s="65" customFormat="1" ht="28.5" customHeight="1" thickBot="1" thickTop="1">
      <c r="B38" s="209" t="s">
        <v>50</v>
      </c>
      <c r="C38" s="211" t="s">
        <v>51</v>
      </c>
      <c r="D38" s="212"/>
      <c r="E38" s="64">
        <v>855</v>
      </c>
      <c r="F38" s="51">
        <v>309</v>
      </c>
      <c r="G38" s="51">
        <v>263</v>
      </c>
      <c r="H38" s="51">
        <v>186</v>
      </c>
      <c r="I38" s="51">
        <v>528</v>
      </c>
      <c r="J38" s="51">
        <v>143</v>
      </c>
      <c r="K38" s="51">
        <v>280</v>
      </c>
      <c r="L38" s="51">
        <v>151</v>
      </c>
      <c r="M38" s="51">
        <v>190</v>
      </c>
      <c r="N38" s="51">
        <v>173</v>
      </c>
      <c r="O38" s="51">
        <v>458</v>
      </c>
      <c r="P38" s="51">
        <v>308</v>
      </c>
      <c r="Q38" s="51">
        <v>402</v>
      </c>
      <c r="R38" s="51">
        <v>373</v>
      </c>
      <c r="S38" s="52">
        <f>SUM(E38:R38)</f>
        <v>4619</v>
      </c>
    </row>
    <row r="39" spans="2:19" s="4" customFormat="1" ht="28.5" customHeight="1" thickBot="1" thickTop="1">
      <c r="B39" s="210"/>
      <c r="C39" s="213" t="s">
        <v>38</v>
      </c>
      <c r="D39" s="214"/>
      <c r="E39" s="66">
        <f aca="true" t="shared" si="13" ref="E39:S39">E38/E6*100</f>
        <v>16.357375167400036</v>
      </c>
      <c r="F39" s="67">
        <f t="shared" si="13"/>
        <v>10.747826086956522</v>
      </c>
      <c r="G39" s="67">
        <f t="shared" si="13"/>
        <v>6.036263484048657</v>
      </c>
      <c r="H39" s="67">
        <f t="shared" si="13"/>
        <v>4.225352112676056</v>
      </c>
      <c r="I39" s="67">
        <f t="shared" si="13"/>
        <v>7.839643652561247</v>
      </c>
      <c r="J39" s="67">
        <f t="shared" si="13"/>
        <v>6.806282722513089</v>
      </c>
      <c r="K39" s="67">
        <f t="shared" si="13"/>
        <v>6.255585344057193</v>
      </c>
      <c r="L39" s="67">
        <f t="shared" si="13"/>
        <v>8.633504859919954</v>
      </c>
      <c r="M39" s="67">
        <f t="shared" si="13"/>
        <v>7.639726578206675</v>
      </c>
      <c r="N39" s="67">
        <f t="shared" si="13"/>
        <v>8.463796477495107</v>
      </c>
      <c r="O39" s="66">
        <f t="shared" si="13"/>
        <v>9.054962435745354</v>
      </c>
      <c r="P39" s="67">
        <f t="shared" si="13"/>
        <v>6.47739221871714</v>
      </c>
      <c r="Q39" s="67">
        <f t="shared" si="13"/>
        <v>7.373440939104915</v>
      </c>
      <c r="R39" s="68">
        <f t="shared" si="13"/>
        <v>6.757246376811595</v>
      </c>
      <c r="S39" s="62">
        <f t="shared" si="13"/>
        <v>8.06981376008945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15" t="s">
        <v>52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16" t="s">
        <v>55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05"/>
    </row>
    <row r="44" spans="2:19" s="4" customFormat="1" ht="42" customHeight="1" thickBot="1" thickTop="1">
      <c r="B44" s="75" t="s">
        <v>20</v>
      </c>
      <c r="C44" s="218" t="s">
        <v>56</v>
      </c>
      <c r="D44" s="219"/>
      <c r="E44" s="57">
        <v>248</v>
      </c>
      <c r="F44" s="57">
        <v>210</v>
      </c>
      <c r="G44" s="57">
        <v>126</v>
      </c>
      <c r="H44" s="57">
        <v>142</v>
      </c>
      <c r="I44" s="57">
        <v>103</v>
      </c>
      <c r="J44" s="57">
        <v>104</v>
      </c>
      <c r="K44" s="57">
        <v>85</v>
      </c>
      <c r="L44" s="57">
        <v>160</v>
      </c>
      <c r="M44" s="57">
        <v>12</v>
      </c>
      <c r="N44" s="57">
        <v>63</v>
      </c>
      <c r="O44" s="57">
        <v>290</v>
      </c>
      <c r="P44" s="57">
        <v>179</v>
      </c>
      <c r="Q44" s="57">
        <v>345</v>
      </c>
      <c r="R44" s="76">
        <v>498</v>
      </c>
      <c r="S44" s="77">
        <f>SUM(E44:R44)</f>
        <v>2565</v>
      </c>
    </row>
    <row r="45" spans="2:19" s="4" customFormat="1" ht="42" customHeight="1" thickBot="1" thickTop="1">
      <c r="B45" s="78"/>
      <c r="C45" s="199" t="s">
        <v>57</v>
      </c>
      <c r="D45" s="200"/>
      <c r="E45" s="79">
        <v>85</v>
      </c>
      <c r="F45" s="50">
        <v>16</v>
      </c>
      <c r="G45" s="50">
        <v>27</v>
      </c>
      <c r="H45" s="50">
        <v>74</v>
      </c>
      <c r="I45" s="50">
        <v>23</v>
      </c>
      <c r="J45" s="50">
        <v>21</v>
      </c>
      <c r="K45" s="50">
        <v>20</v>
      </c>
      <c r="L45" s="50">
        <v>60</v>
      </c>
      <c r="M45" s="51">
        <v>3</v>
      </c>
      <c r="N45" s="51">
        <v>14</v>
      </c>
      <c r="O45" s="51">
        <v>68</v>
      </c>
      <c r="P45" s="51">
        <v>46</v>
      </c>
      <c r="Q45" s="51">
        <v>249</v>
      </c>
      <c r="R45" s="51">
        <v>254</v>
      </c>
      <c r="S45" s="77">
        <f>SUM(E45:R45)</f>
        <v>960</v>
      </c>
    </row>
    <row r="46" spans="2:22" s="4" customFormat="1" ht="42" customHeight="1" thickBot="1" thickTop="1">
      <c r="B46" s="80" t="s">
        <v>23</v>
      </c>
      <c r="C46" s="201" t="s">
        <v>58</v>
      </c>
      <c r="D46" s="202"/>
      <c r="E46" s="81">
        <f>E44+'[1]Stan i struktura VI 12'!E46</f>
        <v>1801</v>
      </c>
      <c r="F46" s="81">
        <f>F44+'[1]Stan i struktura VI 12'!F46</f>
        <v>887</v>
      </c>
      <c r="G46" s="81">
        <f>G44+'[1]Stan i struktura VI 12'!G46</f>
        <v>926</v>
      </c>
      <c r="H46" s="81">
        <f>H44+'[1]Stan i struktura VI 12'!H46</f>
        <v>911</v>
      </c>
      <c r="I46" s="81">
        <f>I44+'[1]Stan i struktura VI 12'!I46</f>
        <v>1214</v>
      </c>
      <c r="J46" s="81">
        <f>J44+'[1]Stan i struktura VI 12'!J46</f>
        <v>947</v>
      </c>
      <c r="K46" s="81">
        <f>K44+'[1]Stan i struktura VI 12'!K46</f>
        <v>943</v>
      </c>
      <c r="L46" s="81">
        <f>L44+'[1]Stan i struktura VI 12'!L46</f>
        <v>1064</v>
      </c>
      <c r="M46" s="81">
        <f>M44+'[1]Stan i struktura VI 12'!M46</f>
        <v>408</v>
      </c>
      <c r="N46" s="81">
        <f>N44+'[1]Stan i struktura VI 12'!N46</f>
        <v>600</v>
      </c>
      <c r="O46" s="81">
        <f>O44+'[1]Stan i struktura VI 12'!O46</f>
        <v>2337</v>
      </c>
      <c r="P46" s="81">
        <f>P44+'[1]Stan i struktura VI 12'!P46</f>
        <v>1041</v>
      </c>
      <c r="Q46" s="81">
        <f>Q44+'[1]Stan i struktura VI 12'!Q46</f>
        <v>2805</v>
      </c>
      <c r="R46" s="82">
        <f>R44+'[1]Stan i struktura VI 12'!R46</f>
        <v>2331</v>
      </c>
      <c r="S46" s="83">
        <f>S44+'[1]Stan i struktura VI 12'!S46</f>
        <v>18215</v>
      </c>
      <c r="V46" s="4">
        <f>SUM(E46:R46)</f>
        <v>18215</v>
      </c>
    </row>
    <row r="47" spans="2:19" s="4" customFormat="1" ht="42" customHeight="1" thickBot="1">
      <c r="B47" s="203" t="s">
        <v>59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5"/>
    </row>
    <row r="48" spans="2:19" s="4" customFormat="1" ht="42" customHeight="1" thickBot="1" thickTop="1">
      <c r="B48" s="206" t="s">
        <v>20</v>
      </c>
      <c r="C48" s="207" t="s">
        <v>60</v>
      </c>
      <c r="D48" s="208"/>
      <c r="E48" s="58">
        <v>8</v>
      </c>
      <c r="F48" s="58">
        <v>6</v>
      </c>
      <c r="G48" s="58">
        <v>0</v>
      </c>
      <c r="H48" s="58">
        <v>0</v>
      </c>
      <c r="I48" s="58">
        <v>6</v>
      </c>
      <c r="J48" s="58">
        <v>1</v>
      </c>
      <c r="K48" s="58">
        <v>0</v>
      </c>
      <c r="L48" s="58">
        <v>4</v>
      </c>
      <c r="M48" s="58">
        <v>0</v>
      </c>
      <c r="N48" s="58">
        <v>0</v>
      </c>
      <c r="O48" s="58">
        <v>7</v>
      </c>
      <c r="P48" s="58">
        <v>3</v>
      </c>
      <c r="Q48" s="58">
        <v>34</v>
      </c>
      <c r="R48" s="59">
        <v>22</v>
      </c>
      <c r="S48" s="84">
        <f>SUM(E48:R48)</f>
        <v>91</v>
      </c>
    </row>
    <row r="49" spans="2:22" ht="42" customHeight="1" thickBot="1" thickTop="1">
      <c r="B49" s="187"/>
      <c r="C49" s="197" t="s">
        <v>61</v>
      </c>
      <c r="D49" s="198"/>
      <c r="E49" s="85">
        <f>E48+'[1]Stan i struktura VI 12'!E49</f>
        <v>71</v>
      </c>
      <c r="F49" s="85">
        <f>F48+'[1]Stan i struktura VI 12'!F49</f>
        <v>43</v>
      </c>
      <c r="G49" s="85">
        <f>G48+'[1]Stan i struktura VI 12'!G49</f>
        <v>0</v>
      </c>
      <c r="H49" s="85">
        <f>H48+'[1]Stan i struktura VI 12'!H49</f>
        <v>15</v>
      </c>
      <c r="I49" s="85">
        <f>I48+'[1]Stan i struktura VI 12'!I49</f>
        <v>31</v>
      </c>
      <c r="J49" s="85">
        <f>J48+'[1]Stan i struktura VI 12'!J49</f>
        <v>23</v>
      </c>
      <c r="K49" s="85">
        <f>K48+'[1]Stan i struktura VI 12'!K49</f>
        <v>59</v>
      </c>
      <c r="L49" s="85">
        <f>L48+'[1]Stan i struktura VI 12'!L49</f>
        <v>42</v>
      </c>
      <c r="M49" s="85">
        <f>M48+'[1]Stan i struktura VI 12'!M49</f>
        <v>14</v>
      </c>
      <c r="N49" s="85">
        <f>N48+'[1]Stan i struktura VI 12'!N49</f>
        <v>1</v>
      </c>
      <c r="O49" s="85">
        <f>O48+'[1]Stan i struktura VI 12'!O49</f>
        <v>100</v>
      </c>
      <c r="P49" s="85">
        <f>P48+'[1]Stan i struktura VI 12'!P49</f>
        <v>22</v>
      </c>
      <c r="Q49" s="85">
        <f>Q48+'[1]Stan i struktura VI 12'!Q49</f>
        <v>414</v>
      </c>
      <c r="R49" s="86">
        <f>R48+'[1]Stan i struktura VI 12'!R49</f>
        <v>107</v>
      </c>
      <c r="S49" s="83">
        <f>S48+'[1]Stan i struktura VI 12'!S49</f>
        <v>942</v>
      </c>
      <c r="V49" s="4">
        <f>SUM(E49:R49)</f>
        <v>942</v>
      </c>
    </row>
    <row r="50" spans="2:19" s="4" customFormat="1" ht="42" customHeight="1" thickBot="1" thickTop="1">
      <c r="B50" s="182" t="s">
        <v>23</v>
      </c>
      <c r="C50" s="195" t="s">
        <v>62</v>
      </c>
      <c r="D50" s="196"/>
      <c r="E50" s="87">
        <v>6</v>
      </c>
      <c r="F50" s="87">
        <v>0</v>
      </c>
      <c r="G50" s="87">
        <v>6</v>
      </c>
      <c r="H50" s="87">
        <v>1</v>
      </c>
      <c r="I50" s="87">
        <v>18</v>
      </c>
      <c r="J50" s="87">
        <v>0</v>
      </c>
      <c r="K50" s="87">
        <v>0</v>
      </c>
      <c r="L50" s="87">
        <v>7</v>
      </c>
      <c r="M50" s="87">
        <v>0</v>
      </c>
      <c r="N50" s="87">
        <v>0</v>
      </c>
      <c r="O50" s="87">
        <v>23</v>
      </c>
      <c r="P50" s="87">
        <v>4</v>
      </c>
      <c r="Q50" s="87">
        <v>32</v>
      </c>
      <c r="R50" s="88">
        <v>0</v>
      </c>
      <c r="S50" s="84">
        <f>SUM(E50:R50)</f>
        <v>97</v>
      </c>
    </row>
    <row r="51" spans="2:22" ht="42" customHeight="1" thickBot="1" thickTop="1">
      <c r="B51" s="187"/>
      <c r="C51" s="197" t="s">
        <v>63</v>
      </c>
      <c r="D51" s="198"/>
      <c r="E51" s="85">
        <f>E50+'[1]Stan i struktura VI 12'!E51</f>
        <v>31</v>
      </c>
      <c r="F51" s="85">
        <f>F50+'[1]Stan i struktura VI 12'!F51</f>
        <v>32</v>
      </c>
      <c r="G51" s="85">
        <f>G50+'[1]Stan i struktura VI 12'!G51</f>
        <v>42</v>
      </c>
      <c r="H51" s="85">
        <f>H50+'[1]Stan i struktura VI 12'!H51</f>
        <v>67</v>
      </c>
      <c r="I51" s="85">
        <f>I50+'[1]Stan i struktura VI 12'!I51</f>
        <v>128</v>
      </c>
      <c r="J51" s="85">
        <f>J50+'[1]Stan i struktura VI 12'!J51</f>
        <v>14</v>
      </c>
      <c r="K51" s="85">
        <f>K50+'[1]Stan i struktura VI 12'!K51</f>
        <v>36</v>
      </c>
      <c r="L51" s="85">
        <f>L50+'[1]Stan i struktura VI 12'!L51</f>
        <v>42</v>
      </c>
      <c r="M51" s="85">
        <f>M50+'[1]Stan i struktura VI 12'!M51</f>
        <v>0</v>
      </c>
      <c r="N51" s="85">
        <f>N50+'[1]Stan i struktura VI 12'!N51</f>
        <v>17</v>
      </c>
      <c r="O51" s="85">
        <f>O50+'[1]Stan i struktura VI 12'!O51</f>
        <v>49</v>
      </c>
      <c r="P51" s="85">
        <f>P50+'[1]Stan i struktura VI 12'!P51</f>
        <v>77</v>
      </c>
      <c r="Q51" s="85">
        <f>Q50+'[1]Stan i struktura VI 12'!Q51</f>
        <v>114</v>
      </c>
      <c r="R51" s="86">
        <f>R50+'[1]Stan i struktura VI 12'!R51</f>
        <v>35</v>
      </c>
      <c r="S51" s="83">
        <f>S50+'[1]Stan i struktura VI 12'!S51</f>
        <v>684</v>
      </c>
      <c r="V51" s="4">
        <f>SUM(E51:R51)</f>
        <v>684</v>
      </c>
    </row>
    <row r="52" spans="2:19" s="4" customFormat="1" ht="42" customHeight="1" thickBot="1" thickTop="1">
      <c r="B52" s="181" t="s">
        <v>28</v>
      </c>
      <c r="C52" s="188" t="s">
        <v>64</v>
      </c>
      <c r="D52" s="189"/>
      <c r="E52" s="49">
        <v>5</v>
      </c>
      <c r="F52" s="50">
        <v>0</v>
      </c>
      <c r="G52" s="50">
        <v>3</v>
      </c>
      <c r="H52" s="50">
        <v>10</v>
      </c>
      <c r="I52" s="51">
        <v>36</v>
      </c>
      <c r="J52" s="50">
        <v>6</v>
      </c>
      <c r="K52" s="51">
        <v>15</v>
      </c>
      <c r="L52" s="50">
        <v>2</v>
      </c>
      <c r="M52" s="51">
        <v>1</v>
      </c>
      <c r="N52" s="51">
        <v>3</v>
      </c>
      <c r="O52" s="51">
        <v>6</v>
      </c>
      <c r="P52" s="50">
        <v>5</v>
      </c>
      <c r="Q52" s="89">
        <v>9</v>
      </c>
      <c r="R52" s="51">
        <v>8</v>
      </c>
      <c r="S52" s="84">
        <f>SUM(E52:R52)</f>
        <v>109</v>
      </c>
    </row>
    <row r="53" spans="2:22" ht="42" customHeight="1" thickBot="1" thickTop="1">
      <c r="B53" s="187"/>
      <c r="C53" s="197" t="s">
        <v>65</v>
      </c>
      <c r="D53" s="198"/>
      <c r="E53" s="85">
        <f>E52+'[1]Stan i struktura VI 12'!E53</f>
        <v>22</v>
      </c>
      <c r="F53" s="85">
        <f>F52+'[1]Stan i struktura VI 12'!F53</f>
        <v>3</v>
      </c>
      <c r="G53" s="85">
        <f>G52+'[1]Stan i struktura VI 12'!G53</f>
        <v>59</v>
      </c>
      <c r="H53" s="85">
        <f>H52+'[1]Stan i struktura VI 12'!H53</f>
        <v>73</v>
      </c>
      <c r="I53" s="85">
        <f>I52+'[1]Stan i struktura VI 12'!I53</f>
        <v>50</v>
      </c>
      <c r="J53" s="85">
        <f>J52+'[1]Stan i struktura VI 12'!J53</f>
        <v>43</v>
      </c>
      <c r="K53" s="85">
        <f>K52+'[1]Stan i struktura VI 12'!K53</f>
        <v>16</v>
      </c>
      <c r="L53" s="85">
        <f>L52+'[1]Stan i struktura VI 12'!L53</f>
        <v>31</v>
      </c>
      <c r="M53" s="85">
        <f>M52+'[1]Stan i struktura VI 12'!M53</f>
        <v>5</v>
      </c>
      <c r="N53" s="85">
        <f>N52+'[1]Stan i struktura VI 12'!N53</f>
        <v>20</v>
      </c>
      <c r="O53" s="85">
        <f>O52+'[1]Stan i struktura VI 12'!O53</f>
        <v>14</v>
      </c>
      <c r="P53" s="85">
        <f>P52+'[1]Stan i struktura VI 12'!P53</f>
        <v>12</v>
      </c>
      <c r="Q53" s="85">
        <f>Q52+'[1]Stan i struktura VI 12'!Q53</f>
        <v>10</v>
      </c>
      <c r="R53" s="86">
        <f>R52+'[1]Stan i struktura VI 12'!R53</f>
        <v>67</v>
      </c>
      <c r="S53" s="83">
        <f>S52+'[1]Stan i struktura VI 12'!S53</f>
        <v>425</v>
      </c>
      <c r="V53" s="4">
        <f>SUM(E53:R53)</f>
        <v>425</v>
      </c>
    </row>
    <row r="54" spans="2:19" s="4" customFormat="1" ht="42" customHeight="1" thickBot="1" thickTop="1">
      <c r="B54" s="181" t="s">
        <v>31</v>
      </c>
      <c r="C54" s="188" t="s">
        <v>66</v>
      </c>
      <c r="D54" s="189"/>
      <c r="E54" s="49">
        <v>8</v>
      </c>
      <c r="F54" s="50">
        <v>3</v>
      </c>
      <c r="G54" s="50">
        <v>18</v>
      </c>
      <c r="H54" s="50">
        <v>0</v>
      </c>
      <c r="I54" s="51">
        <v>8</v>
      </c>
      <c r="J54" s="50">
        <v>13</v>
      </c>
      <c r="K54" s="51">
        <v>4</v>
      </c>
      <c r="L54" s="50">
        <v>8</v>
      </c>
      <c r="M54" s="51">
        <v>2</v>
      </c>
      <c r="N54" s="51">
        <v>0</v>
      </c>
      <c r="O54" s="51">
        <v>5</v>
      </c>
      <c r="P54" s="50">
        <v>2</v>
      </c>
      <c r="Q54" s="89">
        <v>7</v>
      </c>
      <c r="R54" s="51">
        <v>17</v>
      </c>
      <c r="S54" s="84">
        <f>SUM(E54:R54)</f>
        <v>95</v>
      </c>
    </row>
    <row r="55" spans="2:22" s="4" customFormat="1" ht="42" customHeight="1" thickBot="1" thickTop="1">
      <c r="B55" s="187"/>
      <c r="C55" s="190" t="s">
        <v>67</v>
      </c>
      <c r="D55" s="191"/>
      <c r="E55" s="85">
        <f>E54+'[1]Stan i struktura VI 12'!E55</f>
        <v>45</v>
      </c>
      <c r="F55" s="85">
        <f>F54+'[1]Stan i struktura VI 12'!F55</f>
        <v>29</v>
      </c>
      <c r="G55" s="85">
        <f>G54+'[1]Stan i struktura VI 12'!G55</f>
        <v>44</v>
      </c>
      <c r="H55" s="85">
        <f>H54+'[1]Stan i struktura VI 12'!H55</f>
        <v>0</v>
      </c>
      <c r="I55" s="85">
        <f>I54+'[1]Stan i struktura VI 12'!I55</f>
        <v>28</v>
      </c>
      <c r="J55" s="85">
        <f>J54+'[1]Stan i struktura VI 12'!J55</f>
        <v>103</v>
      </c>
      <c r="K55" s="85">
        <f>K54+'[1]Stan i struktura VI 12'!K55</f>
        <v>26</v>
      </c>
      <c r="L55" s="85">
        <f>L54+'[1]Stan i struktura VI 12'!L55</f>
        <v>50</v>
      </c>
      <c r="M55" s="85">
        <f>M54+'[1]Stan i struktura VI 12'!M55</f>
        <v>18</v>
      </c>
      <c r="N55" s="85">
        <f>N54+'[1]Stan i struktura VI 12'!N55</f>
        <v>33</v>
      </c>
      <c r="O55" s="85">
        <f>O54+'[1]Stan i struktura VI 12'!O55</f>
        <v>28</v>
      </c>
      <c r="P55" s="85">
        <f>P54+'[1]Stan i struktura VI 12'!P55</f>
        <v>8</v>
      </c>
      <c r="Q55" s="85">
        <f>Q54+'[1]Stan i struktura VI 12'!Q55</f>
        <v>42</v>
      </c>
      <c r="R55" s="86">
        <f>R54+'[1]Stan i struktura VI 12'!R55</f>
        <v>115</v>
      </c>
      <c r="S55" s="83">
        <f>S54+'[1]Stan i struktura VI 12'!S55</f>
        <v>569</v>
      </c>
      <c r="V55" s="4">
        <f>SUM(E55:R55)</f>
        <v>569</v>
      </c>
    </row>
    <row r="56" spans="2:19" s="4" customFormat="1" ht="42" customHeight="1" thickBot="1" thickTop="1">
      <c r="B56" s="181" t="s">
        <v>42</v>
      </c>
      <c r="C56" s="174" t="s">
        <v>68</v>
      </c>
      <c r="D56" s="175"/>
      <c r="E56" s="90">
        <v>8</v>
      </c>
      <c r="F56" s="90">
        <v>9</v>
      </c>
      <c r="G56" s="90">
        <v>0</v>
      </c>
      <c r="H56" s="90">
        <v>0</v>
      </c>
      <c r="I56" s="90">
        <v>3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2</v>
      </c>
      <c r="S56" s="84">
        <f>SUM(E56:R56)</f>
        <v>22</v>
      </c>
    </row>
    <row r="57" spans="2:22" s="4" customFormat="1" ht="42" customHeight="1" thickBot="1" thickTop="1">
      <c r="B57" s="192"/>
      <c r="C57" s="193" t="s">
        <v>69</v>
      </c>
      <c r="D57" s="194"/>
      <c r="E57" s="85">
        <f>E56+'[1]Stan i struktura VI 12'!E57</f>
        <v>47</v>
      </c>
      <c r="F57" s="85">
        <f>F56+'[1]Stan i struktura VI 12'!F57</f>
        <v>39</v>
      </c>
      <c r="G57" s="85">
        <f>G56+'[1]Stan i struktura VI 12'!G57</f>
        <v>0</v>
      </c>
      <c r="H57" s="85">
        <f>H56+'[1]Stan i struktura VI 12'!H57</f>
        <v>0</v>
      </c>
      <c r="I57" s="85">
        <f>I56+'[1]Stan i struktura VI 12'!I57</f>
        <v>8</v>
      </c>
      <c r="J57" s="85">
        <f>J56+'[1]Stan i struktura VI 12'!J57</f>
        <v>3</v>
      </c>
      <c r="K57" s="85">
        <f>K56+'[1]Stan i struktura VI 12'!K57</f>
        <v>3</v>
      </c>
      <c r="L57" s="85">
        <f>L56+'[1]Stan i struktura VI 12'!L57</f>
        <v>0</v>
      </c>
      <c r="M57" s="85">
        <f>M56+'[1]Stan i struktura VI 12'!M57</f>
        <v>0</v>
      </c>
      <c r="N57" s="85">
        <f>N56+'[1]Stan i struktura VI 12'!N57</f>
        <v>0</v>
      </c>
      <c r="O57" s="85">
        <f>O56+'[1]Stan i struktura VI 12'!O57</f>
        <v>1</v>
      </c>
      <c r="P57" s="85">
        <f>P56+'[1]Stan i struktura VI 12'!P57</f>
        <v>0</v>
      </c>
      <c r="Q57" s="85">
        <f>Q56+'[1]Stan i struktura VI 12'!Q57</f>
        <v>1</v>
      </c>
      <c r="R57" s="86">
        <f>R56+'[1]Stan i struktura VI 12'!R57</f>
        <v>5</v>
      </c>
      <c r="S57" s="83">
        <f>S56+'[1]Stan i struktura VI 12'!S57</f>
        <v>107</v>
      </c>
      <c r="V57" s="4">
        <f>SUM(E57:R57)</f>
        <v>107</v>
      </c>
    </row>
    <row r="58" spans="2:19" s="4" customFormat="1" ht="42" customHeight="1" thickBot="1" thickTop="1">
      <c r="B58" s="181" t="s">
        <v>50</v>
      </c>
      <c r="C58" s="174" t="s">
        <v>70</v>
      </c>
      <c r="D58" s="175"/>
      <c r="E58" s="90">
        <v>2</v>
      </c>
      <c r="F58" s="90">
        <v>2</v>
      </c>
      <c r="G58" s="90">
        <v>7</v>
      </c>
      <c r="H58" s="90">
        <v>48</v>
      </c>
      <c r="I58" s="90">
        <v>67</v>
      </c>
      <c r="J58" s="90">
        <v>1</v>
      </c>
      <c r="K58" s="90">
        <v>5</v>
      </c>
      <c r="L58" s="90">
        <v>2</v>
      </c>
      <c r="M58" s="90">
        <v>0</v>
      </c>
      <c r="N58" s="90">
        <v>12</v>
      </c>
      <c r="O58" s="90">
        <v>9</v>
      </c>
      <c r="P58" s="90">
        <v>10</v>
      </c>
      <c r="Q58" s="90">
        <v>13</v>
      </c>
      <c r="R58" s="91">
        <v>7</v>
      </c>
      <c r="S58" s="84">
        <f>SUM(E58:R58)</f>
        <v>185</v>
      </c>
    </row>
    <row r="59" spans="2:22" s="4" customFormat="1" ht="42" customHeight="1" thickBot="1" thickTop="1">
      <c r="B59" s="182"/>
      <c r="C59" s="183" t="s">
        <v>71</v>
      </c>
      <c r="D59" s="184"/>
      <c r="E59" s="85">
        <f>E58+'[1]Stan i struktura VI 12'!E59</f>
        <v>40</v>
      </c>
      <c r="F59" s="85">
        <f>F58+'[1]Stan i struktura VI 12'!F59</f>
        <v>16</v>
      </c>
      <c r="G59" s="85">
        <f>G58+'[1]Stan i struktura VI 12'!G59</f>
        <v>98</v>
      </c>
      <c r="H59" s="85">
        <f>H58+'[1]Stan i struktura VI 12'!H59</f>
        <v>318</v>
      </c>
      <c r="I59" s="85">
        <f>I58+'[1]Stan i struktura VI 12'!I59</f>
        <v>103</v>
      </c>
      <c r="J59" s="85">
        <f>J58+'[1]Stan i struktura VI 12'!J59</f>
        <v>20</v>
      </c>
      <c r="K59" s="85">
        <f>K58+'[1]Stan i struktura VI 12'!K59</f>
        <v>48</v>
      </c>
      <c r="L59" s="85">
        <f>L58+'[1]Stan i struktura VI 12'!L59</f>
        <v>42</v>
      </c>
      <c r="M59" s="85">
        <f>M58+'[1]Stan i struktura VI 12'!M59</f>
        <v>49</v>
      </c>
      <c r="N59" s="85">
        <f>N58+'[1]Stan i struktura VI 12'!N59</f>
        <v>75</v>
      </c>
      <c r="O59" s="85">
        <f>O58+'[1]Stan i struktura VI 12'!O59</f>
        <v>101</v>
      </c>
      <c r="P59" s="85">
        <f>P58+'[1]Stan i struktura VI 12'!P59</f>
        <v>129</v>
      </c>
      <c r="Q59" s="85">
        <f>Q58+'[1]Stan i struktura VI 12'!Q59</f>
        <v>126</v>
      </c>
      <c r="R59" s="86">
        <f>R58+'[1]Stan i struktura VI 12'!R59</f>
        <v>67</v>
      </c>
      <c r="S59" s="83">
        <f>S58+'[1]Stan i struktura VI 12'!S59</f>
        <v>1232</v>
      </c>
      <c r="V59" s="4">
        <f>SUM(E59:R59)</f>
        <v>1232</v>
      </c>
    </row>
    <row r="60" spans="2:19" s="4" customFormat="1" ht="42" customHeight="1" thickBot="1" thickTop="1">
      <c r="B60" s="173" t="s">
        <v>72</v>
      </c>
      <c r="C60" s="174" t="s">
        <v>73</v>
      </c>
      <c r="D60" s="175"/>
      <c r="E60" s="90">
        <v>36</v>
      </c>
      <c r="F60" s="90">
        <v>21</v>
      </c>
      <c r="G60" s="90">
        <v>3</v>
      </c>
      <c r="H60" s="90">
        <v>75</v>
      </c>
      <c r="I60" s="90">
        <v>10</v>
      </c>
      <c r="J60" s="90">
        <v>15</v>
      </c>
      <c r="K60" s="90">
        <v>22</v>
      </c>
      <c r="L60" s="90">
        <v>50</v>
      </c>
      <c r="M60" s="90">
        <v>0</v>
      </c>
      <c r="N60" s="90">
        <v>28</v>
      </c>
      <c r="O60" s="90">
        <v>33</v>
      </c>
      <c r="P60" s="90">
        <v>27</v>
      </c>
      <c r="Q60" s="90">
        <v>58</v>
      </c>
      <c r="R60" s="91">
        <v>46</v>
      </c>
      <c r="S60" s="84">
        <f>SUM(E60:R60)</f>
        <v>424</v>
      </c>
    </row>
    <row r="61" spans="2:22" s="4" customFormat="1" ht="42" customHeight="1" thickBot="1" thickTop="1">
      <c r="B61" s="173"/>
      <c r="C61" s="185" t="s">
        <v>74</v>
      </c>
      <c r="D61" s="186"/>
      <c r="E61" s="92">
        <f>E60+'[1]Stan i struktura VI 12'!E61</f>
        <v>239</v>
      </c>
      <c r="F61" s="92">
        <f>F60+'[1]Stan i struktura VI 12'!F61</f>
        <v>127</v>
      </c>
      <c r="G61" s="92">
        <f>G60+'[1]Stan i struktura VI 12'!G61</f>
        <v>223</v>
      </c>
      <c r="H61" s="92">
        <f>H60+'[1]Stan i struktura VI 12'!H61</f>
        <v>374</v>
      </c>
      <c r="I61" s="92">
        <f>I60+'[1]Stan i struktura VI 12'!I61</f>
        <v>267</v>
      </c>
      <c r="J61" s="92">
        <f>J60+'[1]Stan i struktura VI 12'!J61</f>
        <v>214</v>
      </c>
      <c r="K61" s="92">
        <f>K60+'[1]Stan i struktura VI 12'!K61</f>
        <v>350</v>
      </c>
      <c r="L61" s="92">
        <f>L60+'[1]Stan i struktura VI 12'!L61</f>
        <v>191</v>
      </c>
      <c r="M61" s="92">
        <f>M60+'[1]Stan i struktura VI 12'!M61</f>
        <v>188</v>
      </c>
      <c r="N61" s="92">
        <f>N60+'[1]Stan i struktura VI 12'!N61</f>
        <v>99</v>
      </c>
      <c r="O61" s="92">
        <f>O60+'[1]Stan i struktura VI 12'!O61</f>
        <v>372</v>
      </c>
      <c r="P61" s="92">
        <f>P60+'[1]Stan i struktura VI 12'!P61</f>
        <v>367</v>
      </c>
      <c r="Q61" s="92">
        <f>Q60+'[1]Stan i struktura VI 12'!Q61</f>
        <v>342</v>
      </c>
      <c r="R61" s="93">
        <f>R60+'[1]Stan i struktura VI 12'!R61</f>
        <v>271</v>
      </c>
      <c r="S61" s="83">
        <f>S60+'[1]Stan i struktura VI 12'!S61</f>
        <v>3624</v>
      </c>
      <c r="V61" s="4">
        <f>SUM(E61:R61)</f>
        <v>3624</v>
      </c>
    </row>
    <row r="62" spans="2:19" s="4" customFormat="1" ht="42" customHeight="1" thickBot="1" thickTop="1">
      <c r="B62" s="173" t="s">
        <v>75</v>
      </c>
      <c r="C62" s="174" t="s">
        <v>76</v>
      </c>
      <c r="D62" s="175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173"/>
      <c r="C63" s="176" t="s">
        <v>77</v>
      </c>
      <c r="D63" s="177"/>
      <c r="E63" s="85">
        <f>E62+'[1]Stan i struktura VI 12'!E63</f>
        <v>0</v>
      </c>
      <c r="F63" s="85">
        <f>F62+'[1]Stan i struktura VI 12'!F63</f>
        <v>0</v>
      </c>
      <c r="G63" s="85">
        <f>G62+'[1]Stan i struktura VI 12'!G63</f>
        <v>0</v>
      </c>
      <c r="H63" s="85">
        <f>H62+'[1]Stan i struktura VI 12'!H63</f>
        <v>0</v>
      </c>
      <c r="I63" s="85">
        <f>I62+'[1]Stan i struktura VI 12'!I63</f>
        <v>0</v>
      </c>
      <c r="J63" s="85">
        <f>J62+'[1]Stan i struktura VI 12'!J63</f>
        <v>0</v>
      </c>
      <c r="K63" s="85">
        <f>K62+'[1]Stan i struktura VI 12'!K63</f>
        <v>0</v>
      </c>
      <c r="L63" s="85">
        <f>L62+'[1]Stan i struktura VI 12'!L63</f>
        <v>0</v>
      </c>
      <c r="M63" s="85">
        <f>M62+'[1]Stan i struktura VI 12'!M63</f>
        <v>0</v>
      </c>
      <c r="N63" s="85">
        <f>N62+'[1]Stan i struktura VI 12'!N63</f>
        <v>0</v>
      </c>
      <c r="O63" s="85">
        <f>O62+'[1]Stan i struktura VI 12'!O63</f>
        <v>0</v>
      </c>
      <c r="P63" s="85">
        <f>P62+'[1]Stan i struktura VI 12'!P63</f>
        <v>0</v>
      </c>
      <c r="Q63" s="85">
        <f>Q62+'[1]Stan i struktura VI 12'!Q63</f>
        <v>0</v>
      </c>
      <c r="R63" s="86">
        <f>R62+'[1]Stan i struktura VI 12'!R63</f>
        <v>0</v>
      </c>
      <c r="S63" s="83">
        <f>S62+'[1]Stan i struktura VI 12'!S63</f>
        <v>0</v>
      </c>
      <c r="V63" s="4">
        <f>SUM(E63:R63)</f>
        <v>0</v>
      </c>
    </row>
    <row r="64" spans="2:19" s="4" customFormat="1" ht="42" customHeight="1" thickBot="1" thickTop="1">
      <c r="B64" s="173" t="s">
        <v>78</v>
      </c>
      <c r="C64" s="174" t="s">
        <v>79</v>
      </c>
      <c r="D64" s="175"/>
      <c r="E64" s="90">
        <v>1</v>
      </c>
      <c r="F64" s="90">
        <v>3</v>
      </c>
      <c r="G64" s="90">
        <v>3</v>
      </c>
      <c r="H64" s="90">
        <v>0</v>
      </c>
      <c r="I64" s="90">
        <v>7</v>
      </c>
      <c r="J64" s="90">
        <v>2</v>
      </c>
      <c r="K64" s="90">
        <v>18</v>
      </c>
      <c r="L64" s="90">
        <v>5</v>
      </c>
      <c r="M64" s="90">
        <v>1</v>
      </c>
      <c r="N64" s="90">
        <v>3</v>
      </c>
      <c r="O64" s="90">
        <v>3</v>
      </c>
      <c r="P64" s="90">
        <v>4</v>
      </c>
      <c r="Q64" s="90">
        <v>176</v>
      </c>
      <c r="R64" s="91">
        <v>162</v>
      </c>
      <c r="S64" s="84">
        <f>SUM(E64:R64)</f>
        <v>388</v>
      </c>
    </row>
    <row r="65" spans="2:22" ht="42" customHeight="1" thickBot="1" thickTop="1">
      <c r="B65" s="178"/>
      <c r="C65" s="179" t="s">
        <v>80</v>
      </c>
      <c r="D65" s="180"/>
      <c r="E65" s="85">
        <f>E64+'[1]Stan i struktura VI 12'!E65</f>
        <v>42</v>
      </c>
      <c r="F65" s="85">
        <f>F64+'[1]Stan i struktura VI 12'!F65</f>
        <v>129</v>
      </c>
      <c r="G65" s="85">
        <f>G64+'[1]Stan i struktura VI 12'!G65</f>
        <v>59</v>
      </c>
      <c r="H65" s="85">
        <f>H64+'[1]Stan i struktura VI 12'!H65</f>
        <v>62</v>
      </c>
      <c r="I65" s="85">
        <f>I64+'[1]Stan i struktura VI 12'!I65</f>
        <v>184</v>
      </c>
      <c r="J65" s="85">
        <f>J64+'[1]Stan i struktura VI 12'!J65</f>
        <v>40</v>
      </c>
      <c r="K65" s="85">
        <f>K64+'[1]Stan i struktura VI 12'!K65</f>
        <v>93</v>
      </c>
      <c r="L65" s="85">
        <f>L64+'[1]Stan i struktura VI 12'!L65</f>
        <v>22</v>
      </c>
      <c r="M65" s="85">
        <f>M64+'[1]Stan i struktura VI 12'!M65</f>
        <v>33</v>
      </c>
      <c r="N65" s="85">
        <f>N64+'[1]Stan i struktura VI 12'!N65</f>
        <v>65</v>
      </c>
      <c r="O65" s="85">
        <f>O64+'[1]Stan i struktura VI 12'!O65</f>
        <v>149</v>
      </c>
      <c r="P65" s="85">
        <f>P64+'[1]Stan i struktura VI 12'!P65</f>
        <v>65</v>
      </c>
      <c r="Q65" s="85">
        <f>Q64+'[1]Stan i struktura VI 12'!Q65</f>
        <v>1086</v>
      </c>
      <c r="R65" s="86">
        <f>R64+'[1]Stan i struktura VI 12'!R65</f>
        <v>763</v>
      </c>
      <c r="S65" s="83">
        <f>S64+'[1]Stan i struktura VI 12'!S65</f>
        <v>2792</v>
      </c>
      <c r="V65" s="4">
        <f>SUM(E65:R65)</f>
        <v>2792</v>
      </c>
    </row>
    <row r="66" spans="2:22" ht="45" customHeight="1" thickBot="1" thickTop="1">
      <c r="B66" s="166" t="s">
        <v>81</v>
      </c>
      <c r="C66" s="168" t="s">
        <v>82</v>
      </c>
      <c r="D66" s="169"/>
      <c r="E66" s="94">
        <f aca="true" t="shared" si="14" ref="E66:R67">E48+E50+E52+E54+E56+E58+E60+E62+E64</f>
        <v>74</v>
      </c>
      <c r="F66" s="94">
        <f t="shared" si="14"/>
        <v>44</v>
      </c>
      <c r="G66" s="94">
        <f t="shared" si="14"/>
        <v>40</v>
      </c>
      <c r="H66" s="94">
        <f t="shared" si="14"/>
        <v>134</v>
      </c>
      <c r="I66" s="94">
        <f t="shared" si="14"/>
        <v>155</v>
      </c>
      <c r="J66" s="94">
        <f t="shared" si="14"/>
        <v>38</v>
      </c>
      <c r="K66" s="94">
        <f t="shared" si="14"/>
        <v>64</v>
      </c>
      <c r="L66" s="94">
        <f t="shared" si="14"/>
        <v>78</v>
      </c>
      <c r="M66" s="94">
        <f t="shared" si="14"/>
        <v>4</v>
      </c>
      <c r="N66" s="94">
        <f t="shared" si="14"/>
        <v>46</v>
      </c>
      <c r="O66" s="94">
        <f t="shared" si="14"/>
        <v>86</v>
      </c>
      <c r="P66" s="94">
        <f t="shared" si="14"/>
        <v>55</v>
      </c>
      <c r="Q66" s="94">
        <f t="shared" si="14"/>
        <v>329</v>
      </c>
      <c r="R66" s="95">
        <f t="shared" si="14"/>
        <v>264</v>
      </c>
      <c r="S66" s="96">
        <f>SUM(E66:R66)</f>
        <v>1411</v>
      </c>
      <c r="V66" s="4"/>
    </row>
    <row r="67" spans="2:22" ht="45" customHeight="1" thickBot="1" thickTop="1">
      <c r="B67" s="167"/>
      <c r="C67" s="168" t="s">
        <v>83</v>
      </c>
      <c r="D67" s="169"/>
      <c r="E67" s="97">
        <f t="shared" si="14"/>
        <v>537</v>
      </c>
      <c r="F67" s="97">
        <f>F49+F51+F53+F55+F57+F59+F61+F63+F65</f>
        <v>418</v>
      </c>
      <c r="G67" s="97">
        <f t="shared" si="14"/>
        <v>525</v>
      </c>
      <c r="H67" s="97">
        <f t="shared" si="14"/>
        <v>909</v>
      </c>
      <c r="I67" s="97">
        <f t="shared" si="14"/>
        <v>799</v>
      </c>
      <c r="J67" s="97">
        <f t="shared" si="14"/>
        <v>460</v>
      </c>
      <c r="K67" s="97">
        <f t="shared" si="14"/>
        <v>631</v>
      </c>
      <c r="L67" s="97">
        <f t="shared" si="14"/>
        <v>420</v>
      </c>
      <c r="M67" s="97">
        <f t="shared" si="14"/>
        <v>307</v>
      </c>
      <c r="N67" s="97">
        <f t="shared" si="14"/>
        <v>310</v>
      </c>
      <c r="O67" s="97">
        <f t="shared" si="14"/>
        <v>814</v>
      </c>
      <c r="P67" s="97">
        <f t="shared" si="14"/>
        <v>680</v>
      </c>
      <c r="Q67" s="97">
        <f t="shared" si="14"/>
        <v>2135</v>
      </c>
      <c r="R67" s="98">
        <f t="shared" si="14"/>
        <v>1430</v>
      </c>
      <c r="S67" s="96">
        <f>SUM(E67:R67)</f>
        <v>10375</v>
      </c>
      <c r="V67" s="4"/>
    </row>
    <row r="68" spans="2:19" ht="14.25" customHeight="1">
      <c r="B68" s="170" t="s">
        <v>84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</row>
    <row r="69" spans="2:19" ht="14.25" customHeight="1">
      <c r="B69" s="171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</row>
    <row r="75" ht="13.5" thickBot="1"/>
    <row r="76" spans="5:19" ht="26.25" customHeight="1" thickBot="1" thickTop="1">
      <c r="E76" s="99">
        <v>160</v>
      </c>
      <c r="F76" s="99">
        <v>84</v>
      </c>
      <c r="G76" s="99">
        <v>77</v>
      </c>
      <c r="H76" s="99">
        <v>90</v>
      </c>
      <c r="I76" s="99">
        <v>127</v>
      </c>
      <c r="J76" s="99">
        <v>50</v>
      </c>
      <c r="K76" s="99">
        <v>67</v>
      </c>
      <c r="L76" s="99">
        <v>48</v>
      </c>
      <c r="M76" s="99">
        <v>87</v>
      </c>
      <c r="N76" s="99">
        <v>62</v>
      </c>
      <c r="O76" s="99">
        <v>143</v>
      </c>
      <c r="P76" s="99">
        <v>148</v>
      </c>
      <c r="Q76" s="99">
        <v>99</v>
      </c>
      <c r="R76" s="99">
        <v>134</v>
      </c>
      <c r="S76" s="77">
        <f>SUM(E76:R76)</f>
        <v>1376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61" t="s">
        <v>85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2:15" ht="24.75" customHeight="1">
      <c r="B2" s="261" t="s">
        <v>86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2:15" ht="18.75" thickBot="1">
      <c r="B3" s="1"/>
      <c r="C3" s="100"/>
      <c r="D3" s="100"/>
      <c r="E3" s="100"/>
      <c r="F3" s="100"/>
      <c r="G3" s="10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4" t="s">
        <v>87</v>
      </c>
      <c r="C4" s="266" t="s">
        <v>88</v>
      </c>
      <c r="D4" s="268" t="s">
        <v>89</v>
      </c>
      <c r="E4" s="270" t="s">
        <v>90</v>
      </c>
      <c r="F4" s="100"/>
      <c r="G4" s="264" t="s">
        <v>87</v>
      </c>
      <c r="H4" s="272" t="s">
        <v>91</v>
      </c>
      <c r="I4" s="268" t="s">
        <v>89</v>
      </c>
      <c r="J4" s="270" t="s">
        <v>90</v>
      </c>
      <c r="K4" s="33"/>
      <c r="L4" s="264" t="s">
        <v>87</v>
      </c>
      <c r="M4" s="274" t="s">
        <v>88</v>
      </c>
      <c r="N4" s="268" t="s">
        <v>89</v>
      </c>
      <c r="O4" s="276" t="s">
        <v>90</v>
      </c>
    </row>
    <row r="5" spans="2:15" ht="18.75" customHeight="1" thickBot="1" thickTop="1">
      <c r="B5" s="265"/>
      <c r="C5" s="267"/>
      <c r="D5" s="269"/>
      <c r="E5" s="271"/>
      <c r="F5" s="100"/>
      <c r="G5" s="265"/>
      <c r="H5" s="273"/>
      <c r="I5" s="269"/>
      <c r="J5" s="271"/>
      <c r="K5" s="33"/>
      <c r="L5" s="265"/>
      <c r="M5" s="275"/>
      <c r="N5" s="269"/>
      <c r="O5" s="277"/>
    </row>
    <row r="6" spans="2:15" ht="16.5" customHeight="1" thickTop="1">
      <c r="B6" s="278" t="s">
        <v>92</v>
      </c>
      <c r="C6" s="279"/>
      <c r="D6" s="279"/>
      <c r="E6" s="282">
        <f>SUM(E8+E19+E27+E34+E41)</f>
        <v>20830</v>
      </c>
      <c r="F6" s="100"/>
      <c r="G6" s="101">
        <v>4</v>
      </c>
      <c r="H6" s="102" t="s">
        <v>93</v>
      </c>
      <c r="I6" s="103" t="s">
        <v>94</v>
      </c>
      <c r="J6" s="104">
        <v>875</v>
      </c>
      <c r="K6" s="33"/>
      <c r="L6" s="105" t="s">
        <v>95</v>
      </c>
      <c r="M6" s="106" t="s">
        <v>96</v>
      </c>
      <c r="N6" s="106" t="s">
        <v>97</v>
      </c>
      <c r="O6" s="107">
        <f>SUM(O7:O18)</f>
        <v>9813</v>
      </c>
    </row>
    <row r="7" spans="2:15" ht="16.5" customHeight="1" thickBot="1">
      <c r="B7" s="280"/>
      <c r="C7" s="281"/>
      <c r="D7" s="281"/>
      <c r="E7" s="283"/>
      <c r="F7" s="1"/>
      <c r="G7" s="108">
        <v>5</v>
      </c>
      <c r="H7" s="109" t="s">
        <v>98</v>
      </c>
      <c r="I7" s="110" t="s">
        <v>94</v>
      </c>
      <c r="J7" s="111">
        <v>301</v>
      </c>
      <c r="K7" s="1"/>
      <c r="L7" s="108">
        <v>1</v>
      </c>
      <c r="M7" s="109" t="s">
        <v>99</v>
      </c>
      <c r="N7" s="110" t="s">
        <v>94</v>
      </c>
      <c r="O7" s="111">
        <v>192</v>
      </c>
    </row>
    <row r="8" spans="2:15" ht="16.5" customHeight="1" thickBot="1" thickTop="1">
      <c r="B8" s="105" t="s">
        <v>100</v>
      </c>
      <c r="C8" s="106" t="s">
        <v>101</v>
      </c>
      <c r="D8" s="112" t="s">
        <v>97</v>
      </c>
      <c r="E8" s="107">
        <f>SUM(E9:E17)</f>
        <v>8102</v>
      </c>
      <c r="F8" s="1"/>
      <c r="G8" s="113"/>
      <c r="H8" s="114"/>
      <c r="I8" s="115"/>
      <c r="J8" s="116"/>
      <c r="K8" s="1"/>
      <c r="L8" s="108">
        <v>2</v>
      </c>
      <c r="M8" s="109" t="s">
        <v>102</v>
      </c>
      <c r="N8" s="110" t="s">
        <v>103</v>
      </c>
      <c r="O8" s="111">
        <v>223</v>
      </c>
    </row>
    <row r="9" spans="2:15" ht="16.5" customHeight="1" thickBot="1">
      <c r="B9" s="108">
        <v>1</v>
      </c>
      <c r="C9" s="109" t="s">
        <v>104</v>
      </c>
      <c r="D9" s="110" t="s">
        <v>103</v>
      </c>
      <c r="E9" s="111">
        <v>284</v>
      </c>
      <c r="F9" s="1"/>
      <c r="G9" s="117"/>
      <c r="H9" s="118"/>
      <c r="I9" s="119"/>
      <c r="J9" s="119"/>
      <c r="K9" s="1"/>
      <c r="L9" s="108">
        <v>3</v>
      </c>
      <c r="M9" s="109" t="s">
        <v>105</v>
      </c>
      <c r="N9" s="110" t="s">
        <v>94</v>
      </c>
      <c r="O9" s="111">
        <v>624</v>
      </c>
    </row>
    <row r="10" spans="2:15" ht="16.5" customHeight="1">
      <c r="B10" s="108">
        <v>2</v>
      </c>
      <c r="C10" s="109" t="s">
        <v>106</v>
      </c>
      <c r="D10" s="110" t="s">
        <v>103</v>
      </c>
      <c r="E10" s="111">
        <v>387</v>
      </c>
      <c r="F10" s="1"/>
      <c r="G10" s="264" t="s">
        <v>87</v>
      </c>
      <c r="H10" s="272" t="s">
        <v>91</v>
      </c>
      <c r="I10" s="268" t="s">
        <v>89</v>
      </c>
      <c r="J10" s="270" t="s">
        <v>90</v>
      </c>
      <c r="K10" s="1"/>
      <c r="L10" s="108">
        <v>4</v>
      </c>
      <c r="M10" s="109" t="s">
        <v>107</v>
      </c>
      <c r="N10" s="110" t="s">
        <v>94</v>
      </c>
      <c r="O10" s="111">
        <v>253</v>
      </c>
    </row>
    <row r="11" spans="2:15" ht="16.5" customHeight="1" thickBot="1">
      <c r="B11" s="108">
        <v>3</v>
      </c>
      <c r="C11" s="109" t="s">
        <v>108</v>
      </c>
      <c r="D11" s="110" t="s">
        <v>103</v>
      </c>
      <c r="E11" s="111">
        <v>313</v>
      </c>
      <c r="F11" s="1"/>
      <c r="G11" s="265"/>
      <c r="H11" s="273"/>
      <c r="I11" s="269"/>
      <c r="J11" s="271"/>
      <c r="K11" s="1"/>
      <c r="L11" s="108">
        <v>5</v>
      </c>
      <c r="M11" s="109" t="s">
        <v>109</v>
      </c>
      <c r="N11" s="110" t="s">
        <v>94</v>
      </c>
      <c r="O11" s="111">
        <v>554</v>
      </c>
    </row>
    <row r="12" spans="2:15" ht="16.5" customHeight="1" thickTop="1">
      <c r="B12" s="108">
        <v>4</v>
      </c>
      <c r="C12" s="109" t="s">
        <v>110</v>
      </c>
      <c r="D12" s="110" t="s">
        <v>111</v>
      </c>
      <c r="E12" s="111">
        <v>396</v>
      </c>
      <c r="F12" s="1"/>
      <c r="G12" s="278" t="s">
        <v>112</v>
      </c>
      <c r="H12" s="279"/>
      <c r="I12" s="279"/>
      <c r="J12" s="282">
        <f>SUM(J14+J23+J33+J41+O6+O20+O31)</f>
        <v>36408</v>
      </c>
      <c r="K12" s="1"/>
      <c r="L12" s="108" t="s">
        <v>50</v>
      </c>
      <c r="M12" s="109" t="s">
        <v>113</v>
      </c>
      <c r="N12" s="110" t="s">
        <v>94</v>
      </c>
      <c r="O12" s="111">
        <v>1379</v>
      </c>
    </row>
    <row r="13" spans="2:15" ht="16.5" customHeight="1" thickBot="1">
      <c r="B13" s="108">
        <v>5</v>
      </c>
      <c r="C13" s="109" t="s">
        <v>114</v>
      </c>
      <c r="D13" s="110" t="s">
        <v>103</v>
      </c>
      <c r="E13" s="111">
        <v>290</v>
      </c>
      <c r="F13" s="120"/>
      <c r="G13" s="280"/>
      <c r="H13" s="281"/>
      <c r="I13" s="281"/>
      <c r="J13" s="292"/>
      <c r="K13" s="120"/>
      <c r="L13" s="108">
        <v>7</v>
      </c>
      <c r="M13" s="109" t="s">
        <v>115</v>
      </c>
      <c r="N13" s="110" t="s">
        <v>103</v>
      </c>
      <c r="O13" s="111">
        <v>287</v>
      </c>
    </row>
    <row r="14" spans="2:15" ht="16.5" customHeight="1" thickTop="1">
      <c r="B14" s="108">
        <v>6</v>
      </c>
      <c r="C14" s="109" t="s">
        <v>116</v>
      </c>
      <c r="D14" s="110" t="s">
        <v>103</v>
      </c>
      <c r="E14" s="111">
        <v>443</v>
      </c>
      <c r="F14" s="121"/>
      <c r="G14" s="105" t="s">
        <v>100</v>
      </c>
      <c r="H14" s="106" t="s">
        <v>117</v>
      </c>
      <c r="I14" s="122" t="s">
        <v>97</v>
      </c>
      <c r="J14" s="123">
        <f>SUM(J15:J21)</f>
        <v>4357</v>
      </c>
      <c r="K14" s="1"/>
      <c r="L14" s="108">
        <v>8</v>
      </c>
      <c r="M14" s="109" t="s">
        <v>118</v>
      </c>
      <c r="N14" s="110" t="s">
        <v>103</v>
      </c>
      <c r="O14" s="111">
        <v>188</v>
      </c>
    </row>
    <row r="15" spans="2:15" ht="16.5" customHeight="1">
      <c r="B15" s="108">
        <v>7</v>
      </c>
      <c r="C15" s="109" t="s">
        <v>119</v>
      </c>
      <c r="D15" s="110" t="s">
        <v>94</v>
      </c>
      <c r="E15" s="111">
        <v>762</v>
      </c>
      <c r="F15" s="121"/>
      <c r="G15" s="108">
        <v>1</v>
      </c>
      <c r="H15" s="109" t="s">
        <v>120</v>
      </c>
      <c r="I15" s="110" t="s">
        <v>103</v>
      </c>
      <c r="J15" s="111">
        <v>187</v>
      </c>
      <c r="K15" s="1"/>
      <c r="L15" s="108">
        <v>9</v>
      </c>
      <c r="M15" s="109" t="s">
        <v>121</v>
      </c>
      <c r="N15" s="110" t="s">
        <v>103</v>
      </c>
      <c r="O15" s="111">
        <v>204</v>
      </c>
    </row>
    <row r="16" spans="2:15" ht="16.5" customHeight="1" thickBot="1">
      <c r="B16" s="124"/>
      <c r="C16" s="125"/>
      <c r="D16" s="126"/>
      <c r="E16" s="127"/>
      <c r="F16" s="121"/>
      <c r="G16" s="108">
        <v>2</v>
      </c>
      <c r="H16" s="109" t="s">
        <v>122</v>
      </c>
      <c r="I16" s="110" t="s">
        <v>103</v>
      </c>
      <c r="J16" s="111">
        <v>130</v>
      </c>
      <c r="K16" s="1"/>
      <c r="L16" s="108">
        <v>10</v>
      </c>
      <c r="M16" s="109" t="s">
        <v>123</v>
      </c>
      <c r="N16" s="110" t="s">
        <v>103</v>
      </c>
      <c r="O16" s="111">
        <v>851</v>
      </c>
    </row>
    <row r="17" spans="2:15" ht="16.5" customHeight="1" thickBot="1" thickTop="1">
      <c r="B17" s="128">
        <v>8</v>
      </c>
      <c r="C17" s="129" t="s">
        <v>124</v>
      </c>
      <c r="D17" s="130" t="s">
        <v>125</v>
      </c>
      <c r="E17" s="131">
        <v>5227</v>
      </c>
      <c r="F17" s="121"/>
      <c r="G17" s="108">
        <v>3</v>
      </c>
      <c r="H17" s="109" t="s">
        <v>126</v>
      </c>
      <c r="I17" s="110" t="s">
        <v>103</v>
      </c>
      <c r="J17" s="111">
        <v>339</v>
      </c>
      <c r="K17" s="1"/>
      <c r="L17" s="124"/>
      <c r="M17" s="125"/>
      <c r="N17" s="126"/>
      <c r="O17" s="127"/>
    </row>
    <row r="18" spans="2:15" ht="16.5" customHeight="1" thickBot="1" thickTop="1">
      <c r="B18" s="101"/>
      <c r="C18" s="102"/>
      <c r="D18" s="103"/>
      <c r="E18" s="104" t="s">
        <v>22</v>
      </c>
      <c r="F18" s="132"/>
      <c r="G18" s="108">
        <v>4</v>
      </c>
      <c r="H18" s="109" t="s">
        <v>127</v>
      </c>
      <c r="I18" s="110" t="s">
        <v>103</v>
      </c>
      <c r="J18" s="111">
        <v>790</v>
      </c>
      <c r="K18" s="1"/>
      <c r="L18" s="128">
        <v>11</v>
      </c>
      <c r="M18" s="129" t="s">
        <v>123</v>
      </c>
      <c r="N18" s="130" t="s">
        <v>125</v>
      </c>
      <c r="O18" s="131">
        <v>5058</v>
      </c>
    </row>
    <row r="19" spans="2:15" ht="16.5" customHeight="1" thickTop="1">
      <c r="B19" s="133" t="s">
        <v>128</v>
      </c>
      <c r="C19" s="134" t="s">
        <v>7</v>
      </c>
      <c r="D19" s="135" t="s">
        <v>97</v>
      </c>
      <c r="E19" s="136">
        <f>SUM(E20:E25)</f>
        <v>4402</v>
      </c>
      <c r="F19" s="121"/>
      <c r="G19" s="108">
        <v>5</v>
      </c>
      <c r="H19" s="109" t="s">
        <v>127</v>
      </c>
      <c r="I19" s="110" t="s">
        <v>111</v>
      </c>
      <c r="J19" s="111">
        <v>1750</v>
      </c>
      <c r="K19" s="1"/>
      <c r="L19" s="101"/>
      <c r="M19" s="102"/>
      <c r="N19" s="103"/>
      <c r="O19" s="104" t="s">
        <v>22</v>
      </c>
    </row>
    <row r="20" spans="2:15" ht="16.5" customHeight="1">
      <c r="B20" s="108">
        <v>1</v>
      </c>
      <c r="C20" s="109" t="s">
        <v>129</v>
      </c>
      <c r="D20" s="137" t="s">
        <v>103</v>
      </c>
      <c r="E20" s="111">
        <v>404</v>
      </c>
      <c r="F20" s="121"/>
      <c r="G20" s="108">
        <v>6</v>
      </c>
      <c r="H20" s="109" t="s">
        <v>130</v>
      </c>
      <c r="I20" s="110" t="s">
        <v>94</v>
      </c>
      <c r="J20" s="111">
        <v>975</v>
      </c>
      <c r="K20" s="1"/>
      <c r="L20" s="133" t="s">
        <v>131</v>
      </c>
      <c r="M20" s="134" t="s">
        <v>16</v>
      </c>
      <c r="N20" s="135" t="s">
        <v>97</v>
      </c>
      <c r="O20" s="138">
        <f>SUM(O21:O29)</f>
        <v>5452</v>
      </c>
    </row>
    <row r="21" spans="2:15" ht="16.5" customHeight="1">
      <c r="B21" s="108">
        <v>2</v>
      </c>
      <c r="C21" s="109" t="s">
        <v>132</v>
      </c>
      <c r="D21" s="137" t="s">
        <v>94</v>
      </c>
      <c r="E21" s="111">
        <v>1805</v>
      </c>
      <c r="F21" s="121"/>
      <c r="G21" s="108">
        <v>7</v>
      </c>
      <c r="H21" s="109" t="s">
        <v>133</v>
      </c>
      <c r="I21" s="110" t="s">
        <v>103</v>
      </c>
      <c r="J21" s="111">
        <v>186</v>
      </c>
      <c r="K21" s="1"/>
      <c r="L21" s="108">
        <v>1</v>
      </c>
      <c r="M21" s="109" t="s">
        <v>134</v>
      </c>
      <c r="N21" s="110" t="s">
        <v>103</v>
      </c>
      <c r="O21" s="111">
        <v>294</v>
      </c>
    </row>
    <row r="22" spans="2:15" ht="16.5" customHeight="1">
      <c r="B22" s="108">
        <v>3</v>
      </c>
      <c r="C22" s="109" t="s">
        <v>135</v>
      </c>
      <c r="D22" s="137" t="s">
        <v>103</v>
      </c>
      <c r="E22" s="111">
        <v>432</v>
      </c>
      <c r="F22" s="121"/>
      <c r="G22" s="108"/>
      <c r="H22" s="109"/>
      <c r="I22" s="110"/>
      <c r="J22" s="111" t="s">
        <v>136</v>
      </c>
      <c r="K22" s="1"/>
      <c r="L22" s="108">
        <v>2</v>
      </c>
      <c r="M22" s="109" t="s">
        <v>137</v>
      </c>
      <c r="N22" s="110" t="s">
        <v>111</v>
      </c>
      <c r="O22" s="111">
        <v>277</v>
      </c>
    </row>
    <row r="23" spans="2:15" ht="16.5" customHeight="1">
      <c r="B23" s="108">
        <v>4</v>
      </c>
      <c r="C23" s="109" t="s">
        <v>138</v>
      </c>
      <c r="D23" s="137" t="s">
        <v>103</v>
      </c>
      <c r="E23" s="111">
        <v>365</v>
      </c>
      <c r="F23" s="121"/>
      <c r="G23" s="133" t="s">
        <v>128</v>
      </c>
      <c r="H23" s="134" t="s">
        <v>139</v>
      </c>
      <c r="I23" s="135" t="s">
        <v>97</v>
      </c>
      <c r="J23" s="138">
        <f>SUM(J24:J31)</f>
        <v>6735</v>
      </c>
      <c r="K23" s="1"/>
      <c r="L23" s="108">
        <v>3</v>
      </c>
      <c r="M23" s="109" t="s">
        <v>140</v>
      </c>
      <c r="N23" s="110" t="s">
        <v>94</v>
      </c>
      <c r="O23" s="111">
        <v>479</v>
      </c>
    </row>
    <row r="24" spans="2:15" ht="16.5" customHeight="1">
      <c r="B24" s="108">
        <v>5</v>
      </c>
      <c r="C24" s="109" t="s">
        <v>141</v>
      </c>
      <c r="D24" s="137" t="s">
        <v>94</v>
      </c>
      <c r="E24" s="111">
        <v>912</v>
      </c>
      <c r="F24" s="121"/>
      <c r="G24" s="108">
        <v>1</v>
      </c>
      <c r="H24" s="109" t="s">
        <v>142</v>
      </c>
      <c r="I24" s="110" t="s">
        <v>94</v>
      </c>
      <c r="J24" s="111">
        <v>348</v>
      </c>
      <c r="K24" s="1"/>
      <c r="L24" s="108">
        <v>4</v>
      </c>
      <c r="M24" s="109" t="s">
        <v>143</v>
      </c>
      <c r="N24" s="110" t="s">
        <v>94</v>
      </c>
      <c r="O24" s="111">
        <v>381</v>
      </c>
    </row>
    <row r="25" spans="2:15" ht="16.5" customHeight="1">
      <c r="B25" s="108">
        <v>6</v>
      </c>
      <c r="C25" s="109" t="s">
        <v>144</v>
      </c>
      <c r="D25" s="137" t="s">
        <v>94</v>
      </c>
      <c r="E25" s="111">
        <v>484</v>
      </c>
      <c r="F25" s="121"/>
      <c r="G25" s="108">
        <v>2</v>
      </c>
      <c r="H25" s="109" t="s">
        <v>145</v>
      </c>
      <c r="I25" s="110" t="s">
        <v>103</v>
      </c>
      <c r="J25" s="111">
        <v>228</v>
      </c>
      <c r="K25" s="1"/>
      <c r="L25" s="108">
        <v>5</v>
      </c>
      <c r="M25" s="109" t="s">
        <v>146</v>
      </c>
      <c r="N25" s="110" t="s">
        <v>103</v>
      </c>
      <c r="O25" s="111">
        <v>349</v>
      </c>
    </row>
    <row r="26" spans="2:15" ht="16.5" customHeight="1">
      <c r="B26" s="108"/>
      <c r="C26" s="109"/>
      <c r="D26" s="110"/>
      <c r="E26" s="104"/>
      <c r="F26" s="132"/>
      <c r="G26" s="108" t="s">
        <v>28</v>
      </c>
      <c r="H26" s="109" t="s">
        <v>147</v>
      </c>
      <c r="I26" s="110" t="s">
        <v>94</v>
      </c>
      <c r="J26" s="111">
        <v>1629</v>
      </c>
      <c r="K26" s="1"/>
      <c r="L26" s="108">
        <v>6</v>
      </c>
      <c r="M26" s="109" t="s">
        <v>148</v>
      </c>
      <c r="N26" s="110" t="s">
        <v>94</v>
      </c>
      <c r="O26" s="111">
        <v>1504</v>
      </c>
    </row>
    <row r="27" spans="2:15" ht="16.5" customHeight="1">
      <c r="B27" s="133" t="s">
        <v>149</v>
      </c>
      <c r="C27" s="134" t="s">
        <v>9</v>
      </c>
      <c r="D27" s="135" t="s">
        <v>97</v>
      </c>
      <c r="E27" s="138">
        <f>SUM(E28:E32)</f>
        <v>2101</v>
      </c>
      <c r="F27" s="121"/>
      <c r="G27" s="108">
        <v>4</v>
      </c>
      <c r="H27" s="109" t="s">
        <v>150</v>
      </c>
      <c r="I27" s="110" t="s">
        <v>103</v>
      </c>
      <c r="J27" s="111">
        <v>546</v>
      </c>
      <c r="K27" s="1"/>
      <c r="L27" s="108">
        <v>7</v>
      </c>
      <c r="M27" s="109" t="s">
        <v>151</v>
      </c>
      <c r="N27" s="110" t="s">
        <v>103</v>
      </c>
      <c r="O27" s="111">
        <v>145</v>
      </c>
    </row>
    <row r="28" spans="2:15" ht="16.5" customHeight="1">
      <c r="B28" s="108">
        <v>1</v>
      </c>
      <c r="C28" s="109" t="s">
        <v>152</v>
      </c>
      <c r="D28" s="110" t="s">
        <v>94</v>
      </c>
      <c r="E28" s="111">
        <v>348</v>
      </c>
      <c r="F28" s="121"/>
      <c r="G28" s="108">
        <v>5</v>
      </c>
      <c r="H28" s="109" t="s">
        <v>150</v>
      </c>
      <c r="I28" s="110" t="s">
        <v>111</v>
      </c>
      <c r="J28" s="111">
        <v>2718</v>
      </c>
      <c r="K28" s="1"/>
      <c r="L28" s="108">
        <v>8</v>
      </c>
      <c r="M28" s="109" t="s">
        <v>153</v>
      </c>
      <c r="N28" s="110" t="s">
        <v>103</v>
      </c>
      <c r="O28" s="111">
        <v>479</v>
      </c>
    </row>
    <row r="29" spans="2:15" ht="16.5" customHeight="1">
      <c r="B29" s="108">
        <v>2</v>
      </c>
      <c r="C29" s="109" t="s">
        <v>154</v>
      </c>
      <c r="D29" s="110" t="s">
        <v>103</v>
      </c>
      <c r="E29" s="111">
        <v>212</v>
      </c>
      <c r="F29" s="121"/>
      <c r="G29" s="108">
        <v>6</v>
      </c>
      <c r="H29" s="109" t="s">
        <v>155</v>
      </c>
      <c r="I29" s="110" t="s">
        <v>94</v>
      </c>
      <c r="J29" s="111">
        <v>435</v>
      </c>
      <c r="K29" s="1"/>
      <c r="L29" s="108">
        <v>9</v>
      </c>
      <c r="M29" s="109" t="s">
        <v>153</v>
      </c>
      <c r="N29" s="110" t="s">
        <v>111</v>
      </c>
      <c r="O29" s="111">
        <v>1544</v>
      </c>
    </row>
    <row r="30" spans="2:15" ht="16.5" customHeight="1">
      <c r="B30" s="108">
        <v>3</v>
      </c>
      <c r="C30" s="109" t="s">
        <v>156</v>
      </c>
      <c r="D30" s="110" t="s">
        <v>94</v>
      </c>
      <c r="E30" s="111">
        <v>254</v>
      </c>
      <c r="F30" s="121"/>
      <c r="G30" s="108">
        <v>7</v>
      </c>
      <c r="H30" s="109" t="s">
        <v>157</v>
      </c>
      <c r="I30" s="110" t="s">
        <v>103</v>
      </c>
      <c r="J30" s="111">
        <v>493</v>
      </c>
      <c r="K30" s="1"/>
      <c r="L30" s="108"/>
      <c r="M30" s="109"/>
      <c r="N30" s="110"/>
      <c r="O30" s="111"/>
    </row>
    <row r="31" spans="2:15" ht="16.5" customHeight="1">
      <c r="B31" s="108">
        <v>4</v>
      </c>
      <c r="C31" s="109" t="s">
        <v>158</v>
      </c>
      <c r="D31" s="110" t="s">
        <v>94</v>
      </c>
      <c r="E31" s="111">
        <v>444</v>
      </c>
      <c r="F31" s="121"/>
      <c r="G31" s="108">
        <v>8</v>
      </c>
      <c r="H31" s="109" t="s">
        <v>159</v>
      </c>
      <c r="I31" s="110" t="s">
        <v>103</v>
      </c>
      <c r="J31" s="111">
        <v>338</v>
      </c>
      <c r="K31" s="1"/>
      <c r="L31" s="133" t="s">
        <v>160</v>
      </c>
      <c r="M31" s="134" t="s">
        <v>17</v>
      </c>
      <c r="N31" s="135" t="s">
        <v>97</v>
      </c>
      <c r="O31" s="138">
        <f>SUM(O32:O41)</f>
        <v>5520</v>
      </c>
    </row>
    <row r="32" spans="2:15" ht="16.5" customHeight="1">
      <c r="B32" s="108">
        <v>5</v>
      </c>
      <c r="C32" s="109" t="s">
        <v>161</v>
      </c>
      <c r="D32" s="110" t="s">
        <v>94</v>
      </c>
      <c r="E32" s="111">
        <v>843</v>
      </c>
      <c r="F32" s="132"/>
      <c r="G32" s="108"/>
      <c r="H32" s="109"/>
      <c r="I32" s="110"/>
      <c r="J32" s="111"/>
      <c r="K32" s="1"/>
      <c r="L32" s="108">
        <v>1</v>
      </c>
      <c r="M32" s="109" t="s">
        <v>162</v>
      </c>
      <c r="N32" s="110" t="s">
        <v>103</v>
      </c>
      <c r="O32" s="111">
        <v>296</v>
      </c>
    </row>
    <row r="33" spans="2:15" ht="16.5" customHeight="1">
      <c r="B33" s="108"/>
      <c r="C33" s="109"/>
      <c r="D33" s="110"/>
      <c r="E33" s="111"/>
      <c r="F33" s="121"/>
      <c r="G33" s="133" t="s">
        <v>149</v>
      </c>
      <c r="H33" s="134" t="s">
        <v>12</v>
      </c>
      <c r="I33" s="135" t="s">
        <v>97</v>
      </c>
      <c r="J33" s="138">
        <f>SUM(J34:J39)</f>
        <v>2487</v>
      </c>
      <c r="K33" s="1"/>
      <c r="L33" s="108">
        <v>2</v>
      </c>
      <c r="M33" s="109" t="s">
        <v>163</v>
      </c>
      <c r="N33" s="110" t="s">
        <v>94</v>
      </c>
      <c r="O33" s="111">
        <v>558</v>
      </c>
    </row>
    <row r="34" spans="2:15" ht="16.5" customHeight="1">
      <c r="B34" s="133" t="s">
        <v>164</v>
      </c>
      <c r="C34" s="134" t="s">
        <v>165</v>
      </c>
      <c r="D34" s="135" t="s">
        <v>97</v>
      </c>
      <c r="E34" s="138">
        <f>SUM(E35:E39)</f>
        <v>4476</v>
      </c>
      <c r="F34" s="121"/>
      <c r="G34" s="108">
        <v>1</v>
      </c>
      <c r="H34" s="109" t="s">
        <v>166</v>
      </c>
      <c r="I34" s="110" t="s">
        <v>103</v>
      </c>
      <c r="J34" s="111">
        <v>190</v>
      </c>
      <c r="K34" s="1"/>
      <c r="L34" s="108">
        <v>3</v>
      </c>
      <c r="M34" s="109" t="s">
        <v>167</v>
      </c>
      <c r="N34" s="110" t="s">
        <v>103</v>
      </c>
      <c r="O34" s="111">
        <v>180</v>
      </c>
    </row>
    <row r="35" spans="2:15" ht="16.5" customHeight="1">
      <c r="B35" s="108">
        <v>1</v>
      </c>
      <c r="C35" s="109" t="s">
        <v>168</v>
      </c>
      <c r="D35" s="110" t="s">
        <v>94</v>
      </c>
      <c r="E35" s="111">
        <v>781</v>
      </c>
      <c r="F35" s="121"/>
      <c r="G35" s="108">
        <v>2</v>
      </c>
      <c r="H35" s="109" t="s">
        <v>169</v>
      </c>
      <c r="I35" s="110" t="s">
        <v>103</v>
      </c>
      <c r="J35" s="111">
        <v>267</v>
      </c>
      <c r="K35" s="1"/>
      <c r="L35" s="108">
        <v>4</v>
      </c>
      <c r="M35" s="109" t="s">
        <v>170</v>
      </c>
      <c r="N35" s="110" t="s">
        <v>94</v>
      </c>
      <c r="O35" s="111">
        <v>1553</v>
      </c>
    </row>
    <row r="36" spans="2:15" ht="16.5" customHeight="1">
      <c r="B36" s="108">
        <v>2</v>
      </c>
      <c r="C36" s="109" t="s">
        <v>171</v>
      </c>
      <c r="D36" s="110" t="s">
        <v>94</v>
      </c>
      <c r="E36" s="111">
        <v>1411</v>
      </c>
      <c r="F36" s="121"/>
      <c r="G36" s="108">
        <v>3</v>
      </c>
      <c r="H36" s="109" t="s">
        <v>172</v>
      </c>
      <c r="I36" s="110" t="s">
        <v>103</v>
      </c>
      <c r="J36" s="111">
        <v>240</v>
      </c>
      <c r="K36" s="1"/>
      <c r="L36" s="108">
        <v>5</v>
      </c>
      <c r="M36" s="109" t="s">
        <v>173</v>
      </c>
      <c r="N36" s="110" t="s">
        <v>111</v>
      </c>
      <c r="O36" s="111">
        <v>114</v>
      </c>
    </row>
    <row r="37" spans="2:15" ht="16.5" customHeight="1">
      <c r="B37" s="108">
        <v>3</v>
      </c>
      <c r="C37" s="109" t="s">
        <v>174</v>
      </c>
      <c r="D37" s="110" t="s">
        <v>103</v>
      </c>
      <c r="E37" s="111">
        <v>321</v>
      </c>
      <c r="F37" s="121"/>
      <c r="G37" s="108">
        <v>4</v>
      </c>
      <c r="H37" s="109" t="s">
        <v>175</v>
      </c>
      <c r="I37" s="110" t="s">
        <v>103</v>
      </c>
      <c r="J37" s="111">
        <v>205</v>
      </c>
      <c r="K37" s="1"/>
      <c r="L37" s="108">
        <v>6</v>
      </c>
      <c r="M37" s="109" t="s">
        <v>176</v>
      </c>
      <c r="N37" s="110" t="s">
        <v>103</v>
      </c>
      <c r="O37" s="111">
        <v>165</v>
      </c>
    </row>
    <row r="38" spans="2:15" ht="16.5" customHeight="1">
      <c r="B38" s="108">
        <v>4</v>
      </c>
      <c r="C38" s="109" t="s">
        <v>177</v>
      </c>
      <c r="D38" s="110" t="s">
        <v>94</v>
      </c>
      <c r="E38" s="111">
        <v>1593</v>
      </c>
      <c r="F38" s="121"/>
      <c r="G38" s="108">
        <v>5</v>
      </c>
      <c r="H38" s="109" t="s">
        <v>178</v>
      </c>
      <c r="I38" s="110" t="s">
        <v>94</v>
      </c>
      <c r="J38" s="111">
        <v>1363</v>
      </c>
      <c r="K38" s="1"/>
      <c r="L38" s="108">
        <v>7</v>
      </c>
      <c r="M38" s="109" t="s">
        <v>179</v>
      </c>
      <c r="N38" s="110" t="s">
        <v>103</v>
      </c>
      <c r="O38" s="111">
        <v>282</v>
      </c>
    </row>
    <row r="39" spans="2:15" ht="16.5" customHeight="1">
      <c r="B39" s="108">
        <v>5</v>
      </c>
      <c r="C39" s="109" t="s">
        <v>180</v>
      </c>
      <c r="D39" s="110" t="s">
        <v>103</v>
      </c>
      <c r="E39" s="111">
        <v>370</v>
      </c>
      <c r="F39" s="121"/>
      <c r="G39" s="108">
        <v>6</v>
      </c>
      <c r="H39" s="109" t="s">
        <v>181</v>
      </c>
      <c r="I39" s="110" t="s">
        <v>94</v>
      </c>
      <c r="J39" s="111">
        <v>222</v>
      </c>
      <c r="K39" s="1"/>
      <c r="L39" s="108">
        <v>8</v>
      </c>
      <c r="M39" s="109" t="s">
        <v>182</v>
      </c>
      <c r="N39" s="110" t="s">
        <v>103</v>
      </c>
      <c r="O39" s="111">
        <v>276</v>
      </c>
    </row>
    <row r="40" spans="2:15" ht="16.5" customHeight="1">
      <c r="B40" s="108"/>
      <c r="C40" s="109"/>
      <c r="D40" s="110"/>
      <c r="E40" s="111"/>
      <c r="F40" s="121"/>
      <c r="G40" s="108"/>
      <c r="H40" s="109"/>
      <c r="I40" s="110"/>
      <c r="J40" s="111"/>
      <c r="K40" s="1"/>
      <c r="L40" s="108">
        <v>9</v>
      </c>
      <c r="M40" s="109" t="s">
        <v>183</v>
      </c>
      <c r="N40" s="110" t="s">
        <v>103</v>
      </c>
      <c r="O40" s="111">
        <v>530</v>
      </c>
    </row>
    <row r="41" spans="2:15" ht="16.5" customHeight="1">
      <c r="B41" s="133" t="s">
        <v>95</v>
      </c>
      <c r="C41" s="134" t="s">
        <v>11</v>
      </c>
      <c r="D41" s="135" t="s">
        <v>97</v>
      </c>
      <c r="E41" s="138">
        <f>SUM(E42+E43+E44+J6+J7)</f>
        <v>1749</v>
      </c>
      <c r="F41" s="121"/>
      <c r="G41" s="105" t="s">
        <v>164</v>
      </c>
      <c r="H41" s="106" t="s">
        <v>13</v>
      </c>
      <c r="I41" s="122" t="s">
        <v>97</v>
      </c>
      <c r="J41" s="138">
        <f>SUM(J42:J44)</f>
        <v>2044</v>
      </c>
      <c r="K41" s="1"/>
      <c r="L41" s="139">
        <v>10</v>
      </c>
      <c r="M41" s="126" t="s">
        <v>183</v>
      </c>
      <c r="N41" s="140" t="s">
        <v>111</v>
      </c>
      <c r="O41" s="127">
        <v>1566</v>
      </c>
    </row>
    <row r="42" spans="2:15" ht="16.5" customHeight="1" thickBot="1">
      <c r="B42" s="108">
        <v>1</v>
      </c>
      <c r="C42" s="109" t="s">
        <v>184</v>
      </c>
      <c r="D42" s="110" t="s">
        <v>103</v>
      </c>
      <c r="E42" s="111">
        <v>207</v>
      </c>
      <c r="F42" s="121"/>
      <c r="G42" s="108">
        <v>1</v>
      </c>
      <c r="H42" s="109" t="s">
        <v>185</v>
      </c>
      <c r="I42" s="110" t="s">
        <v>94</v>
      </c>
      <c r="J42" s="111">
        <v>522</v>
      </c>
      <c r="K42" s="1"/>
      <c r="L42" s="141"/>
      <c r="M42" s="142"/>
      <c r="N42" s="143"/>
      <c r="O42" s="144"/>
    </row>
    <row r="43" spans="2:15" ht="16.5" customHeight="1" thickBot="1" thickTop="1">
      <c r="B43" s="108">
        <v>2</v>
      </c>
      <c r="C43" s="109" t="s">
        <v>186</v>
      </c>
      <c r="D43" s="110" t="s">
        <v>94</v>
      </c>
      <c r="E43" s="111">
        <v>165</v>
      </c>
      <c r="F43" s="121"/>
      <c r="G43" s="108">
        <v>2</v>
      </c>
      <c r="H43" s="109" t="s">
        <v>187</v>
      </c>
      <c r="I43" s="110" t="s">
        <v>94</v>
      </c>
      <c r="J43" s="111">
        <v>306</v>
      </c>
      <c r="K43" s="1"/>
      <c r="L43" s="284" t="s">
        <v>188</v>
      </c>
      <c r="M43" s="285"/>
      <c r="N43" s="288" t="s">
        <v>189</v>
      </c>
      <c r="O43" s="290">
        <f>SUM(E8+E19+E27+E34+E41+J14+J23+J33+J41+O6+O20+O31)</f>
        <v>57238</v>
      </c>
    </row>
    <row r="44" spans="2:15" ht="16.5" customHeight="1" thickBot="1" thickTop="1">
      <c r="B44" s="113">
        <v>3</v>
      </c>
      <c r="C44" s="114" t="s">
        <v>190</v>
      </c>
      <c r="D44" s="115" t="s">
        <v>103</v>
      </c>
      <c r="E44" s="116">
        <v>201</v>
      </c>
      <c r="F44" s="121"/>
      <c r="G44" s="145">
        <v>3</v>
      </c>
      <c r="H44" s="146" t="s">
        <v>191</v>
      </c>
      <c r="I44" s="147" t="s">
        <v>94</v>
      </c>
      <c r="J44" s="116">
        <v>1216</v>
      </c>
      <c r="K44" s="1"/>
      <c r="L44" s="286"/>
      <c r="M44" s="287"/>
      <c r="N44" s="289"/>
      <c r="O44" s="291"/>
    </row>
    <row r="45" spans="2:15" ht="15" customHeight="1">
      <c r="B45" s="121"/>
      <c r="C45" s="148"/>
      <c r="D45" s="149"/>
      <c r="E45" s="150"/>
      <c r="F45" s="151"/>
      <c r="G45" s="148"/>
      <c r="H45" s="151"/>
      <c r="I45" s="152"/>
      <c r="J45" s="1"/>
      <c r="K45" s="1"/>
      <c r="L45" s="153"/>
      <c r="M45" s="153"/>
      <c r="N45" s="153"/>
      <c r="O45" s="153"/>
    </row>
    <row r="46" spans="2:15" ht="15" customHeight="1">
      <c r="B46" s="121"/>
      <c r="C46" s="148" t="s">
        <v>192</v>
      </c>
      <c r="D46" s="149"/>
      <c r="E46" s="150"/>
      <c r="F46" s="151"/>
      <c r="G46" s="148"/>
      <c r="H46" s="151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5"/>
      <c r="M50" s="156"/>
      <c r="N50" s="157"/>
      <c r="O50" s="157"/>
    </row>
    <row r="51" spans="2:15" ht="15" customHeight="1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5"/>
      <c r="M51" s="156"/>
      <c r="N51" s="157"/>
      <c r="O51" s="15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27" width="9.125" style="158" customWidth="1"/>
    <col min="28" max="16384" width="9.125" style="165" customWidth="1"/>
  </cols>
  <sheetData>
    <row r="1" spans="1:28" s="160" customFormat="1" ht="12.7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9"/>
    </row>
    <row r="2" spans="1:27" s="160" customFormat="1" ht="12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1:27" s="160" customFormat="1" ht="12.75">
      <c r="A3" s="158"/>
      <c r="B3" s="158"/>
      <c r="C3" s="158" t="s">
        <v>193</v>
      </c>
      <c r="D3" s="158" t="s">
        <v>194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s="160" customFormat="1" ht="12.75">
      <c r="A4" s="158"/>
      <c r="B4" s="158"/>
      <c r="C4" s="158" t="s">
        <v>195</v>
      </c>
      <c r="D4" s="158">
        <v>55403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</row>
    <row r="5" spans="1:27" s="160" customFormat="1" ht="12.75">
      <c r="A5" s="158"/>
      <c r="B5" s="158"/>
      <c r="C5" s="158" t="s">
        <v>196</v>
      </c>
      <c r="D5" s="158">
        <v>55007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1:27" s="160" customFormat="1" ht="12.75">
      <c r="A6" s="158"/>
      <c r="B6" s="158"/>
      <c r="C6" s="158" t="s">
        <v>197</v>
      </c>
      <c r="D6" s="158">
        <v>54713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</row>
    <row r="7" spans="1:27" s="160" customFormat="1" ht="12.75">
      <c r="A7" s="158"/>
      <c r="B7" s="158"/>
      <c r="C7" s="158" t="s">
        <v>198</v>
      </c>
      <c r="D7" s="158">
        <v>54738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</row>
    <row r="8" spans="1:27" s="160" customFormat="1" ht="12.75">
      <c r="A8" s="158"/>
      <c r="B8" s="158"/>
      <c r="C8" s="158" t="s">
        <v>199</v>
      </c>
      <c r="D8" s="158">
        <v>56138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</row>
    <row r="9" spans="1:27" s="160" customFormat="1" ht="12.75">
      <c r="A9" s="158"/>
      <c r="B9" s="158"/>
      <c r="C9" s="158" t="s">
        <v>200</v>
      </c>
      <c r="D9" s="158">
        <v>59134</v>
      </c>
      <c r="E9" s="158"/>
      <c r="F9" s="158"/>
      <c r="G9" s="158"/>
      <c r="H9" s="158" t="s">
        <v>201</v>
      </c>
      <c r="I9" s="158" t="s">
        <v>202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</row>
    <row r="10" spans="1:27" s="160" customFormat="1" ht="12.75">
      <c r="A10" s="158"/>
      <c r="B10" s="158"/>
      <c r="C10" s="158" t="s">
        <v>203</v>
      </c>
      <c r="D10" s="158">
        <v>64653</v>
      </c>
      <c r="E10" s="158"/>
      <c r="F10" s="158"/>
      <c r="G10" s="158" t="s">
        <v>204</v>
      </c>
      <c r="H10" s="158">
        <v>8362</v>
      </c>
      <c r="I10" s="158">
        <v>7523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</row>
    <row r="11" spans="1:27" s="160" customFormat="1" ht="12.75">
      <c r="A11" s="158"/>
      <c r="B11" s="158"/>
      <c r="C11" s="158" t="s">
        <v>205</v>
      </c>
      <c r="D11" s="158">
        <v>65177</v>
      </c>
      <c r="E11" s="158"/>
      <c r="F11" s="158"/>
      <c r="G11" s="158" t="s">
        <v>206</v>
      </c>
      <c r="H11" s="158">
        <v>7919</v>
      </c>
      <c r="I11" s="158">
        <v>7063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</row>
    <row r="12" spans="1:27" s="160" customFormat="1" ht="12.75">
      <c r="A12" s="158"/>
      <c r="B12" s="158"/>
      <c r="C12" s="158" t="s">
        <v>207</v>
      </c>
      <c r="D12" s="158">
        <v>63848</v>
      </c>
      <c r="E12" s="158"/>
      <c r="F12" s="158"/>
      <c r="G12" s="158" t="s">
        <v>208</v>
      </c>
      <c r="H12" s="158">
        <v>8853</v>
      </c>
      <c r="I12" s="158">
        <v>6707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</row>
    <row r="13" spans="1:27" s="160" customFormat="1" ht="12.75">
      <c r="A13" s="158"/>
      <c r="B13" s="158"/>
      <c r="C13" s="158" t="s">
        <v>209</v>
      </c>
      <c r="D13" s="158">
        <v>61079</v>
      </c>
      <c r="E13" s="158"/>
      <c r="F13" s="158"/>
      <c r="G13" s="158" t="s">
        <v>210</v>
      </c>
      <c r="H13" s="158">
        <v>9124</v>
      </c>
      <c r="I13" s="158">
        <v>6355</v>
      </c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1:27" s="160" customFormat="1" ht="12.75">
      <c r="A14" s="158"/>
      <c r="B14" s="158"/>
      <c r="C14" s="158" t="s">
        <v>211</v>
      </c>
      <c r="D14" s="158">
        <v>58933</v>
      </c>
      <c r="E14" s="158"/>
      <c r="F14" s="158"/>
      <c r="G14" s="158" t="s">
        <v>212</v>
      </c>
      <c r="H14" s="158">
        <v>8637</v>
      </c>
      <c r="I14" s="158">
        <v>7308</v>
      </c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1:27" s="160" customFormat="1" ht="12.75">
      <c r="A15" s="158"/>
      <c r="B15" s="158"/>
      <c r="C15" s="158" t="s">
        <v>213</v>
      </c>
      <c r="D15" s="158">
        <v>58077</v>
      </c>
      <c r="E15" s="158"/>
      <c r="F15" s="158"/>
      <c r="G15" s="158" t="s">
        <v>214</v>
      </c>
      <c r="H15" s="158">
        <v>6786</v>
      </c>
      <c r="I15" s="158">
        <v>7310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</row>
    <row r="16" spans="1:27" s="160" customFormat="1" ht="12.75">
      <c r="A16" s="158"/>
      <c r="B16" s="158"/>
      <c r="C16" s="158" t="s">
        <v>215</v>
      </c>
      <c r="D16" s="158">
        <v>57238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</row>
    <row r="17" spans="1:27" s="160" customFormat="1" ht="12.7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</row>
    <row r="18" spans="1:27" s="160" customFormat="1" ht="12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</row>
    <row r="19" spans="1:27" s="160" customFormat="1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</row>
    <row r="20" spans="1:27" s="160" customFormat="1" ht="12.7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1:27" s="160" customFormat="1" ht="12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</row>
    <row r="22" spans="1:27" s="160" customFormat="1" ht="12.7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1:27" s="160" customFormat="1" ht="12.75">
      <c r="A23" s="158"/>
      <c r="B23" s="158"/>
      <c r="C23" s="158" t="s">
        <v>216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</row>
    <row r="24" spans="1:27" s="160" customFormat="1" ht="12.75">
      <c r="A24" s="158"/>
      <c r="B24" s="158" t="s">
        <v>217</v>
      </c>
      <c r="C24" s="158">
        <v>2776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</row>
    <row r="25" spans="1:27" s="160" customFormat="1" ht="12.75">
      <c r="A25" s="158"/>
      <c r="B25" s="158" t="s">
        <v>218</v>
      </c>
      <c r="C25" s="158">
        <v>3518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1:27" s="160" customFormat="1" ht="12.75">
      <c r="A26" s="158"/>
      <c r="B26" s="158" t="s">
        <v>219</v>
      </c>
      <c r="C26" s="158">
        <v>3299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</row>
    <row r="27" spans="1:27" s="160" customFormat="1" ht="12.75">
      <c r="A27" s="158"/>
      <c r="B27" s="158" t="s">
        <v>220</v>
      </c>
      <c r="C27" s="158">
        <v>2951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1:27" s="160" customFormat="1" ht="12.75">
      <c r="A28" s="158"/>
      <c r="B28" s="158" t="s">
        <v>221</v>
      </c>
      <c r="C28" s="158">
        <v>3295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</row>
    <row r="29" spans="1:27" s="160" customFormat="1" ht="12.75">
      <c r="A29" s="158"/>
      <c r="B29" s="158" t="s">
        <v>195</v>
      </c>
      <c r="C29" s="158">
        <v>3071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</row>
    <row r="30" spans="1:27" s="160" customFormat="1" ht="12.7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1:27" s="160" customFormat="1" ht="12.75">
      <c r="A31" s="158"/>
      <c r="B31" s="158" t="s">
        <v>205</v>
      </c>
      <c r="C31" s="158">
        <v>3295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</row>
    <row r="32" spans="1:27" s="160" customFormat="1" ht="12.75">
      <c r="A32" s="158"/>
      <c r="B32" s="158" t="s">
        <v>207</v>
      </c>
      <c r="C32" s="158">
        <v>3100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</row>
    <row r="33" spans="1:27" s="160" customFormat="1" ht="12.75">
      <c r="A33" s="158"/>
      <c r="B33" s="158" t="s">
        <v>209</v>
      </c>
      <c r="C33" s="158">
        <v>2595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</row>
    <row r="34" spans="1:27" s="160" customFormat="1" ht="12.75">
      <c r="A34" s="158"/>
      <c r="B34" s="158" t="s">
        <v>211</v>
      </c>
      <c r="C34" s="158">
        <v>2551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</row>
    <row r="35" spans="1:27" s="160" customFormat="1" ht="12.75">
      <c r="A35" s="158"/>
      <c r="B35" s="158" t="s">
        <v>213</v>
      </c>
      <c r="C35" s="158">
        <v>2299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</row>
    <row r="36" spans="1:27" s="160" customFormat="1" ht="12.75">
      <c r="A36" s="158"/>
      <c r="B36" s="158" t="s">
        <v>215</v>
      </c>
      <c r="C36" s="158">
        <v>2565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</row>
    <row r="37" spans="1:27" s="160" customFormat="1" ht="12.7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</row>
    <row r="38" spans="1:27" s="160" customFormat="1" ht="12.75">
      <c r="A38" s="158"/>
      <c r="B38" s="158">
        <v>2808</v>
      </c>
      <c r="C38" s="158"/>
      <c r="D38" s="158"/>
      <c r="E38" s="158"/>
      <c r="F38" s="158"/>
      <c r="G38" s="158"/>
      <c r="H38" s="158"/>
      <c r="I38" s="158"/>
      <c r="J38" s="161" t="s">
        <v>222</v>
      </c>
      <c r="K38" s="162">
        <f>B38/B$51</f>
        <v>0.3358048313800526</v>
      </c>
      <c r="L38" s="162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</row>
    <row r="39" spans="1:27" s="160" customFormat="1" ht="12.75">
      <c r="A39" s="158"/>
      <c r="B39" s="158">
        <v>131</v>
      </c>
      <c r="C39" s="158"/>
      <c r="D39" s="158"/>
      <c r="E39" s="158"/>
      <c r="F39" s="158"/>
      <c r="G39" s="158"/>
      <c r="H39" s="158"/>
      <c r="I39" s="158"/>
      <c r="J39" s="161" t="s">
        <v>223</v>
      </c>
      <c r="K39" s="162">
        <f>B39/B$51</f>
        <v>0.015666108586462568</v>
      </c>
      <c r="L39" s="162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</row>
    <row r="40" spans="1:27" s="160" customFormat="1" ht="12.75" customHeight="1">
      <c r="A40" s="158"/>
      <c r="B40" s="158">
        <v>95</v>
      </c>
      <c r="C40" s="158"/>
      <c r="D40" s="158"/>
      <c r="E40" s="158"/>
      <c r="F40" s="158"/>
      <c r="G40" s="158"/>
      <c r="H40" s="158"/>
      <c r="I40" s="158"/>
      <c r="J40" s="161" t="s">
        <v>224</v>
      </c>
      <c r="K40" s="162">
        <f aca="true" t="shared" si="0" ref="K40:K50">B40/B$51</f>
        <v>0.011360918440564458</v>
      </c>
      <c r="L40" s="162"/>
      <c r="M40" s="293" t="s">
        <v>225</v>
      </c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</row>
    <row r="41" spans="1:27" s="160" customFormat="1" ht="12.75" customHeight="1">
      <c r="A41" s="158"/>
      <c r="B41" s="158">
        <v>91</v>
      </c>
      <c r="C41" s="158"/>
      <c r="D41" s="158"/>
      <c r="E41" s="158"/>
      <c r="F41" s="158"/>
      <c r="G41" s="158"/>
      <c r="H41" s="158"/>
      <c r="I41" s="158"/>
      <c r="J41" s="163" t="s">
        <v>226</v>
      </c>
      <c r="K41" s="162">
        <f t="shared" si="0"/>
        <v>0.010882563979909112</v>
      </c>
      <c r="L41" s="162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</row>
    <row r="42" spans="1:27" s="160" customFormat="1" ht="12.75">
      <c r="A42" s="158"/>
      <c r="B42" s="158">
        <v>97</v>
      </c>
      <c r="C42" s="158"/>
      <c r="D42" s="158"/>
      <c r="E42" s="158"/>
      <c r="F42" s="158"/>
      <c r="G42" s="158"/>
      <c r="H42" s="158"/>
      <c r="I42" s="158"/>
      <c r="J42" s="161" t="s">
        <v>227</v>
      </c>
      <c r="K42" s="162">
        <f t="shared" si="0"/>
        <v>0.011600095670892131</v>
      </c>
      <c r="L42" s="162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</row>
    <row r="43" spans="1:27" s="160" customFormat="1" ht="12.75">
      <c r="A43" s="158"/>
      <c r="B43" s="158">
        <v>185</v>
      </c>
      <c r="C43" s="158"/>
      <c r="D43" s="158"/>
      <c r="E43" s="158"/>
      <c r="F43" s="158"/>
      <c r="G43" s="158"/>
      <c r="H43" s="158"/>
      <c r="I43" s="158"/>
      <c r="J43" s="163" t="s">
        <v>228</v>
      </c>
      <c r="K43" s="162">
        <f t="shared" si="0"/>
        <v>0.022123893805309734</v>
      </c>
      <c r="L43" s="162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</row>
    <row r="44" spans="1:27" s="160" customFormat="1" ht="12.75">
      <c r="A44" s="158"/>
      <c r="B44" s="158">
        <v>424</v>
      </c>
      <c r="C44" s="158"/>
      <c r="D44" s="158"/>
      <c r="E44" s="158"/>
      <c r="F44" s="158"/>
      <c r="G44" s="158"/>
      <c r="H44" s="158"/>
      <c r="I44" s="158"/>
      <c r="J44" s="163" t="s">
        <v>229</v>
      </c>
      <c r="K44" s="162">
        <f t="shared" si="0"/>
        <v>0.05070557282946663</v>
      </c>
      <c r="L44" s="162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</row>
    <row r="45" spans="1:27" s="160" customFormat="1" ht="12.75">
      <c r="A45" s="158"/>
      <c r="B45" s="158">
        <v>388</v>
      </c>
      <c r="C45" s="158"/>
      <c r="D45" s="158"/>
      <c r="E45" s="158"/>
      <c r="F45" s="158"/>
      <c r="G45" s="158"/>
      <c r="H45" s="158"/>
      <c r="I45" s="158"/>
      <c r="J45" s="163" t="s">
        <v>230</v>
      </c>
      <c r="K45" s="162">
        <f t="shared" si="0"/>
        <v>0.046400382683568525</v>
      </c>
      <c r="L45" s="162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</row>
    <row r="46" spans="1:27" s="160" customFormat="1" ht="12.75">
      <c r="A46" s="158"/>
      <c r="B46" s="158">
        <v>200</v>
      </c>
      <c r="C46" s="158"/>
      <c r="D46" s="158"/>
      <c r="E46" s="158"/>
      <c r="F46" s="158"/>
      <c r="G46" s="158"/>
      <c r="H46" s="158"/>
      <c r="I46" s="158"/>
      <c r="J46" s="163" t="s">
        <v>231</v>
      </c>
      <c r="K46" s="162">
        <f t="shared" si="0"/>
        <v>0.02391772303276728</v>
      </c>
      <c r="L46" s="162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</row>
    <row r="47" spans="1:27" s="160" customFormat="1" ht="12.75">
      <c r="A47" s="158"/>
      <c r="B47" s="158">
        <v>2827</v>
      </c>
      <c r="C47" s="158"/>
      <c r="D47" s="158"/>
      <c r="E47" s="158"/>
      <c r="F47" s="158"/>
      <c r="G47" s="158"/>
      <c r="H47" s="158"/>
      <c r="I47" s="158"/>
      <c r="J47" s="163" t="s">
        <v>232</v>
      </c>
      <c r="K47" s="162">
        <f t="shared" si="0"/>
        <v>0.3380770150681655</v>
      </c>
      <c r="L47" s="162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</row>
    <row r="48" spans="1:27" s="160" customFormat="1" ht="12.75">
      <c r="A48" s="158"/>
      <c r="B48" s="158">
        <v>647</v>
      </c>
      <c r="C48" s="158"/>
      <c r="D48" s="158"/>
      <c r="E48" s="158"/>
      <c r="F48" s="158"/>
      <c r="G48" s="158"/>
      <c r="H48" s="158"/>
      <c r="I48" s="158"/>
      <c r="J48" s="163" t="s">
        <v>233</v>
      </c>
      <c r="K48" s="162">
        <f t="shared" si="0"/>
        <v>0.07737383401100215</v>
      </c>
      <c r="L48" s="162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</row>
    <row r="49" spans="1:27" s="160" customFormat="1" ht="12.75">
      <c r="A49" s="158">
        <f>B38+B39+B40+B41+B42+B43+B44+B45+B46+B47+B48+B49</f>
        <v>7969</v>
      </c>
      <c r="B49" s="158">
        <v>76</v>
      </c>
      <c r="C49" s="158"/>
      <c r="D49" s="158"/>
      <c r="E49" s="158"/>
      <c r="F49" s="158"/>
      <c r="G49" s="158"/>
      <c r="H49" s="158"/>
      <c r="I49" s="158"/>
      <c r="J49" s="163" t="s">
        <v>234</v>
      </c>
      <c r="K49" s="162">
        <f t="shared" si="0"/>
        <v>0.009088734752451567</v>
      </c>
      <c r="L49" s="162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</row>
    <row r="50" spans="1:27" s="160" customFormat="1" ht="12.75">
      <c r="A50" s="158"/>
      <c r="B50" s="158">
        <v>393</v>
      </c>
      <c r="C50" s="158"/>
      <c r="D50" s="158"/>
      <c r="E50" s="158"/>
      <c r="F50" s="158"/>
      <c r="G50" s="158"/>
      <c r="H50" s="158"/>
      <c r="I50" s="158"/>
      <c r="J50" s="163" t="s">
        <v>235</v>
      </c>
      <c r="K50" s="162">
        <f t="shared" si="0"/>
        <v>0.046998325759387706</v>
      </c>
      <c r="L50" s="162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</row>
    <row r="51" spans="1:27" s="160" customFormat="1" ht="12.75">
      <c r="A51" s="158"/>
      <c r="B51" s="158">
        <v>8362</v>
      </c>
      <c r="C51" s="158"/>
      <c r="D51" s="158"/>
      <c r="E51" s="158"/>
      <c r="F51" s="158"/>
      <c r="G51" s="158"/>
      <c r="H51" s="158"/>
      <c r="I51" s="158"/>
      <c r="J51" s="163"/>
      <c r="K51" s="162"/>
      <c r="L51" s="162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</row>
    <row r="52" spans="1:27" s="160" customFormat="1" ht="12.75">
      <c r="A52" s="158"/>
      <c r="B52" s="158"/>
      <c r="C52" s="158"/>
      <c r="D52" s="158"/>
      <c r="E52" s="158"/>
      <c r="F52" s="158"/>
      <c r="G52" s="158"/>
      <c r="H52" s="158"/>
      <c r="I52" s="158"/>
      <c r="J52" s="163"/>
      <c r="K52" s="162"/>
      <c r="L52" s="162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</row>
    <row r="53" spans="1:27" s="160" customFormat="1" ht="12.75">
      <c r="A53" s="158"/>
      <c r="B53" s="158">
        <f>SUM(B38:B50)</f>
        <v>8362</v>
      </c>
      <c r="C53" s="158"/>
      <c r="D53" s="158"/>
      <c r="E53" s="158"/>
      <c r="F53" s="158"/>
      <c r="G53" s="158"/>
      <c r="H53" s="158"/>
      <c r="I53" s="158"/>
      <c r="J53" s="158"/>
      <c r="K53" s="164">
        <f>SUM(K38:K50)</f>
        <v>0.9999999999999999</v>
      </c>
      <c r="L53" s="164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</row>
    <row r="54" spans="1:27" s="160" customFormat="1" ht="12.7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</row>
    <row r="55" spans="1:27" s="160" customFormat="1" ht="12.7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</row>
    <row r="56" spans="1:27" s="160" customFormat="1" ht="12.75">
      <c r="A56" s="158"/>
      <c r="B56" s="158">
        <v>7852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</row>
    <row r="57" spans="1:27" s="160" customFormat="1" ht="12.7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</row>
    <row r="58" spans="1:27" s="160" customFormat="1" ht="12.7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</row>
    <row r="59" spans="1:27" s="160" customFormat="1" ht="12.7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</row>
    <row r="60" spans="1:27" s="160" customFormat="1" ht="12.7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</row>
    <row r="61" spans="1:27" s="160" customFormat="1" ht="12.7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</row>
  </sheetData>
  <sheetProtection/>
  <mergeCells count="1">
    <mergeCell ref="M40:AA41"/>
  </mergeCells>
  <printOptions horizontalCentered="1" verticalCentered="1"/>
  <pageMargins left="0.5118110236220472" right="0.5118110236220472" top="0.5511811023622047" bottom="0.5511811023622047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2012-08-07T08:43:45Z</cp:lastPrinted>
  <dcterms:created xsi:type="dcterms:W3CDTF">2012-08-07T08:19:44Z</dcterms:created>
  <dcterms:modified xsi:type="dcterms:W3CDTF">2012-08-07T08:46:18Z</dcterms:modified>
  <cp:category/>
  <cp:version/>
  <cp:contentType/>
  <cp:contentStatus/>
</cp:coreProperties>
</file>