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V 12" sheetId="1" r:id="rId1"/>
    <sheet name="Gminy V.12." sheetId="2" r:id="rId2"/>
    <sheet name="Wykresy V 12" sheetId="3" r:id="rId3"/>
  </sheets>
  <externalReferences>
    <externalReference r:id="rId6"/>
    <externalReference r:id="rId7"/>
  </externalReferences>
  <definedNames>
    <definedName name="_xlnm.Print_Area" localSheetId="1">'Gminy V.12.'!$B$1:$O$46</definedName>
    <definedName name="_xlnm.Print_Area" localSheetId="0">'Stan i struktura V 12'!$B$2:$S$68</definedName>
    <definedName name="_xlnm.Print_Area" localSheetId="2">'Wykresy V 12'!$A$1:$O$35</definedName>
  </definedNames>
  <calcPr fullCalcOnLoad="1"/>
</workbook>
</file>

<file path=xl/sharedStrings.xml><?xml version="1.0" encoding="utf-8"?>
<sst xmlns="http://schemas.openxmlformats.org/spreadsheetml/2006/main" count="362" uniqueCount="194">
  <si>
    <t xml:space="preserve">INFORMACJA O STANIE I STRUKTURZE BEZROBOCIA W WOJ. LUBUSKIM W MAJU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</si>
  <si>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</si>
  <si>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</si>
  <si>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</si>
  <si>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</si>
  <si>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</si>
  <si>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</si>
  <si>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</si>
  <si>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</si>
  <si>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</si>
  <si>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</si>
  <si>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</si>
  <si>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</si>
  <si>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</si>
  <si>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</si>
  <si>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</si>
  <si>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</si>
  <si>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</si>
  <si>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</si>
  <si>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</si>
  <si>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</si>
  <si>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</si>
  <si>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</si>
  <si>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</si>
  <si>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</si>
  <si>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</si>
  <si>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</si>
  <si>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</si>
  <si>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</si>
  <si>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</si>
  <si>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</si>
  <si>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</si>
  <si>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</si>
  <si>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</si>
  <si>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</si>
  <si>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</si>
  <si>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</si>
  <si>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</si>
  <si>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</si>
  <si>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</si>
  <si>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</si>
  <si>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</si>
  <si>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</si>
  <si>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</si>
  <si>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</si>
  <si>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</si>
  <si>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</si>
  <si>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</si>
  <si>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</si>
  <si>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</si>
  <si>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</si>
  <si>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</si>
  <si>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</si>
  <si>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</si>
  <si>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</si>
  <si>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</si>
  <si>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</si>
  <si>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</si>
  <si>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</si>
  <si>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</si>
  <si>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</si>
  <si>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</si>
  <si>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</si>
  <si>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</si>
  <si>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</si>
  <si>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</si>
  <si>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</si>
  <si>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</si>
  <si>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</si>
  <si>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</si>
  <si>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</si>
  <si>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</si>
  <si>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</si>
  <si>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</si>
  <si>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</si>
  <si>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</si>
  <si>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</si>
  <si>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</si>
  <si>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</si>
  <si>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</si>
  <si>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</si>
  <si>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</si>
  <si>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</si>
  <si>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</si>
  <si>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2012 r. jest podawany przez GUS z miesięcznym opóżnieniem</t>
  </si>
  <si>
    <t>Liczba  bezrobotnych w układzie powiatowych urzędów pracy i gmin woj. lubuskiego zarejestrowanych</t>
  </si>
  <si>
    <t>na koniec maja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</si>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</sst>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60" fillId="0" borderId="0">
      <alignment/>
      <protection/>
    </xf>
    <xf numFmtId="0" fontId="71" fillId="27" borderId="1" applyNumberFormat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0" fillId="31" borderId="9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60" fillId="0" borderId="0" xfId="51">
      <alignment/>
      <protection/>
    </xf>
    <xf numFmtId="0" fontId="5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4" fillId="33" borderId="71" xfId="0" applyFont="1" applyFill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5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5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165" fontId="4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>
      <alignment horizontal="center" vertical="center" wrapText="1"/>
    </xf>
    <xf numFmtId="165" fontId="3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165" fontId="28" fillId="0" borderId="83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77" fillId="39" borderId="0" xfId="51" applyFont="1" applyFill="1" applyAlignment="1">
      <alignment vertical="center" wrapText="1"/>
      <protection/>
    </xf>
    <xf numFmtId="0" fontId="60" fillId="0" borderId="0" xfId="51" applyAlignment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V 2011r. do V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4375"/>
          <c:w val="0.980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V 12'!$C$4:$C$16</c:f>
              <c:strCache>
                <c:ptCount val="13"/>
                <c:pt idx="0">
                  <c:v>V 2011r.</c:v>
                </c:pt>
                <c:pt idx="1">
                  <c:v>VI 2011r.</c:v>
                </c:pt>
                <c:pt idx="2">
                  <c:v>VII 2011r.</c:v>
                </c:pt>
                <c:pt idx="3">
                  <c:v>VIII 2011r.</c:v>
                </c:pt>
                <c:pt idx="4">
                  <c:v>IX 2011r.</c:v>
                </c:pt>
                <c:pt idx="5">
                  <c:v>X 2011r.</c:v>
                </c:pt>
                <c:pt idx="6">
                  <c:v>XI 2011r.</c:v>
                </c:pt>
                <c:pt idx="7">
                  <c:v>XII 2011r.</c:v>
                </c:pt>
                <c:pt idx="8">
                  <c:v>I 2012r.</c:v>
                </c:pt>
                <c:pt idx="9">
                  <c:v>II 2012r.</c:v>
                </c:pt>
                <c:pt idx="10">
                  <c:v>III 2012r.</c:v>
                </c:pt>
                <c:pt idx="11">
                  <c:v>IV 2012r.</c:v>
                </c:pt>
                <c:pt idx="12">
                  <c:v>V 2012r.</c:v>
                </c:pt>
              </c:strCache>
            </c:strRef>
          </c:cat>
          <c:val>
            <c:numRef>
              <c:f>'[2]Wykresy V 12'!$D$4:$D$16</c:f>
              <c:numCache>
                <c:ptCount val="13"/>
                <c:pt idx="0">
                  <c:v>58451</c:v>
                </c:pt>
                <c:pt idx="1">
                  <c:v>56044</c:v>
                </c:pt>
                <c:pt idx="2">
                  <c:v>55403</c:v>
                </c:pt>
                <c:pt idx="3">
                  <c:v>55007</c:v>
                </c:pt>
                <c:pt idx="4">
                  <c:v>54713</c:v>
                </c:pt>
                <c:pt idx="5">
                  <c:v>54738</c:v>
                </c:pt>
                <c:pt idx="6">
                  <c:v>56138</c:v>
                </c:pt>
                <c:pt idx="7">
                  <c:v>59134</c:v>
                </c:pt>
                <c:pt idx="8">
                  <c:v>64653</c:v>
                </c:pt>
                <c:pt idx="9">
                  <c:v>65177</c:v>
                </c:pt>
                <c:pt idx="10">
                  <c:v>63848</c:v>
                </c:pt>
                <c:pt idx="11">
                  <c:v>61079</c:v>
                </c:pt>
                <c:pt idx="12">
                  <c:v>58933</c:v>
                </c:pt>
              </c:numCache>
            </c:numRef>
          </c:val>
        </c:ser>
        <c:gapWidth val="89"/>
        <c:axId val="37687160"/>
        <c:axId val="3640121"/>
      </c:bar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121"/>
        <c:crosses val="autoZero"/>
        <c:auto val="1"/>
        <c:lblOffset val="100"/>
        <c:tickLblSkip val="1"/>
        <c:noMultiLvlLbl val="0"/>
      </c:catAx>
      <c:valAx>
        <c:axId val="3640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87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grudnia 2011r. do maja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1275"/>
          <c:y val="0.14975"/>
          <c:w val="0.9655"/>
          <c:h val="0.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'[2]Wykresy V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V 12'!$G$10:$G$15</c:f>
              <c:strCache>
                <c:ptCount val="6"/>
                <c:pt idx="0">
                  <c:v>maj 2012r.</c:v>
                </c:pt>
                <c:pt idx="1">
                  <c:v>kwiecień 2012r.</c:v>
                </c:pt>
                <c:pt idx="2">
                  <c:v>marzec 2012r.</c:v>
                </c:pt>
                <c:pt idx="3">
                  <c:v>luty 2012r.</c:v>
                </c:pt>
                <c:pt idx="4">
                  <c:v>styczeń 2012r.</c:v>
                </c:pt>
                <c:pt idx="5">
                  <c:v>grudzień 2011r.</c:v>
                </c:pt>
              </c:strCache>
            </c:strRef>
          </c:cat>
          <c:val>
            <c:numRef>
              <c:f>'[2]Wykresy V 12'!$H$10:$H$15</c:f>
              <c:numCache>
                <c:ptCount val="6"/>
                <c:pt idx="0">
                  <c:v>8853</c:v>
                </c:pt>
                <c:pt idx="1">
                  <c:v>9124</c:v>
                </c:pt>
                <c:pt idx="2">
                  <c:v>8637</c:v>
                </c:pt>
                <c:pt idx="3">
                  <c:v>6786</c:v>
                </c:pt>
                <c:pt idx="4">
                  <c:v>5509</c:v>
                </c:pt>
                <c:pt idx="5">
                  <c:v>5648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'[2]Wykresy V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V 12'!$G$10:$G$15</c:f>
              <c:strCache>
                <c:ptCount val="6"/>
                <c:pt idx="0">
                  <c:v>maj 2012r.</c:v>
                </c:pt>
                <c:pt idx="1">
                  <c:v>kwiecień 2012r.</c:v>
                </c:pt>
                <c:pt idx="2">
                  <c:v>marzec 2012r.</c:v>
                </c:pt>
                <c:pt idx="3">
                  <c:v>luty 2012r.</c:v>
                </c:pt>
                <c:pt idx="4">
                  <c:v>styczeń 2012r.</c:v>
                </c:pt>
                <c:pt idx="5">
                  <c:v>grudzień 2011r.</c:v>
                </c:pt>
              </c:strCache>
            </c:strRef>
          </c:cat>
          <c:val>
            <c:numRef>
              <c:f>'[2]Wykresy V 12'!$I$10:$I$15</c:f>
              <c:numCache>
                <c:ptCount val="6"/>
                <c:pt idx="0">
                  <c:v>6707</c:v>
                </c:pt>
                <c:pt idx="1">
                  <c:v>6355</c:v>
                </c:pt>
                <c:pt idx="2">
                  <c:v>7308</c:v>
                </c:pt>
                <c:pt idx="3">
                  <c:v>7310</c:v>
                </c:pt>
                <c:pt idx="4">
                  <c:v>11028</c:v>
                </c:pt>
                <c:pt idx="5">
                  <c:v>8644</c:v>
                </c:pt>
              </c:numCache>
            </c:numRef>
          </c:val>
          <c:shape val="box"/>
        </c:ser>
        <c:gapWidth val="100"/>
        <c:shape val="box"/>
        <c:axId val="32761090"/>
        <c:axId val="26414355"/>
      </c:bar3DChart>
      <c:catAx>
        <c:axId val="327610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14355"/>
        <c:crosses val="autoZero"/>
        <c:auto val="1"/>
        <c:lblOffset val="100"/>
        <c:tickLblSkip val="1"/>
        <c:noMultiLvlLbl val="0"/>
      </c:catAx>
      <c:valAx>
        <c:axId val="26414355"/>
        <c:scaling>
          <c:orientation val="minMax"/>
        </c:scaling>
        <c:axPos val="b"/>
        <c:delete val="1"/>
        <c:majorTickMark val="out"/>
        <c:minorTickMark val="none"/>
        <c:tickLblPos val="none"/>
        <c:crossAx val="32761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195"/>
          <c:w val="0.321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od XII 2010r. do V 2011r. oraz od XII 2011r. do V 2012r.</a:t>
            </a:r>
          </a:p>
        </c:rich>
      </c:tx>
      <c:layout>
        <c:manualLayout>
          <c:xMode val="factor"/>
          <c:yMode val="factor"/>
          <c:x val="0.011"/>
          <c:y val="-0.0102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1885"/>
          <c:w val="0.981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V 12'!$B$24:$B$36</c:f>
              <c:strCache>
                <c:ptCount val="13"/>
                <c:pt idx="0">
                  <c:v>XII 2010r.</c:v>
                </c:pt>
                <c:pt idx="1">
                  <c:v>I 2011r.</c:v>
                </c:pt>
                <c:pt idx="2">
                  <c:v>II 2011r.</c:v>
                </c:pt>
                <c:pt idx="3">
                  <c:v>III 2011r.</c:v>
                </c:pt>
                <c:pt idx="4">
                  <c:v>IV 2011r.</c:v>
                </c:pt>
                <c:pt idx="5">
                  <c:v>V 2011r.</c:v>
                </c:pt>
                <c:pt idx="7">
                  <c:v>XII 2011r.</c:v>
                </c:pt>
                <c:pt idx="8">
                  <c:v>I 2012r.</c:v>
                </c:pt>
                <c:pt idx="9">
                  <c:v>II 2012r.</c:v>
                </c:pt>
                <c:pt idx="10">
                  <c:v>III 2012r.</c:v>
                </c:pt>
                <c:pt idx="11">
                  <c:v>IV 2012r.</c:v>
                </c:pt>
                <c:pt idx="12">
                  <c:v>V 2012r.</c:v>
                </c:pt>
              </c:strCache>
            </c:strRef>
          </c:cat>
          <c:val>
            <c:numRef>
              <c:f>'[2]Wykresy V 12'!$C$24:$C$36</c:f>
              <c:numCache>
                <c:ptCount val="13"/>
                <c:pt idx="0">
                  <c:v>1749</c:v>
                </c:pt>
                <c:pt idx="1">
                  <c:v>2804</c:v>
                </c:pt>
                <c:pt idx="2">
                  <c:v>2776</c:v>
                </c:pt>
                <c:pt idx="3">
                  <c:v>3518</c:v>
                </c:pt>
                <c:pt idx="4">
                  <c:v>3299</c:v>
                </c:pt>
                <c:pt idx="5">
                  <c:v>2951</c:v>
                </c:pt>
                <c:pt idx="7">
                  <c:v>1172</c:v>
                </c:pt>
                <c:pt idx="8">
                  <c:v>1810</c:v>
                </c:pt>
                <c:pt idx="9">
                  <c:v>3295</c:v>
                </c:pt>
                <c:pt idx="10">
                  <c:v>3100</c:v>
                </c:pt>
                <c:pt idx="11">
                  <c:v>2595</c:v>
                </c:pt>
                <c:pt idx="12">
                  <c:v>2551</c:v>
                </c:pt>
              </c:numCache>
            </c:numRef>
          </c:val>
          <c:shape val="box"/>
        </c:ser>
        <c:gapWidth val="99"/>
        <c:shape val="box"/>
        <c:axId val="36402604"/>
        <c:axId val="59187981"/>
      </c:bar3D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26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maju 2012r.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8575"/>
          <c:y val="0.28025"/>
          <c:w val="0.6515"/>
          <c:h val="0.5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0,82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32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0,68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4,24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'[2]Wykresy V 12'!$J$38:$J$50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emerytalnycu lub rentowych</c:v>
                </c:pt>
                <c:pt idx="12">
                  <c:v>Inne</c:v>
                </c:pt>
              </c:strCache>
            </c:strRef>
          </c:cat>
          <c:val>
            <c:numRef>
              <c:f>'[2]Wykresy V 12'!$K$38:$K$50</c:f>
              <c:numCache>
                <c:ptCount val="13"/>
                <c:pt idx="0">
                  <c:v>0.3547949847509319</c:v>
                </c:pt>
                <c:pt idx="1">
                  <c:v>0.00824579238676155</c:v>
                </c:pt>
                <c:pt idx="2">
                  <c:v>0.011973342369818141</c:v>
                </c:pt>
                <c:pt idx="3">
                  <c:v>0.013215859030837005</c:v>
                </c:pt>
                <c:pt idx="4">
                  <c:v>0.006777363605557438</c:v>
                </c:pt>
                <c:pt idx="5">
                  <c:v>0.03072404834519372</c:v>
                </c:pt>
                <c:pt idx="6">
                  <c:v>0.058398283067886594</c:v>
                </c:pt>
                <c:pt idx="7">
                  <c:v>0.04235852253473399</c:v>
                </c:pt>
                <c:pt idx="8">
                  <c:v>0.03411273014797244</c:v>
                </c:pt>
                <c:pt idx="9">
                  <c:v>0.32034338642268156</c:v>
                </c:pt>
                <c:pt idx="10">
                  <c:v>0.06438495425279567</c:v>
                </c:pt>
                <c:pt idx="11">
                  <c:v>0.008132836326668925</c:v>
                </c:pt>
                <c:pt idx="12">
                  <c:v>0.04653789675816108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7</xdr:col>
      <xdr:colOff>247650</xdr:colOff>
      <xdr:row>16</xdr:row>
      <xdr:rowOff>38100</xdr:rowOff>
    </xdr:to>
    <xdr:graphicFrame>
      <xdr:nvGraphicFramePr>
        <xdr:cNvPr id="1" name="Wykres 1"/>
        <xdr:cNvGraphicFramePr/>
      </xdr:nvGraphicFramePr>
      <xdr:xfrm>
        <a:off x="28575" y="28575"/>
        <a:ext cx="5086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0</xdr:row>
      <xdr:rowOff>38100</xdr:rowOff>
    </xdr:from>
    <xdr:to>
      <xdr:col>14</xdr:col>
      <xdr:colOff>628650</xdr:colOff>
      <xdr:row>16</xdr:row>
      <xdr:rowOff>57150</xdr:rowOff>
    </xdr:to>
    <xdr:graphicFrame>
      <xdr:nvGraphicFramePr>
        <xdr:cNvPr id="2" name="Wykres 4"/>
        <xdr:cNvGraphicFramePr/>
      </xdr:nvGraphicFramePr>
      <xdr:xfrm>
        <a:off x="5305425" y="38100"/>
        <a:ext cx="5057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123825</xdr:rowOff>
    </xdr:from>
    <xdr:to>
      <xdr:col>7</xdr:col>
      <xdr:colOff>238125</xdr:colOff>
      <xdr:row>32</xdr:row>
      <xdr:rowOff>95250</xdr:rowOff>
    </xdr:to>
    <xdr:graphicFrame>
      <xdr:nvGraphicFramePr>
        <xdr:cNvPr id="3" name="Wykres 5"/>
        <xdr:cNvGraphicFramePr/>
      </xdr:nvGraphicFramePr>
      <xdr:xfrm>
        <a:off x="19050" y="2714625"/>
        <a:ext cx="50863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438150</xdr:colOff>
      <xdr:row>16</xdr:row>
      <xdr:rowOff>123825</xdr:rowOff>
    </xdr:from>
    <xdr:to>
      <xdr:col>14</xdr:col>
      <xdr:colOff>647700</xdr:colOff>
      <xdr:row>32</xdr:row>
      <xdr:rowOff>85725</xdr:rowOff>
    </xdr:to>
    <xdr:graphicFrame>
      <xdr:nvGraphicFramePr>
        <xdr:cNvPr id="4" name="Wykres 7"/>
        <xdr:cNvGraphicFramePr/>
      </xdr:nvGraphicFramePr>
      <xdr:xfrm>
        <a:off x="5305425" y="2714625"/>
        <a:ext cx="50768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2r\Wykresy%20V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  <sheetName val="Stan i struktura V 12"/>
    </sheetNames>
    <sheetDataSet>
      <sheetData sheetId="3">
        <row r="6">
          <cell r="E6">
            <v>5661</v>
          </cell>
          <cell r="F6">
            <v>3249</v>
          </cell>
          <cell r="G6">
            <v>4512</v>
          </cell>
          <cell r="H6">
            <v>4739</v>
          </cell>
          <cell r="I6">
            <v>7205</v>
          </cell>
          <cell r="J6">
            <v>2291</v>
          </cell>
          <cell r="K6">
            <v>4763</v>
          </cell>
          <cell r="L6">
            <v>1845</v>
          </cell>
          <cell r="M6">
            <v>2655</v>
          </cell>
          <cell r="N6">
            <v>2264</v>
          </cell>
          <cell r="O6">
            <v>5152</v>
          </cell>
          <cell r="P6">
            <v>4923</v>
          </cell>
          <cell r="Q6">
            <v>5893</v>
          </cell>
          <cell r="R6">
            <v>5927</v>
          </cell>
          <cell r="S6">
            <v>61079</v>
          </cell>
        </row>
        <row r="46">
          <cell r="E46">
            <v>1077</v>
          </cell>
          <cell r="F46">
            <v>397</v>
          </cell>
          <cell r="G46">
            <v>538</v>
          </cell>
          <cell r="H46">
            <v>449</v>
          </cell>
          <cell r="I46">
            <v>838</v>
          </cell>
          <cell r="J46">
            <v>622</v>
          </cell>
          <cell r="K46">
            <v>582</v>
          </cell>
          <cell r="L46">
            <v>529</v>
          </cell>
          <cell r="M46">
            <v>306</v>
          </cell>
          <cell r="N46">
            <v>370</v>
          </cell>
          <cell r="O46">
            <v>1476</v>
          </cell>
          <cell r="P46">
            <v>638</v>
          </cell>
          <cell r="Q46">
            <v>1687</v>
          </cell>
          <cell r="R46">
            <v>1291</v>
          </cell>
          <cell r="S46">
            <v>10800</v>
          </cell>
        </row>
        <row r="49">
          <cell r="E49">
            <v>46</v>
          </cell>
          <cell r="F49">
            <v>29</v>
          </cell>
          <cell r="G49">
            <v>0</v>
          </cell>
          <cell r="H49">
            <v>5</v>
          </cell>
          <cell r="I49">
            <v>7</v>
          </cell>
          <cell r="J49">
            <v>20</v>
          </cell>
          <cell r="K49">
            <v>54</v>
          </cell>
          <cell r="L49">
            <v>32</v>
          </cell>
          <cell r="M49">
            <v>12</v>
          </cell>
          <cell r="N49">
            <v>0</v>
          </cell>
          <cell r="O49">
            <v>92</v>
          </cell>
          <cell r="P49">
            <v>14</v>
          </cell>
          <cell r="Q49">
            <v>277</v>
          </cell>
          <cell r="R49">
            <v>55</v>
          </cell>
          <cell r="S49">
            <v>643</v>
          </cell>
        </row>
        <row r="51">
          <cell r="E51">
            <v>21</v>
          </cell>
          <cell r="F51">
            <v>27</v>
          </cell>
          <cell r="G51">
            <v>24</v>
          </cell>
          <cell r="H51">
            <v>0</v>
          </cell>
          <cell r="I51">
            <v>85</v>
          </cell>
          <cell r="J51">
            <v>14</v>
          </cell>
          <cell r="K51">
            <v>26</v>
          </cell>
          <cell r="L51">
            <v>22</v>
          </cell>
          <cell r="M51">
            <v>0</v>
          </cell>
          <cell r="N51">
            <v>7</v>
          </cell>
          <cell r="O51">
            <v>26</v>
          </cell>
          <cell r="P51">
            <v>66</v>
          </cell>
          <cell r="Q51">
            <v>63</v>
          </cell>
          <cell r="R51">
            <v>0</v>
          </cell>
          <cell r="S51">
            <v>381</v>
          </cell>
        </row>
        <row r="53">
          <cell r="E53">
            <v>11</v>
          </cell>
          <cell r="F53">
            <v>1</v>
          </cell>
          <cell r="G53">
            <v>18</v>
          </cell>
          <cell r="H53">
            <v>20</v>
          </cell>
          <cell r="I53">
            <v>10</v>
          </cell>
          <cell r="J53">
            <v>23</v>
          </cell>
          <cell r="K53">
            <v>0</v>
          </cell>
          <cell r="L53">
            <v>19</v>
          </cell>
          <cell r="M53">
            <v>1</v>
          </cell>
          <cell r="N53">
            <v>16</v>
          </cell>
          <cell r="O53">
            <v>4</v>
          </cell>
          <cell r="P53">
            <v>2</v>
          </cell>
          <cell r="Q53">
            <v>0</v>
          </cell>
          <cell r="R53">
            <v>44</v>
          </cell>
          <cell r="S53">
            <v>169</v>
          </cell>
        </row>
        <row r="55">
          <cell r="E55">
            <v>21</v>
          </cell>
          <cell r="F55">
            <v>14</v>
          </cell>
          <cell r="G55">
            <v>0</v>
          </cell>
          <cell r="H55">
            <v>0</v>
          </cell>
          <cell r="I55">
            <v>2</v>
          </cell>
          <cell r="J55">
            <v>64</v>
          </cell>
          <cell r="K55">
            <v>17</v>
          </cell>
          <cell r="L55">
            <v>21</v>
          </cell>
          <cell r="M55">
            <v>10</v>
          </cell>
          <cell r="N55">
            <v>26</v>
          </cell>
          <cell r="O55">
            <v>14</v>
          </cell>
          <cell r="P55">
            <v>5</v>
          </cell>
          <cell r="Q55">
            <v>25</v>
          </cell>
          <cell r="R55">
            <v>71</v>
          </cell>
          <cell r="S55">
            <v>290</v>
          </cell>
        </row>
        <row r="57">
          <cell r="E57">
            <v>26</v>
          </cell>
          <cell r="F57">
            <v>18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2</v>
          </cell>
          <cell r="S57">
            <v>47</v>
          </cell>
        </row>
        <row r="59">
          <cell r="E59">
            <v>12</v>
          </cell>
          <cell r="F59">
            <v>5</v>
          </cell>
          <cell r="G59">
            <v>58</v>
          </cell>
          <cell r="H59">
            <v>136</v>
          </cell>
          <cell r="I59">
            <v>11</v>
          </cell>
          <cell r="J59">
            <v>5</v>
          </cell>
          <cell r="K59">
            <v>12</v>
          </cell>
          <cell r="L59">
            <v>34</v>
          </cell>
          <cell r="M59">
            <v>41</v>
          </cell>
          <cell r="N59">
            <v>32</v>
          </cell>
          <cell r="O59">
            <v>19</v>
          </cell>
          <cell r="P59">
            <v>51</v>
          </cell>
          <cell r="Q59">
            <v>7</v>
          </cell>
          <cell r="R59">
            <v>46</v>
          </cell>
          <cell r="S59">
            <v>469</v>
          </cell>
        </row>
        <row r="61">
          <cell r="E61">
            <v>151</v>
          </cell>
          <cell r="F61">
            <v>78</v>
          </cell>
          <cell r="G61">
            <v>167</v>
          </cell>
          <cell r="H61">
            <v>156</v>
          </cell>
          <cell r="I61">
            <v>114</v>
          </cell>
          <cell r="J61">
            <v>158</v>
          </cell>
          <cell r="K61">
            <v>202</v>
          </cell>
          <cell r="L61">
            <v>85</v>
          </cell>
          <cell r="M61">
            <v>147</v>
          </cell>
          <cell r="N61">
            <v>25</v>
          </cell>
          <cell r="O61">
            <v>257</v>
          </cell>
          <cell r="P61">
            <v>272</v>
          </cell>
          <cell r="Q61">
            <v>195</v>
          </cell>
          <cell r="R61">
            <v>125</v>
          </cell>
          <cell r="S61">
            <v>2132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38</v>
          </cell>
          <cell r="F65">
            <v>113</v>
          </cell>
          <cell r="G65">
            <v>37</v>
          </cell>
          <cell r="H65">
            <v>37</v>
          </cell>
          <cell r="I65">
            <v>154</v>
          </cell>
          <cell r="J65">
            <v>37</v>
          </cell>
          <cell r="K65">
            <v>66</v>
          </cell>
          <cell r="L65">
            <v>16</v>
          </cell>
          <cell r="M65">
            <v>30</v>
          </cell>
          <cell r="N65">
            <v>53</v>
          </cell>
          <cell r="O65">
            <v>75</v>
          </cell>
          <cell r="P65">
            <v>32</v>
          </cell>
          <cell r="Q65">
            <v>532</v>
          </cell>
          <cell r="R65">
            <v>469</v>
          </cell>
          <cell r="S65">
            <v>1689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V 12"/>
      <sheetName val="Arkusz1"/>
    </sheetNames>
    <sheetDataSet>
      <sheetData sheetId="0">
        <row r="4">
          <cell r="C4" t="str">
            <v>V 2011r.</v>
          </cell>
          <cell r="D4">
            <v>58451</v>
          </cell>
        </row>
        <row r="5">
          <cell r="C5" t="str">
            <v>VI 2011r.</v>
          </cell>
          <cell r="D5">
            <v>56044</v>
          </cell>
        </row>
        <row r="6">
          <cell r="C6" t="str">
            <v>VII 2011r.</v>
          </cell>
          <cell r="D6">
            <v>55403</v>
          </cell>
        </row>
        <row r="7">
          <cell r="C7" t="str">
            <v>VIII 2011r.</v>
          </cell>
          <cell r="D7">
            <v>55007</v>
          </cell>
        </row>
        <row r="8">
          <cell r="C8" t="str">
            <v>IX 2011r.</v>
          </cell>
          <cell r="D8">
            <v>54713</v>
          </cell>
        </row>
        <row r="9">
          <cell r="C9" t="str">
            <v>X 2011r.</v>
          </cell>
          <cell r="D9">
            <v>54738</v>
          </cell>
          <cell r="H9" t="str">
            <v>wyłączenia</v>
          </cell>
          <cell r="I9" t="str">
            <v>rejestracje</v>
          </cell>
        </row>
        <row r="10">
          <cell r="C10" t="str">
            <v>XI 2011r.</v>
          </cell>
          <cell r="D10">
            <v>56138</v>
          </cell>
          <cell r="G10" t="str">
            <v>maj 2012r.</v>
          </cell>
          <cell r="H10">
            <v>8853</v>
          </cell>
          <cell r="I10">
            <v>6707</v>
          </cell>
        </row>
        <row r="11">
          <cell r="C11" t="str">
            <v>XII 2011r.</v>
          </cell>
          <cell r="D11">
            <v>59134</v>
          </cell>
          <cell r="G11" t="str">
            <v>kwiecień 2012r.</v>
          </cell>
          <cell r="H11">
            <v>9124</v>
          </cell>
          <cell r="I11">
            <v>6355</v>
          </cell>
        </row>
        <row r="12">
          <cell r="C12" t="str">
            <v>I 2012r.</v>
          </cell>
          <cell r="D12">
            <v>64653</v>
          </cell>
          <cell r="G12" t="str">
            <v>marzec 2012r.</v>
          </cell>
          <cell r="H12">
            <v>8637</v>
          </cell>
          <cell r="I12">
            <v>7308</v>
          </cell>
        </row>
        <row r="13">
          <cell r="C13" t="str">
            <v>II 2012r.</v>
          </cell>
          <cell r="D13">
            <v>65177</v>
          </cell>
          <cell r="G13" t="str">
            <v>luty 2012r.</v>
          </cell>
          <cell r="H13">
            <v>6786</v>
          </cell>
          <cell r="I13">
            <v>7310</v>
          </cell>
        </row>
        <row r="14">
          <cell r="C14" t="str">
            <v>III 2012r.</v>
          </cell>
          <cell r="D14">
            <v>63848</v>
          </cell>
          <cell r="G14" t="str">
            <v>styczeń 2012r.</v>
          </cell>
          <cell r="H14">
            <v>5509</v>
          </cell>
          <cell r="I14">
            <v>11028</v>
          </cell>
        </row>
        <row r="15">
          <cell r="C15" t="str">
            <v>IV 2012r.</v>
          </cell>
          <cell r="D15">
            <v>61079</v>
          </cell>
          <cell r="G15" t="str">
            <v>grudzień 2011r.</v>
          </cell>
          <cell r="H15">
            <v>5648</v>
          </cell>
          <cell r="I15">
            <v>8644</v>
          </cell>
        </row>
        <row r="16">
          <cell r="C16" t="str">
            <v>V 2012r.</v>
          </cell>
          <cell r="D16">
            <v>58933</v>
          </cell>
        </row>
        <row r="24">
          <cell r="B24" t="str">
            <v>XII 2010r.</v>
          </cell>
          <cell r="C24">
            <v>1749</v>
          </cell>
        </row>
        <row r="25">
          <cell r="B25" t="str">
            <v>I 2011r.</v>
          </cell>
          <cell r="C25">
            <v>2804</v>
          </cell>
        </row>
        <row r="26">
          <cell r="B26" t="str">
            <v>II 2011r.</v>
          </cell>
          <cell r="C26">
            <v>2776</v>
          </cell>
        </row>
        <row r="27">
          <cell r="B27" t="str">
            <v>III 2011r.</v>
          </cell>
          <cell r="C27">
            <v>3518</v>
          </cell>
        </row>
        <row r="28">
          <cell r="B28" t="str">
            <v>IV 2011r.</v>
          </cell>
          <cell r="C28">
            <v>3299</v>
          </cell>
        </row>
        <row r="29">
          <cell r="B29" t="str">
            <v>V 2011r.</v>
          </cell>
          <cell r="C29">
            <v>2951</v>
          </cell>
        </row>
        <row r="31">
          <cell r="B31" t="str">
            <v>XII 2011r.</v>
          </cell>
          <cell r="C31">
            <v>1172</v>
          </cell>
        </row>
        <row r="32">
          <cell r="B32" t="str">
            <v>I 2012r.</v>
          </cell>
          <cell r="C32">
            <v>1810</v>
          </cell>
        </row>
        <row r="33">
          <cell r="B33" t="str">
            <v>II 2012r.</v>
          </cell>
          <cell r="C33">
            <v>3295</v>
          </cell>
        </row>
        <row r="34">
          <cell r="B34" t="str">
            <v>III 2012r.</v>
          </cell>
          <cell r="C34">
            <v>3100</v>
          </cell>
        </row>
        <row r="35">
          <cell r="B35" t="str">
            <v>IV 2012r.</v>
          </cell>
          <cell r="C35">
            <v>2595</v>
          </cell>
        </row>
        <row r="36">
          <cell r="B36" t="str">
            <v>V 2012r.</v>
          </cell>
          <cell r="C36">
            <v>2551</v>
          </cell>
        </row>
        <row r="38">
          <cell r="J38" t="str">
            <v>Praca niesubsydiowana</v>
          </cell>
          <cell r="K38">
            <v>0.3547949847509319</v>
          </cell>
        </row>
        <row r="39">
          <cell r="J39" t="str">
            <v>Podjęcie działalności gospodarczej i inna praca</v>
          </cell>
          <cell r="K39">
            <v>0.00824579238676155</v>
          </cell>
        </row>
        <row r="40">
          <cell r="J40" t="str">
            <v>Podjęcie pracy w ramach refund. kosztów w zatrud. bezrobotnego</v>
          </cell>
          <cell r="K40">
            <v>0.011973342369818141</v>
          </cell>
        </row>
        <row r="41">
          <cell r="J41" t="str">
            <v>Prace interwencyjne</v>
          </cell>
          <cell r="K41">
            <v>0.013215859030837005</v>
          </cell>
        </row>
        <row r="42">
          <cell r="J42" t="str">
            <v>Roboty publiczne</v>
          </cell>
          <cell r="K42">
            <v>0.006777363605557438</v>
          </cell>
        </row>
        <row r="43">
          <cell r="J43" t="str">
            <v>Szkolenia</v>
          </cell>
          <cell r="K43">
            <v>0.03072404834519372</v>
          </cell>
        </row>
        <row r="44">
          <cell r="J44" t="str">
            <v>Staże</v>
          </cell>
          <cell r="K44">
            <v>0.058398283067886594</v>
          </cell>
        </row>
        <row r="45">
          <cell r="J45" t="str">
            <v>Praca społecznie użyteczna</v>
          </cell>
          <cell r="K45">
            <v>0.04235852253473399</v>
          </cell>
        </row>
        <row r="46">
          <cell r="J46" t="str">
            <v>Odmowa bez uzasadnionej przyczyny przyjęcia propozycji odpowiedniej pracy lub innej formy pomocy</v>
          </cell>
          <cell r="K46">
            <v>0.03411273014797244</v>
          </cell>
        </row>
        <row r="47">
          <cell r="J47" t="str">
            <v>Niepotwierdzenie gotowości do pracy</v>
          </cell>
          <cell r="K47">
            <v>0.32034338642268156</v>
          </cell>
        </row>
        <row r="48">
          <cell r="J48" t="str">
            <v>Dobrowolna rezygnacja ze statusu bezrobotnego</v>
          </cell>
          <cell r="K48">
            <v>0.06438495425279567</v>
          </cell>
        </row>
        <row r="49">
          <cell r="J49" t="str">
            <v>Nabycie praw emerytalnycu lub rentowych</v>
          </cell>
          <cell r="K49">
            <v>0.008132836326668925</v>
          </cell>
        </row>
        <row r="50">
          <cell r="J50" t="str">
            <v>Inne</v>
          </cell>
          <cell r="K50">
            <v>0.04653789675816108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59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2" t="s">
        <v>19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4"/>
    </row>
    <row r="5" spans="2:20" ht="28.5" customHeight="1" thickBot="1" thickTop="1">
      <c r="B5" s="14" t="s">
        <v>20</v>
      </c>
      <c r="C5" s="165" t="s">
        <v>21</v>
      </c>
      <c r="D5" s="166"/>
      <c r="E5" s="15">
        <v>9.8</v>
      </c>
      <c r="F5" s="15">
        <v>13.2</v>
      </c>
      <c r="G5" s="15">
        <v>24.2</v>
      </c>
      <c r="H5" s="15">
        <v>21.5</v>
      </c>
      <c r="I5" s="15">
        <v>24.7</v>
      </c>
      <c r="J5" s="15">
        <v>14.1</v>
      </c>
      <c r="K5" s="15">
        <v>24.7</v>
      </c>
      <c r="L5" s="15">
        <v>15.2</v>
      </c>
      <c r="M5" s="15">
        <v>10.7</v>
      </c>
      <c r="N5" s="15">
        <v>16.4</v>
      </c>
      <c r="O5" s="15">
        <v>8.5</v>
      </c>
      <c r="P5" s="15">
        <v>15.7</v>
      </c>
      <c r="Q5" s="15">
        <v>25.2</v>
      </c>
      <c r="R5" s="16">
        <v>17.2</v>
      </c>
      <c r="S5" s="17">
        <v>15.7</v>
      </c>
      <c r="T5" s="1" t="s">
        <v>22</v>
      </c>
    </row>
    <row r="6" spans="2:19" s="4" customFormat="1" ht="28.5" customHeight="1" thickBot="1" thickTop="1">
      <c r="B6" s="18" t="s">
        <v>23</v>
      </c>
      <c r="C6" s="167" t="s">
        <v>24</v>
      </c>
      <c r="D6" s="168"/>
      <c r="E6" s="19">
        <v>5308</v>
      </c>
      <c r="F6" s="20">
        <v>3039</v>
      </c>
      <c r="G6" s="20">
        <v>4425</v>
      </c>
      <c r="H6" s="20">
        <v>4534</v>
      </c>
      <c r="I6" s="20">
        <v>6918</v>
      </c>
      <c r="J6" s="20">
        <v>2199</v>
      </c>
      <c r="K6" s="20">
        <v>4507</v>
      </c>
      <c r="L6" s="20">
        <v>1764</v>
      </c>
      <c r="M6" s="20">
        <v>2589</v>
      </c>
      <c r="N6" s="20">
        <v>2143</v>
      </c>
      <c r="O6" s="20">
        <v>5117</v>
      </c>
      <c r="P6" s="20">
        <v>4893</v>
      </c>
      <c r="Q6" s="20">
        <v>5661</v>
      </c>
      <c r="R6" s="21">
        <v>5836</v>
      </c>
      <c r="S6" s="22">
        <f>SUM(E6:R6)</f>
        <v>58933</v>
      </c>
    </row>
    <row r="7" spans="2:20" s="4" customFormat="1" ht="28.5" customHeight="1" thickBot="1" thickTop="1">
      <c r="B7" s="23"/>
      <c r="C7" s="169" t="s">
        <v>25</v>
      </c>
      <c r="D7" s="170"/>
      <c r="E7" s="24">
        <f>'[1]Stan i struktura IV 12'!E6</f>
        <v>5661</v>
      </c>
      <c r="F7" s="25">
        <f>'[1]Stan i struktura IV 12'!F6</f>
        <v>3249</v>
      </c>
      <c r="G7" s="25">
        <f>'[1]Stan i struktura IV 12'!G6</f>
        <v>4512</v>
      </c>
      <c r="H7" s="25">
        <f>'[1]Stan i struktura IV 12'!H6</f>
        <v>4739</v>
      </c>
      <c r="I7" s="25">
        <f>'[1]Stan i struktura IV 12'!I6</f>
        <v>7205</v>
      </c>
      <c r="J7" s="25">
        <f>'[1]Stan i struktura IV 12'!J6</f>
        <v>2291</v>
      </c>
      <c r="K7" s="25">
        <f>'[1]Stan i struktura IV 12'!K6</f>
        <v>4763</v>
      </c>
      <c r="L7" s="25">
        <f>'[1]Stan i struktura IV 12'!L6</f>
        <v>1845</v>
      </c>
      <c r="M7" s="25">
        <f>'[1]Stan i struktura IV 12'!M6</f>
        <v>2655</v>
      </c>
      <c r="N7" s="25">
        <f>'[1]Stan i struktura IV 12'!N6</f>
        <v>2264</v>
      </c>
      <c r="O7" s="25">
        <f>'[1]Stan i struktura IV 12'!O6</f>
        <v>5152</v>
      </c>
      <c r="P7" s="25">
        <f>'[1]Stan i struktura IV 12'!P6</f>
        <v>4923</v>
      </c>
      <c r="Q7" s="25">
        <f>'[1]Stan i struktura IV 12'!Q6</f>
        <v>5893</v>
      </c>
      <c r="R7" s="26">
        <f>'[1]Stan i struktura IV 12'!R6</f>
        <v>5927</v>
      </c>
      <c r="S7" s="27">
        <f>'[1]Stan i struktura IV 12'!S6</f>
        <v>61079</v>
      </c>
      <c r="T7" s="28"/>
    </row>
    <row r="8" spans="2:20" ht="28.5" customHeight="1" thickBot="1" thickTop="1">
      <c r="B8" s="29"/>
      <c r="C8" s="171" t="s">
        <v>26</v>
      </c>
      <c r="D8" s="172"/>
      <c r="E8" s="30">
        <f aca="true" t="shared" si="0" ref="E8:S8">E6-E7</f>
        <v>-353</v>
      </c>
      <c r="F8" s="30">
        <f t="shared" si="0"/>
        <v>-210</v>
      </c>
      <c r="G8" s="30">
        <f t="shared" si="0"/>
        <v>-87</v>
      </c>
      <c r="H8" s="30">
        <f t="shared" si="0"/>
        <v>-205</v>
      </c>
      <c r="I8" s="30">
        <f t="shared" si="0"/>
        <v>-287</v>
      </c>
      <c r="J8" s="30">
        <f t="shared" si="0"/>
        <v>-92</v>
      </c>
      <c r="K8" s="30">
        <f t="shared" si="0"/>
        <v>-256</v>
      </c>
      <c r="L8" s="30">
        <f t="shared" si="0"/>
        <v>-81</v>
      </c>
      <c r="M8" s="30">
        <f t="shared" si="0"/>
        <v>-66</v>
      </c>
      <c r="N8" s="30">
        <f t="shared" si="0"/>
        <v>-121</v>
      </c>
      <c r="O8" s="30">
        <f t="shared" si="0"/>
        <v>-35</v>
      </c>
      <c r="P8" s="30">
        <f t="shared" si="0"/>
        <v>-30</v>
      </c>
      <c r="Q8" s="30">
        <f t="shared" si="0"/>
        <v>-232</v>
      </c>
      <c r="R8" s="31">
        <f t="shared" si="0"/>
        <v>-91</v>
      </c>
      <c r="S8" s="32">
        <f t="shared" si="0"/>
        <v>-2146</v>
      </c>
      <c r="T8" s="33"/>
    </row>
    <row r="9" spans="2:20" ht="28.5" customHeight="1" thickBot="1" thickTop="1">
      <c r="B9" s="34"/>
      <c r="C9" s="173" t="s">
        <v>27</v>
      </c>
      <c r="D9" s="174"/>
      <c r="E9" s="35">
        <f aca="true" t="shared" si="1" ref="E9:S9">E6/E7*100</f>
        <v>93.764352587882</v>
      </c>
      <c r="F9" s="35">
        <f t="shared" si="1"/>
        <v>93.53647276084949</v>
      </c>
      <c r="G9" s="35">
        <f t="shared" si="1"/>
        <v>98.0718085106383</v>
      </c>
      <c r="H9" s="35">
        <f t="shared" si="1"/>
        <v>95.6741928676936</v>
      </c>
      <c r="I9" s="35">
        <f t="shared" si="1"/>
        <v>96.01665510062458</v>
      </c>
      <c r="J9" s="35">
        <f t="shared" si="1"/>
        <v>95.98428633784374</v>
      </c>
      <c r="K9" s="35">
        <f t="shared" si="1"/>
        <v>94.625236195675</v>
      </c>
      <c r="L9" s="35">
        <f t="shared" si="1"/>
        <v>95.60975609756098</v>
      </c>
      <c r="M9" s="35">
        <f t="shared" si="1"/>
        <v>97.51412429378531</v>
      </c>
      <c r="N9" s="35">
        <f t="shared" si="1"/>
        <v>94.65547703180212</v>
      </c>
      <c r="O9" s="35">
        <f t="shared" si="1"/>
        <v>99.32065217391305</v>
      </c>
      <c r="P9" s="35">
        <f t="shared" si="1"/>
        <v>99.39061547836685</v>
      </c>
      <c r="Q9" s="35">
        <f t="shared" si="1"/>
        <v>96.06312574240624</v>
      </c>
      <c r="R9" s="36">
        <f t="shared" si="1"/>
        <v>98.4646532815927</v>
      </c>
      <c r="S9" s="37">
        <f t="shared" si="1"/>
        <v>96.48651746099314</v>
      </c>
      <c r="T9" s="33"/>
    </row>
    <row r="10" spans="2:20" s="4" customFormat="1" ht="28.5" customHeight="1" thickBot="1" thickTop="1">
      <c r="B10" s="38" t="s">
        <v>28</v>
      </c>
      <c r="C10" s="175" t="s">
        <v>29</v>
      </c>
      <c r="D10" s="176"/>
      <c r="E10" s="39">
        <v>628</v>
      </c>
      <c r="F10" s="40">
        <v>354</v>
      </c>
      <c r="G10" s="41">
        <v>452</v>
      </c>
      <c r="H10" s="41">
        <v>417</v>
      </c>
      <c r="I10" s="41">
        <v>524</v>
      </c>
      <c r="J10" s="41">
        <v>293</v>
      </c>
      <c r="K10" s="41">
        <v>412</v>
      </c>
      <c r="L10" s="41">
        <v>308</v>
      </c>
      <c r="M10" s="42">
        <v>360</v>
      </c>
      <c r="N10" s="42">
        <v>257</v>
      </c>
      <c r="O10" s="42">
        <v>678</v>
      </c>
      <c r="P10" s="42">
        <v>546</v>
      </c>
      <c r="Q10" s="42">
        <v>758</v>
      </c>
      <c r="R10" s="42">
        <v>720</v>
      </c>
      <c r="S10" s="43">
        <f>SUM(E10:R10)</f>
        <v>6707</v>
      </c>
      <c r="T10" s="28"/>
    </row>
    <row r="11" spans="2:20" ht="28.5" customHeight="1" thickBot="1" thickTop="1">
      <c r="B11" s="44"/>
      <c r="C11" s="171" t="s">
        <v>30</v>
      </c>
      <c r="D11" s="172"/>
      <c r="E11" s="45">
        <f aca="true" t="shared" si="2" ref="E11:S11">E76/E10*100</f>
        <v>20.222929936305732</v>
      </c>
      <c r="F11" s="45">
        <f t="shared" si="2"/>
        <v>22.88135593220339</v>
      </c>
      <c r="G11" s="45">
        <f t="shared" si="2"/>
        <v>14.601769911504425</v>
      </c>
      <c r="H11" s="45">
        <f t="shared" si="2"/>
        <v>23.501199040767386</v>
      </c>
      <c r="I11" s="45">
        <f t="shared" si="2"/>
        <v>16.221374045801525</v>
      </c>
      <c r="J11" s="45">
        <f t="shared" si="2"/>
        <v>21.160409556313994</v>
      </c>
      <c r="K11" s="45">
        <f t="shared" si="2"/>
        <v>12.864077669902912</v>
      </c>
      <c r="L11" s="45">
        <f t="shared" si="2"/>
        <v>18.506493506493506</v>
      </c>
      <c r="M11" s="45">
        <f t="shared" si="2"/>
        <v>23.333333333333332</v>
      </c>
      <c r="N11" s="45">
        <f t="shared" si="2"/>
        <v>19.06614785992218</v>
      </c>
      <c r="O11" s="45">
        <f t="shared" si="2"/>
        <v>17.404129793510325</v>
      </c>
      <c r="P11" s="45">
        <f t="shared" si="2"/>
        <v>18.315018315018314</v>
      </c>
      <c r="Q11" s="45">
        <f t="shared" si="2"/>
        <v>17.018469656992085</v>
      </c>
      <c r="R11" s="46">
        <f t="shared" si="2"/>
        <v>21.52777777777778</v>
      </c>
      <c r="S11" s="47">
        <f t="shared" si="2"/>
        <v>18.845981810049203</v>
      </c>
      <c r="T11" s="33"/>
    </row>
    <row r="12" spans="2:20" ht="28.5" customHeight="1" thickBot="1" thickTop="1">
      <c r="B12" s="48" t="s">
        <v>31</v>
      </c>
      <c r="C12" s="177" t="s">
        <v>32</v>
      </c>
      <c r="D12" s="178"/>
      <c r="E12" s="39">
        <v>981</v>
      </c>
      <c r="F12" s="41">
        <v>564</v>
      </c>
      <c r="G12" s="41">
        <v>539</v>
      </c>
      <c r="H12" s="41">
        <v>622</v>
      </c>
      <c r="I12" s="41">
        <v>811</v>
      </c>
      <c r="J12" s="41">
        <v>385</v>
      </c>
      <c r="K12" s="41">
        <v>668</v>
      </c>
      <c r="L12" s="41">
        <v>389</v>
      </c>
      <c r="M12" s="42">
        <v>426</v>
      </c>
      <c r="N12" s="42">
        <v>378</v>
      </c>
      <c r="O12" s="42">
        <v>713</v>
      </c>
      <c r="P12" s="42">
        <v>576</v>
      </c>
      <c r="Q12" s="42">
        <v>990</v>
      </c>
      <c r="R12" s="42">
        <v>811</v>
      </c>
      <c r="S12" s="43">
        <f>SUM(E12:R12)</f>
        <v>8853</v>
      </c>
      <c r="T12" s="33"/>
    </row>
    <row r="13" spans="2:20" ht="28.5" customHeight="1" thickBot="1" thickTop="1">
      <c r="B13" s="44" t="s">
        <v>22</v>
      </c>
      <c r="C13" s="179" t="s">
        <v>33</v>
      </c>
      <c r="D13" s="180"/>
      <c r="E13" s="49">
        <v>357</v>
      </c>
      <c r="F13" s="50">
        <v>213</v>
      </c>
      <c r="G13" s="50">
        <v>287</v>
      </c>
      <c r="H13" s="50">
        <v>246</v>
      </c>
      <c r="I13" s="50">
        <v>376</v>
      </c>
      <c r="J13" s="50">
        <v>140</v>
      </c>
      <c r="K13" s="50">
        <v>252</v>
      </c>
      <c r="L13" s="50">
        <v>170</v>
      </c>
      <c r="M13" s="51">
        <v>167</v>
      </c>
      <c r="N13" s="51">
        <v>127</v>
      </c>
      <c r="O13" s="51">
        <v>218</v>
      </c>
      <c r="P13" s="51">
        <v>234</v>
      </c>
      <c r="Q13" s="51">
        <v>380</v>
      </c>
      <c r="R13" s="51">
        <v>330</v>
      </c>
      <c r="S13" s="52">
        <f>SUM(E13:R13)</f>
        <v>3497</v>
      </c>
      <c r="T13" s="33"/>
    </row>
    <row r="14" spans="2:20" s="4" customFormat="1" ht="28.5" customHeight="1" thickBot="1" thickTop="1">
      <c r="B14" s="18" t="s">
        <v>22</v>
      </c>
      <c r="C14" s="181" t="s">
        <v>34</v>
      </c>
      <c r="D14" s="182"/>
      <c r="E14" s="49">
        <v>330</v>
      </c>
      <c r="F14" s="50">
        <v>199</v>
      </c>
      <c r="G14" s="50">
        <v>243</v>
      </c>
      <c r="H14" s="50">
        <v>227</v>
      </c>
      <c r="I14" s="50">
        <v>340</v>
      </c>
      <c r="J14" s="50">
        <v>115</v>
      </c>
      <c r="K14" s="50">
        <v>235</v>
      </c>
      <c r="L14" s="50">
        <v>152</v>
      </c>
      <c r="M14" s="51">
        <v>162</v>
      </c>
      <c r="N14" s="51">
        <v>113</v>
      </c>
      <c r="O14" s="51">
        <v>214</v>
      </c>
      <c r="P14" s="51">
        <v>227</v>
      </c>
      <c r="Q14" s="51">
        <v>296</v>
      </c>
      <c r="R14" s="51">
        <v>288</v>
      </c>
      <c r="S14" s="52">
        <f>SUM(E14:R14)</f>
        <v>3141</v>
      </c>
      <c r="T14" s="28"/>
    </row>
    <row r="15" spans="2:20" s="4" customFormat="1" ht="28.5" customHeight="1" thickBot="1" thickTop="1">
      <c r="B15" s="53" t="s">
        <v>22</v>
      </c>
      <c r="C15" s="183" t="s">
        <v>35</v>
      </c>
      <c r="D15" s="184"/>
      <c r="E15" s="54">
        <v>403</v>
      </c>
      <c r="F15" s="55">
        <v>213</v>
      </c>
      <c r="G15" s="55">
        <v>112</v>
      </c>
      <c r="H15" s="55">
        <v>142</v>
      </c>
      <c r="I15" s="55">
        <v>222</v>
      </c>
      <c r="J15" s="55">
        <v>187</v>
      </c>
      <c r="K15" s="55">
        <v>194</v>
      </c>
      <c r="L15" s="55">
        <v>149</v>
      </c>
      <c r="M15" s="56">
        <v>154</v>
      </c>
      <c r="N15" s="56">
        <v>142</v>
      </c>
      <c r="O15" s="56">
        <v>247</v>
      </c>
      <c r="P15" s="56">
        <v>225</v>
      </c>
      <c r="Q15" s="56">
        <v>188</v>
      </c>
      <c r="R15" s="56">
        <v>258</v>
      </c>
      <c r="S15" s="52">
        <f>SUM(E15:R15)</f>
        <v>2836</v>
      </c>
      <c r="T15" s="28"/>
    </row>
    <row r="16" spans="2:19" ht="28.5" customHeight="1" thickBot="1">
      <c r="B16" s="162" t="s">
        <v>36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85"/>
    </row>
    <row r="17" spans="2:19" ht="28.5" customHeight="1" thickBot="1" thickTop="1">
      <c r="B17" s="186" t="s">
        <v>20</v>
      </c>
      <c r="C17" s="188" t="s">
        <v>37</v>
      </c>
      <c r="D17" s="189"/>
      <c r="E17" s="57">
        <v>2792</v>
      </c>
      <c r="F17" s="58">
        <v>1651</v>
      </c>
      <c r="G17" s="58">
        <v>2414</v>
      </c>
      <c r="H17" s="58">
        <v>2353</v>
      </c>
      <c r="I17" s="58">
        <v>3812</v>
      </c>
      <c r="J17" s="58">
        <v>1086</v>
      </c>
      <c r="K17" s="58">
        <v>2380</v>
      </c>
      <c r="L17" s="58">
        <v>847</v>
      </c>
      <c r="M17" s="59">
        <v>1347</v>
      </c>
      <c r="N17" s="59">
        <v>1196</v>
      </c>
      <c r="O17" s="59">
        <v>2624</v>
      </c>
      <c r="P17" s="59">
        <v>2623</v>
      </c>
      <c r="Q17" s="59">
        <v>3181</v>
      </c>
      <c r="R17" s="59">
        <v>3159</v>
      </c>
      <c r="S17" s="52">
        <f>SUM(E17:R17)</f>
        <v>31465</v>
      </c>
    </row>
    <row r="18" spans="2:19" ht="28.5" customHeight="1" thickBot="1" thickTop="1">
      <c r="B18" s="187"/>
      <c r="C18" s="190" t="s">
        <v>38</v>
      </c>
      <c r="D18" s="191"/>
      <c r="E18" s="60">
        <f aca="true" t="shared" si="3" ref="E18:S18">E17/E6*100</f>
        <v>52.59984928409948</v>
      </c>
      <c r="F18" s="60">
        <f t="shared" si="3"/>
        <v>54.32708127673577</v>
      </c>
      <c r="G18" s="60">
        <f t="shared" si="3"/>
        <v>54.55367231638418</v>
      </c>
      <c r="H18" s="60">
        <f t="shared" si="3"/>
        <v>51.896779885310984</v>
      </c>
      <c r="I18" s="60">
        <f t="shared" si="3"/>
        <v>55.10263081815554</v>
      </c>
      <c r="J18" s="60">
        <f t="shared" si="3"/>
        <v>49.38608458390178</v>
      </c>
      <c r="K18" s="60">
        <f t="shared" si="3"/>
        <v>52.80674506323497</v>
      </c>
      <c r="L18" s="60">
        <f t="shared" si="3"/>
        <v>48.01587301587302</v>
      </c>
      <c r="M18" s="60">
        <f t="shared" si="3"/>
        <v>52.02780996523755</v>
      </c>
      <c r="N18" s="60">
        <f t="shared" si="3"/>
        <v>55.809612692487164</v>
      </c>
      <c r="O18" s="60">
        <f t="shared" si="3"/>
        <v>51.28004690248192</v>
      </c>
      <c r="P18" s="60">
        <f t="shared" si="3"/>
        <v>53.607193950541586</v>
      </c>
      <c r="Q18" s="60">
        <f t="shared" si="3"/>
        <v>56.191485603250314</v>
      </c>
      <c r="R18" s="61">
        <f t="shared" si="3"/>
        <v>54.129540781357086</v>
      </c>
      <c r="S18" s="62">
        <f t="shared" si="3"/>
        <v>53.39113909015323</v>
      </c>
    </row>
    <row r="19" spans="2:19" ht="28.5" customHeight="1" thickBot="1" thickTop="1">
      <c r="B19" s="192" t="s">
        <v>23</v>
      </c>
      <c r="C19" s="193" t="s">
        <v>39</v>
      </c>
      <c r="D19" s="172"/>
      <c r="E19" s="49">
        <v>0</v>
      </c>
      <c r="F19" s="50">
        <v>2142</v>
      </c>
      <c r="G19" s="50">
        <v>2037</v>
      </c>
      <c r="H19" s="50">
        <v>2298</v>
      </c>
      <c r="I19" s="50">
        <v>2628</v>
      </c>
      <c r="J19" s="50">
        <v>1162</v>
      </c>
      <c r="K19" s="50">
        <v>2500</v>
      </c>
      <c r="L19" s="50">
        <v>1043</v>
      </c>
      <c r="M19" s="51">
        <v>1476</v>
      </c>
      <c r="N19" s="51">
        <v>1014</v>
      </c>
      <c r="O19" s="51">
        <v>0</v>
      </c>
      <c r="P19" s="51">
        <v>3132</v>
      </c>
      <c r="Q19" s="51">
        <v>2359</v>
      </c>
      <c r="R19" s="51">
        <v>2517</v>
      </c>
      <c r="S19" s="63">
        <f>SUM(E19:R19)</f>
        <v>24308</v>
      </c>
    </row>
    <row r="20" spans="2:19" ht="28.5" customHeight="1" thickBot="1" thickTop="1">
      <c r="B20" s="187"/>
      <c r="C20" s="190" t="s">
        <v>38</v>
      </c>
      <c r="D20" s="191"/>
      <c r="E20" s="60">
        <f aca="true" t="shared" si="4" ref="E20:S20">E19/E6*100</f>
        <v>0</v>
      </c>
      <c r="F20" s="60">
        <f t="shared" si="4"/>
        <v>70.4837117472853</v>
      </c>
      <c r="G20" s="60">
        <f t="shared" si="4"/>
        <v>46.03389830508475</v>
      </c>
      <c r="H20" s="60">
        <f t="shared" si="4"/>
        <v>50.68372298191443</v>
      </c>
      <c r="I20" s="60">
        <f t="shared" si="4"/>
        <v>37.98785776235906</v>
      </c>
      <c r="J20" s="60">
        <f t="shared" si="4"/>
        <v>52.84220100045475</v>
      </c>
      <c r="K20" s="60">
        <f t="shared" si="4"/>
        <v>55.469270024406484</v>
      </c>
      <c r="L20" s="60">
        <f t="shared" si="4"/>
        <v>59.12698412698413</v>
      </c>
      <c r="M20" s="60">
        <f t="shared" si="4"/>
        <v>57.01042873696408</v>
      </c>
      <c r="N20" s="60">
        <f t="shared" si="4"/>
        <v>47.31684554363043</v>
      </c>
      <c r="O20" s="60">
        <f t="shared" si="4"/>
        <v>0</v>
      </c>
      <c r="P20" s="60">
        <f t="shared" si="4"/>
        <v>64.00980993255672</v>
      </c>
      <c r="Q20" s="60">
        <f t="shared" si="4"/>
        <v>41.671082847553436</v>
      </c>
      <c r="R20" s="61">
        <f t="shared" si="4"/>
        <v>43.12885538039753</v>
      </c>
      <c r="S20" s="62">
        <f t="shared" si="4"/>
        <v>41.24683963144588</v>
      </c>
    </row>
    <row r="21" spans="2:19" s="4" customFormat="1" ht="28.5" customHeight="1" thickBot="1" thickTop="1">
      <c r="B21" s="194" t="s">
        <v>28</v>
      </c>
      <c r="C21" s="195" t="s">
        <v>40</v>
      </c>
      <c r="D21" s="196"/>
      <c r="E21" s="49">
        <v>1064</v>
      </c>
      <c r="F21" s="50">
        <v>545</v>
      </c>
      <c r="G21" s="50">
        <v>923</v>
      </c>
      <c r="H21" s="50">
        <v>897</v>
      </c>
      <c r="I21" s="50">
        <v>1445</v>
      </c>
      <c r="J21" s="50">
        <v>522</v>
      </c>
      <c r="K21" s="50">
        <v>969</v>
      </c>
      <c r="L21" s="50">
        <v>381</v>
      </c>
      <c r="M21" s="51">
        <v>607</v>
      </c>
      <c r="N21" s="51">
        <v>337</v>
      </c>
      <c r="O21" s="51">
        <v>1040</v>
      </c>
      <c r="P21" s="51">
        <v>863</v>
      </c>
      <c r="Q21" s="51">
        <v>1216</v>
      </c>
      <c r="R21" s="51">
        <v>1342</v>
      </c>
      <c r="S21" s="52">
        <f>SUM(E21:R21)</f>
        <v>12151</v>
      </c>
    </row>
    <row r="22" spans="2:19" ht="28.5" customHeight="1" thickBot="1" thickTop="1">
      <c r="B22" s="187"/>
      <c r="C22" s="190" t="s">
        <v>38</v>
      </c>
      <c r="D22" s="191"/>
      <c r="E22" s="60">
        <f aca="true" t="shared" si="5" ref="E22:S22">E21/E6*100</f>
        <v>20.04521477015825</v>
      </c>
      <c r="F22" s="60">
        <f t="shared" si="5"/>
        <v>17.933530766699572</v>
      </c>
      <c r="G22" s="60">
        <f t="shared" si="5"/>
        <v>20.858757062146893</v>
      </c>
      <c r="H22" s="60">
        <f t="shared" si="5"/>
        <v>19.783855315394796</v>
      </c>
      <c r="I22" s="60">
        <f t="shared" si="5"/>
        <v>20.88753975137323</v>
      </c>
      <c r="J22" s="60">
        <f t="shared" si="5"/>
        <v>23.73806275579809</v>
      </c>
      <c r="K22" s="60">
        <f t="shared" si="5"/>
        <v>21.49988906145995</v>
      </c>
      <c r="L22" s="60">
        <f t="shared" si="5"/>
        <v>21.598639455782312</v>
      </c>
      <c r="M22" s="60">
        <f t="shared" si="5"/>
        <v>23.445345693317883</v>
      </c>
      <c r="N22" s="60">
        <f t="shared" si="5"/>
        <v>15.725618292113861</v>
      </c>
      <c r="O22" s="60">
        <f t="shared" si="5"/>
        <v>20.32440883330076</v>
      </c>
      <c r="P22" s="60">
        <f t="shared" si="5"/>
        <v>17.637441242591457</v>
      </c>
      <c r="Q22" s="60">
        <f t="shared" si="5"/>
        <v>21.48030383324501</v>
      </c>
      <c r="R22" s="61">
        <f t="shared" si="5"/>
        <v>22.99520219328307</v>
      </c>
      <c r="S22" s="62">
        <f t="shared" si="5"/>
        <v>20.618329289192815</v>
      </c>
    </row>
    <row r="23" spans="2:19" s="4" customFormat="1" ht="28.5" customHeight="1" thickBot="1" thickTop="1">
      <c r="B23" s="194" t="s">
        <v>31</v>
      </c>
      <c r="C23" s="197" t="s">
        <v>41</v>
      </c>
      <c r="D23" s="198"/>
      <c r="E23" s="49">
        <v>17</v>
      </c>
      <c r="F23" s="50">
        <v>47</v>
      </c>
      <c r="G23" s="50">
        <v>31</v>
      </c>
      <c r="H23" s="50">
        <v>220</v>
      </c>
      <c r="I23" s="50">
        <v>81</v>
      </c>
      <c r="J23" s="50">
        <v>5</v>
      </c>
      <c r="K23" s="50">
        <v>79</v>
      </c>
      <c r="L23" s="50">
        <v>61</v>
      </c>
      <c r="M23" s="51">
        <v>0</v>
      </c>
      <c r="N23" s="51">
        <v>92</v>
      </c>
      <c r="O23" s="51">
        <v>164</v>
      </c>
      <c r="P23" s="51">
        <v>116</v>
      </c>
      <c r="Q23" s="51">
        <v>173</v>
      </c>
      <c r="R23" s="51">
        <v>71</v>
      </c>
      <c r="S23" s="52">
        <f>SUM(E23:R23)</f>
        <v>1157</v>
      </c>
    </row>
    <row r="24" spans="2:19" ht="28.5" customHeight="1" thickBot="1" thickTop="1">
      <c r="B24" s="187"/>
      <c r="C24" s="190" t="s">
        <v>38</v>
      </c>
      <c r="D24" s="191"/>
      <c r="E24" s="60">
        <f aca="true" t="shared" si="6" ref="E24:S24">E23/E6*100</f>
        <v>0.3202712886209495</v>
      </c>
      <c r="F24" s="60">
        <f t="shared" si="6"/>
        <v>1.5465613688713393</v>
      </c>
      <c r="G24" s="60">
        <f t="shared" si="6"/>
        <v>0.7005649717514124</v>
      </c>
      <c r="H24" s="60">
        <f t="shared" si="6"/>
        <v>4.852227613586237</v>
      </c>
      <c r="I24" s="60">
        <f t="shared" si="6"/>
        <v>1.1708586296617518</v>
      </c>
      <c r="J24" s="60">
        <f t="shared" si="6"/>
        <v>0.22737608003638018</v>
      </c>
      <c r="K24" s="60">
        <f t="shared" si="6"/>
        <v>1.7528289327712447</v>
      </c>
      <c r="L24" s="60">
        <f t="shared" si="6"/>
        <v>3.458049886621315</v>
      </c>
      <c r="M24" s="60">
        <f t="shared" si="6"/>
        <v>0</v>
      </c>
      <c r="N24" s="60">
        <f t="shared" si="6"/>
        <v>4.2930471301913204</v>
      </c>
      <c r="O24" s="60">
        <f t="shared" si="6"/>
        <v>3.20500293140512</v>
      </c>
      <c r="P24" s="60">
        <f t="shared" si="6"/>
        <v>2.370733701205804</v>
      </c>
      <c r="Q24" s="60">
        <f t="shared" si="6"/>
        <v>3.0559971736442324</v>
      </c>
      <c r="R24" s="61">
        <f t="shared" si="6"/>
        <v>1.2165867032213844</v>
      </c>
      <c r="S24" s="62">
        <f t="shared" si="6"/>
        <v>1.9632463984524797</v>
      </c>
    </row>
    <row r="25" spans="2:19" s="4" customFormat="1" ht="28.5" customHeight="1" thickBot="1" thickTop="1">
      <c r="B25" s="194" t="s">
        <v>42</v>
      </c>
      <c r="C25" s="195" t="s">
        <v>43</v>
      </c>
      <c r="D25" s="196"/>
      <c r="E25" s="64">
        <v>202</v>
      </c>
      <c r="F25" s="51">
        <v>108</v>
      </c>
      <c r="G25" s="51">
        <v>114</v>
      </c>
      <c r="H25" s="51">
        <v>160</v>
      </c>
      <c r="I25" s="51">
        <v>223</v>
      </c>
      <c r="J25" s="51">
        <v>65</v>
      </c>
      <c r="K25" s="51">
        <v>141</v>
      </c>
      <c r="L25" s="51">
        <v>98</v>
      </c>
      <c r="M25" s="51">
        <v>109</v>
      </c>
      <c r="N25" s="51">
        <v>112</v>
      </c>
      <c r="O25" s="51">
        <v>165</v>
      </c>
      <c r="P25" s="51">
        <v>226</v>
      </c>
      <c r="Q25" s="51">
        <v>243</v>
      </c>
      <c r="R25" s="51">
        <v>223</v>
      </c>
      <c r="S25" s="52">
        <f>SUM(E25:R25)</f>
        <v>2189</v>
      </c>
    </row>
    <row r="26" spans="2:19" ht="28.5" customHeight="1" thickBot="1" thickTop="1">
      <c r="B26" s="187"/>
      <c r="C26" s="190" t="s">
        <v>38</v>
      </c>
      <c r="D26" s="191"/>
      <c r="E26" s="60">
        <f aca="true" t="shared" si="7" ref="E26:S26">E25/E6*100</f>
        <v>3.8055764883195176</v>
      </c>
      <c r="F26" s="60">
        <f t="shared" si="7"/>
        <v>3.5538005923000986</v>
      </c>
      <c r="G26" s="60">
        <f t="shared" si="7"/>
        <v>2.5762711864406778</v>
      </c>
      <c r="H26" s="60">
        <f t="shared" si="7"/>
        <v>3.5288928098809</v>
      </c>
      <c r="I26" s="60">
        <f t="shared" si="7"/>
        <v>3.223474992772478</v>
      </c>
      <c r="J26" s="60">
        <f t="shared" si="7"/>
        <v>2.9558890404729423</v>
      </c>
      <c r="K26" s="60">
        <f t="shared" si="7"/>
        <v>3.1284668293765256</v>
      </c>
      <c r="L26" s="60">
        <f t="shared" si="7"/>
        <v>5.555555555555555</v>
      </c>
      <c r="M26" s="60">
        <f t="shared" si="7"/>
        <v>4.210119737350328</v>
      </c>
      <c r="N26" s="60">
        <f t="shared" si="7"/>
        <v>5.226318245450303</v>
      </c>
      <c r="O26" s="60">
        <f t="shared" si="7"/>
        <v>3.224545632206371</v>
      </c>
      <c r="P26" s="60">
        <f t="shared" si="7"/>
        <v>4.6188432454526875</v>
      </c>
      <c r="Q26" s="60">
        <f t="shared" si="7"/>
        <v>4.292527821939586</v>
      </c>
      <c r="R26" s="61">
        <f t="shared" si="7"/>
        <v>3.8211103495544894</v>
      </c>
      <c r="S26" s="62">
        <f t="shared" si="7"/>
        <v>3.714387524816317</v>
      </c>
    </row>
    <row r="27" spans="2:19" ht="28.5" customHeight="1" thickBot="1" thickTop="1">
      <c r="B27" s="162" t="s">
        <v>44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99"/>
    </row>
    <row r="28" spans="2:19" ht="28.5" customHeight="1" thickBot="1" thickTop="1">
      <c r="B28" s="192" t="s">
        <v>20</v>
      </c>
      <c r="C28" s="193" t="s">
        <v>45</v>
      </c>
      <c r="D28" s="172"/>
      <c r="E28" s="49">
        <v>767</v>
      </c>
      <c r="F28" s="50">
        <v>573</v>
      </c>
      <c r="G28" s="50">
        <v>850</v>
      </c>
      <c r="H28" s="50">
        <v>845</v>
      </c>
      <c r="I28" s="50">
        <v>1160</v>
      </c>
      <c r="J28" s="50">
        <v>582</v>
      </c>
      <c r="K28" s="50">
        <v>833</v>
      </c>
      <c r="L28" s="50">
        <v>371</v>
      </c>
      <c r="M28" s="51">
        <v>551</v>
      </c>
      <c r="N28" s="51">
        <v>451</v>
      </c>
      <c r="O28" s="51">
        <v>602</v>
      </c>
      <c r="P28" s="51">
        <v>943</v>
      </c>
      <c r="Q28" s="51">
        <v>1056</v>
      </c>
      <c r="R28" s="51">
        <v>1093</v>
      </c>
      <c r="S28" s="52">
        <f>SUM(E28:R28)</f>
        <v>10677</v>
      </c>
    </row>
    <row r="29" spans="2:19" ht="28.5" customHeight="1" thickBot="1" thickTop="1">
      <c r="B29" s="187"/>
      <c r="C29" s="190" t="s">
        <v>38</v>
      </c>
      <c r="D29" s="191"/>
      <c r="E29" s="60">
        <f aca="true" t="shared" si="8" ref="E29:S29">E28/E6*100</f>
        <v>14.449886963074604</v>
      </c>
      <c r="F29" s="60">
        <f t="shared" si="8"/>
        <v>18.85488647581441</v>
      </c>
      <c r="G29" s="60">
        <f t="shared" si="8"/>
        <v>19.2090395480226</v>
      </c>
      <c r="H29" s="60">
        <f t="shared" si="8"/>
        <v>18.636965152183503</v>
      </c>
      <c r="I29" s="60">
        <f t="shared" si="8"/>
        <v>16.76785198034114</v>
      </c>
      <c r="J29" s="60">
        <f t="shared" si="8"/>
        <v>26.46657571623465</v>
      </c>
      <c r="K29" s="60">
        <f t="shared" si="8"/>
        <v>18.48236077213224</v>
      </c>
      <c r="L29" s="60">
        <f t="shared" si="8"/>
        <v>21.03174603174603</v>
      </c>
      <c r="M29" s="60">
        <f t="shared" si="8"/>
        <v>21.282348397064503</v>
      </c>
      <c r="N29" s="60">
        <f t="shared" si="8"/>
        <v>21.04526364909006</v>
      </c>
      <c r="O29" s="60">
        <f t="shared" si="8"/>
        <v>11.76470588235294</v>
      </c>
      <c r="P29" s="60">
        <f t="shared" si="8"/>
        <v>19.272430002043738</v>
      </c>
      <c r="Q29" s="60">
        <f t="shared" si="8"/>
        <v>18.653948065712772</v>
      </c>
      <c r="R29" s="61">
        <f t="shared" si="8"/>
        <v>18.72858122001371</v>
      </c>
      <c r="S29" s="62">
        <f t="shared" si="8"/>
        <v>18.117183920723534</v>
      </c>
    </row>
    <row r="30" spans="2:19" ht="28.5" customHeight="1" thickBot="1" thickTop="1">
      <c r="B30" s="194" t="s">
        <v>23</v>
      </c>
      <c r="C30" s="195" t="s">
        <v>46</v>
      </c>
      <c r="D30" s="196"/>
      <c r="E30" s="49">
        <v>1562</v>
      </c>
      <c r="F30" s="50">
        <v>802</v>
      </c>
      <c r="G30" s="50">
        <v>1042</v>
      </c>
      <c r="H30" s="50">
        <v>1170</v>
      </c>
      <c r="I30" s="50">
        <v>1671</v>
      </c>
      <c r="J30" s="50">
        <v>786</v>
      </c>
      <c r="K30" s="50">
        <v>1034</v>
      </c>
      <c r="L30" s="50">
        <v>485</v>
      </c>
      <c r="M30" s="51">
        <v>573</v>
      </c>
      <c r="N30" s="51">
        <v>511</v>
      </c>
      <c r="O30" s="51">
        <v>1405</v>
      </c>
      <c r="P30" s="51">
        <v>1114</v>
      </c>
      <c r="Q30" s="51">
        <v>1273</v>
      </c>
      <c r="R30" s="51">
        <v>1409</v>
      </c>
      <c r="S30" s="52">
        <f>SUM(E30:R30)</f>
        <v>14837</v>
      </c>
    </row>
    <row r="31" spans="2:19" ht="28.5" customHeight="1" thickBot="1" thickTop="1">
      <c r="B31" s="187"/>
      <c r="C31" s="190" t="s">
        <v>38</v>
      </c>
      <c r="D31" s="191"/>
      <c r="E31" s="60">
        <f aca="true" t="shared" si="9" ref="E31:S31">E30/E6*100</f>
        <v>29.42727957799548</v>
      </c>
      <c r="F31" s="60">
        <f t="shared" si="9"/>
        <v>26.390259953932215</v>
      </c>
      <c r="G31" s="60">
        <f t="shared" si="9"/>
        <v>23.548022598870055</v>
      </c>
      <c r="H31" s="60">
        <f t="shared" si="9"/>
        <v>25.805028672254082</v>
      </c>
      <c r="I31" s="60">
        <f t="shared" si="9"/>
        <v>24.154379878577622</v>
      </c>
      <c r="J31" s="60">
        <f t="shared" si="9"/>
        <v>35.743519781718966</v>
      </c>
      <c r="K31" s="60">
        <f t="shared" si="9"/>
        <v>22.94209008209452</v>
      </c>
      <c r="L31" s="60">
        <f t="shared" si="9"/>
        <v>27.494331065759635</v>
      </c>
      <c r="M31" s="60">
        <f t="shared" si="9"/>
        <v>22.13209733487833</v>
      </c>
      <c r="N31" s="60">
        <f t="shared" si="9"/>
        <v>23.84507699486701</v>
      </c>
      <c r="O31" s="60">
        <f t="shared" si="9"/>
        <v>27.457494625757278</v>
      </c>
      <c r="P31" s="60">
        <f t="shared" si="9"/>
        <v>22.76721847537298</v>
      </c>
      <c r="Q31" s="60">
        <f t="shared" si="9"/>
        <v>22.48719307542837</v>
      </c>
      <c r="R31" s="61">
        <f t="shared" si="9"/>
        <v>24.14324880054832</v>
      </c>
      <c r="S31" s="62">
        <f t="shared" si="9"/>
        <v>25.176047375833573</v>
      </c>
    </row>
    <row r="32" spans="2:19" ht="28.5" customHeight="1" thickBot="1" thickTop="1">
      <c r="B32" s="194" t="s">
        <v>28</v>
      </c>
      <c r="C32" s="195" t="s">
        <v>47</v>
      </c>
      <c r="D32" s="196"/>
      <c r="E32" s="49">
        <v>1899</v>
      </c>
      <c r="F32" s="50">
        <v>1238</v>
      </c>
      <c r="G32" s="50">
        <v>2352</v>
      </c>
      <c r="H32" s="50">
        <v>2557</v>
      </c>
      <c r="I32" s="50">
        <v>3852</v>
      </c>
      <c r="J32" s="50">
        <v>1201</v>
      </c>
      <c r="K32" s="50">
        <v>2317</v>
      </c>
      <c r="L32" s="50">
        <v>608</v>
      </c>
      <c r="M32" s="51">
        <v>900</v>
      </c>
      <c r="N32" s="51">
        <v>988</v>
      </c>
      <c r="O32" s="51">
        <v>2039</v>
      </c>
      <c r="P32" s="51">
        <v>2005</v>
      </c>
      <c r="Q32" s="51">
        <v>2916</v>
      </c>
      <c r="R32" s="51">
        <v>2701</v>
      </c>
      <c r="S32" s="52">
        <f>SUM(E32:R32)</f>
        <v>27573</v>
      </c>
    </row>
    <row r="33" spans="2:19" ht="28.5" customHeight="1" thickBot="1" thickTop="1">
      <c r="B33" s="187"/>
      <c r="C33" s="190" t="s">
        <v>38</v>
      </c>
      <c r="D33" s="191"/>
      <c r="E33" s="60">
        <f aca="true" t="shared" si="10" ref="E33:S33">E32/E6*100</f>
        <v>35.776186887716655</v>
      </c>
      <c r="F33" s="60">
        <f t="shared" si="10"/>
        <v>40.73708456729187</v>
      </c>
      <c r="G33" s="60">
        <f t="shared" si="10"/>
        <v>53.15254237288135</v>
      </c>
      <c r="H33" s="60">
        <f t="shared" si="10"/>
        <v>56.396118217909134</v>
      </c>
      <c r="I33" s="60">
        <f t="shared" si="10"/>
        <v>55.680832610581085</v>
      </c>
      <c r="J33" s="60">
        <f t="shared" si="10"/>
        <v>54.61573442473851</v>
      </c>
      <c r="K33" s="60">
        <f t="shared" si="10"/>
        <v>51.40891945861993</v>
      </c>
      <c r="L33" s="60">
        <f t="shared" si="10"/>
        <v>34.467120181405896</v>
      </c>
      <c r="M33" s="60">
        <f t="shared" si="10"/>
        <v>34.762456546929315</v>
      </c>
      <c r="N33" s="60">
        <f t="shared" si="10"/>
        <v>46.10359309379375</v>
      </c>
      <c r="O33" s="60">
        <f t="shared" si="10"/>
        <v>39.847566933750244</v>
      </c>
      <c r="P33" s="60">
        <f t="shared" si="10"/>
        <v>40.976905783772736</v>
      </c>
      <c r="Q33" s="60">
        <f t="shared" si="10"/>
        <v>51.51033386327504</v>
      </c>
      <c r="R33" s="61">
        <f t="shared" si="10"/>
        <v>46.28169979437971</v>
      </c>
      <c r="S33" s="62">
        <f t="shared" si="10"/>
        <v>46.78702933840124</v>
      </c>
    </row>
    <row r="34" spans="2:19" ht="28.5" customHeight="1" thickBot="1" thickTop="1">
      <c r="B34" s="194" t="s">
        <v>31</v>
      </c>
      <c r="C34" s="195" t="s">
        <v>48</v>
      </c>
      <c r="D34" s="196"/>
      <c r="E34" s="64">
        <v>1477</v>
      </c>
      <c r="F34" s="51">
        <v>1048</v>
      </c>
      <c r="G34" s="51">
        <v>1391</v>
      </c>
      <c r="H34" s="51">
        <v>1618</v>
      </c>
      <c r="I34" s="51">
        <v>1963</v>
      </c>
      <c r="J34" s="51">
        <v>790</v>
      </c>
      <c r="K34" s="51">
        <v>1769</v>
      </c>
      <c r="L34" s="51">
        <v>664</v>
      </c>
      <c r="M34" s="51">
        <v>924</v>
      </c>
      <c r="N34" s="51">
        <v>465</v>
      </c>
      <c r="O34" s="51">
        <v>1661</v>
      </c>
      <c r="P34" s="51">
        <v>1556</v>
      </c>
      <c r="Q34" s="51">
        <v>1753</v>
      </c>
      <c r="R34" s="51">
        <v>1411</v>
      </c>
      <c r="S34" s="52">
        <f>SUM(E34:R34)</f>
        <v>18490</v>
      </c>
    </row>
    <row r="35" spans="2:19" ht="28.5" customHeight="1" thickBot="1" thickTop="1">
      <c r="B35" s="200"/>
      <c r="C35" s="190" t="s">
        <v>38</v>
      </c>
      <c r="D35" s="191"/>
      <c r="E35" s="60">
        <f aca="true" t="shared" si="11" ref="E35:S35">E34/E6*100</f>
        <v>27.82592313489073</v>
      </c>
      <c r="F35" s="60">
        <f t="shared" si="11"/>
        <v>34.485027969726886</v>
      </c>
      <c r="G35" s="60">
        <f t="shared" si="11"/>
        <v>31.43502824858757</v>
      </c>
      <c r="H35" s="60">
        <f t="shared" si="11"/>
        <v>35.685928539920596</v>
      </c>
      <c r="I35" s="60">
        <f t="shared" si="11"/>
        <v>28.375252963284186</v>
      </c>
      <c r="J35" s="60">
        <f t="shared" si="11"/>
        <v>35.92542064574807</v>
      </c>
      <c r="K35" s="60">
        <f t="shared" si="11"/>
        <v>39.25005546927002</v>
      </c>
      <c r="L35" s="60">
        <f t="shared" si="11"/>
        <v>37.641723356009074</v>
      </c>
      <c r="M35" s="60">
        <f t="shared" si="11"/>
        <v>35.68945538818076</v>
      </c>
      <c r="N35" s="60">
        <f t="shared" si="11"/>
        <v>21.698553429771348</v>
      </c>
      <c r="O35" s="60">
        <f t="shared" si="11"/>
        <v>32.460426030877464</v>
      </c>
      <c r="P35" s="60">
        <f t="shared" si="11"/>
        <v>31.800531371346825</v>
      </c>
      <c r="Q35" s="60">
        <f t="shared" si="11"/>
        <v>30.966260378025083</v>
      </c>
      <c r="R35" s="61">
        <f t="shared" si="11"/>
        <v>24.17751884852639</v>
      </c>
      <c r="S35" s="62">
        <f t="shared" si="11"/>
        <v>31.374611847352078</v>
      </c>
    </row>
    <row r="36" spans="2:19" ht="28.5" customHeight="1" thickBot="1" thickTop="1">
      <c r="B36" s="194" t="s">
        <v>42</v>
      </c>
      <c r="C36" s="201" t="s">
        <v>49</v>
      </c>
      <c r="D36" s="202"/>
      <c r="E36" s="64">
        <v>897</v>
      </c>
      <c r="F36" s="51">
        <v>607</v>
      </c>
      <c r="G36" s="51">
        <v>1051</v>
      </c>
      <c r="H36" s="51">
        <v>928</v>
      </c>
      <c r="I36" s="51">
        <v>1479</v>
      </c>
      <c r="J36" s="51">
        <v>454</v>
      </c>
      <c r="K36" s="51">
        <v>1057</v>
      </c>
      <c r="L36" s="51">
        <v>311</v>
      </c>
      <c r="M36" s="51">
        <v>641</v>
      </c>
      <c r="N36" s="51">
        <v>402</v>
      </c>
      <c r="O36" s="51">
        <v>1389</v>
      </c>
      <c r="P36" s="51">
        <v>1383</v>
      </c>
      <c r="Q36" s="51">
        <v>1241</v>
      </c>
      <c r="R36" s="51">
        <v>1250</v>
      </c>
      <c r="S36" s="52">
        <f>SUM(E36:R36)</f>
        <v>13090</v>
      </c>
    </row>
    <row r="37" spans="2:19" ht="28.5" customHeight="1" thickBot="1" thickTop="1">
      <c r="B37" s="200"/>
      <c r="C37" s="190" t="s">
        <v>38</v>
      </c>
      <c r="D37" s="191"/>
      <c r="E37" s="60">
        <f aca="true" t="shared" si="12" ref="E37:S37">E36/E6*100</f>
        <v>16.89902034664657</v>
      </c>
      <c r="F37" s="60">
        <f t="shared" si="12"/>
        <v>19.973675551168146</v>
      </c>
      <c r="G37" s="60">
        <f t="shared" si="12"/>
        <v>23.751412429378533</v>
      </c>
      <c r="H37" s="60">
        <f t="shared" si="12"/>
        <v>20.46757829730922</v>
      </c>
      <c r="I37" s="60">
        <f t="shared" si="12"/>
        <v>21.379011274934953</v>
      </c>
      <c r="J37" s="60">
        <f t="shared" si="12"/>
        <v>20.64574806730332</v>
      </c>
      <c r="K37" s="60">
        <f t="shared" si="12"/>
        <v>23.452407366319058</v>
      </c>
      <c r="L37" s="60">
        <f t="shared" si="12"/>
        <v>17.630385487528343</v>
      </c>
      <c r="M37" s="60">
        <f t="shared" si="12"/>
        <v>24.758594051757434</v>
      </c>
      <c r="N37" s="60">
        <f t="shared" si="12"/>
        <v>18.75874941670555</v>
      </c>
      <c r="O37" s="60">
        <f t="shared" si="12"/>
        <v>27.14481141293727</v>
      </c>
      <c r="P37" s="60">
        <f t="shared" si="12"/>
        <v>28.26486817903127</v>
      </c>
      <c r="Q37" s="60">
        <f t="shared" si="12"/>
        <v>21.92192192192192</v>
      </c>
      <c r="R37" s="61">
        <f t="shared" si="12"/>
        <v>21.41877998629198</v>
      </c>
      <c r="S37" s="62">
        <f t="shared" si="12"/>
        <v>22.2116640931227</v>
      </c>
    </row>
    <row r="38" spans="2:19" s="65" customFormat="1" ht="28.5" customHeight="1" thickBot="1" thickTop="1">
      <c r="B38" s="192" t="s">
        <v>50</v>
      </c>
      <c r="C38" s="204" t="s">
        <v>51</v>
      </c>
      <c r="D38" s="205"/>
      <c r="E38" s="64">
        <v>834</v>
      </c>
      <c r="F38" s="51">
        <v>330</v>
      </c>
      <c r="G38" s="51">
        <v>275</v>
      </c>
      <c r="H38" s="51">
        <v>192</v>
      </c>
      <c r="I38" s="51">
        <v>557</v>
      </c>
      <c r="J38" s="51">
        <v>139</v>
      </c>
      <c r="K38" s="51">
        <v>283</v>
      </c>
      <c r="L38" s="51">
        <v>167</v>
      </c>
      <c r="M38" s="51">
        <v>211</v>
      </c>
      <c r="N38" s="51">
        <v>170</v>
      </c>
      <c r="O38" s="51">
        <v>457</v>
      </c>
      <c r="P38" s="51">
        <v>324</v>
      </c>
      <c r="Q38" s="51">
        <v>412</v>
      </c>
      <c r="R38" s="51">
        <v>385</v>
      </c>
      <c r="S38" s="52">
        <f>SUM(E38:R38)</f>
        <v>4736</v>
      </c>
    </row>
    <row r="39" spans="2:19" s="4" customFormat="1" ht="28.5" customHeight="1" thickBot="1" thickTop="1">
      <c r="B39" s="203"/>
      <c r="C39" s="206" t="s">
        <v>38</v>
      </c>
      <c r="D39" s="207"/>
      <c r="E39" s="66">
        <f aca="true" t="shared" si="13" ref="E39:S39">E38/E6*100</f>
        <v>15.712132629992464</v>
      </c>
      <c r="F39" s="67">
        <f t="shared" si="13"/>
        <v>10.85883514313919</v>
      </c>
      <c r="G39" s="67">
        <f t="shared" si="13"/>
        <v>6.214689265536723</v>
      </c>
      <c r="H39" s="67">
        <f t="shared" si="13"/>
        <v>4.23467137185708</v>
      </c>
      <c r="I39" s="67">
        <f t="shared" si="13"/>
        <v>8.051459959525875</v>
      </c>
      <c r="J39" s="67">
        <f t="shared" si="13"/>
        <v>6.321055025011368</v>
      </c>
      <c r="K39" s="67">
        <f t="shared" si="13"/>
        <v>6.279121366762813</v>
      </c>
      <c r="L39" s="67">
        <f t="shared" si="13"/>
        <v>9.467120181405896</v>
      </c>
      <c r="M39" s="67">
        <f t="shared" si="13"/>
        <v>8.149864812668985</v>
      </c>
      <c r="N39" s="67">
        <f t="shared" si="13"/>
        <v>7.932804479701354</v>
      </c>
      <c r="O39" s="66">
        <f t="shared" si="13"/>
        <v>8.931014266171584</v>
      </c>
      <c r="P39" s="67">
        <f t="shared" si="13"/>
        <v>6.621704475781728</v>
      </c>
      <c r="Q39" s="67">
        <f t="shared" si="13"/>
        <v>7.277866101395514</v>
      </c>
      <c r="R39" s="68">
        <f t="shared" si="13"/>
        <v>6.5969842357779305</v>
      </c>
      <c r="S39" s="62">
        <f t="shared" si="13"/>
        <v>8.036244548894507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08" t="s">
        <v>52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2" t="s">
        <v>55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10"/>
    </row>
    <row r="44" spans="2:19" s="4" customFormat="1" ht="42" customHeight="1" thickBot="1" thickTop="1">
      <c r="B44" s="75" t="s">
        <v>20</v>
      </c>
      <c r="C44" s="211" t="s">
        <v>56</v>
      </c>
      <c r="D44" s="212"/>
      <c r="E44" s="57">
        <v>269</v>
      </c>
      <c r="F44" s="57">
        <v>156</v>
      </c>
      <c r="G44" s="57">
        <v>160</v>
      </c>
      <c r="H44" s="57">
        <v>102</v>
      </c>
      <c r="I44" s="57">
        <v>170</v>
      </c>
      <c r="J44" s="57">
        <v>125</v>
      </c>
      <c r="K44" s="57">
        <v>177</v>
      </c>
      <c r="L44" s="57">
        <v>147</v>
      </c>
      <c r="M44" s="57">
        <v>63</v>
      </c>
      <c r="N44" s="57">
        <v>112</v>
      </c>
      <c r="O44" s="57">
        <v>304</v>
      </c>
      <c r="P44" s="57">
        <v>145</v>
      </c>
      <c r="Q44" s="57">
        <v>395</v>
      </c>
      <c r="R44" s="76">
        <v>226</v>
      </c>
      <c r="S44" s="77">
        <f>SUM(E44:R44)</f>
        <v>2551</v>
      </c>
    </row>
    <row r="45" spans="2:19" s="4" customFormat="1" ht="42" customHeight="1" thickBot="1" thickTop="1">
      <c r="B45" s="78"/>
      <c r="C45" s="213" t="s">
        <v>57</v>
      </c>
      <c r="D45" s="214"/>
      <c r="E45" s="79">
        <v>60</v>
      </c>
      <c r="F45" s="50">
        <v>26</v>
      </c>
      <c r="G45" s="50">
        <v>63</v>
      </c>
      <c r="H45" s="50">
        <v>56</v>
      </c>
      <c r="I45" s="50">
        <v>89</v>
      </c>
      <c r="J45" s="50">
        <v>39</v>
      </c>
      <c r="K45" s="50">
        <v>106</v>
      </c>
      <c r="L45" s="50">
        <v>32</v>
      </c>
      <c r="M45" s="51">
        <v>37</v>
      </c>
      <c r="N45" s="51">
        <v>26</v>
      </c>
      <c r="O45" s="51">
        <v>89</v>
      </c>
      <c r="P45" s="51">
        <v>74</v>
      </c>
      <c r="Q45" s="51">
        <v>306</v>
      </c>
      <c r="R45" s="51">
        <v>133</v>
      </c>
      <c r="S45" s="77">
        <f>SUM(E45:R45)</f>
        <v>1136</v>
      </c>
    </row>
    <row r="46" spans="2:22" s="4" customFormat="1" ht="42" customHeight="1" thickBot="1" thickTop="1">
      <c r="B46" s="80" t="s">
        <v>23</v>
      </c>
      <c r="C46" s="215" t="s">
        <v>58</v>
      </c>
      <c r="D46" s="216"/>
      <c r="E46" s="81">
        <f>E44+'[1]Stan i struktura IV 12'!E46</f>
        <v>1346</v>
      </c>
      <c r="F46" s="81">
        <f>F44+'[1]Stan i struktura IV 12'!F46</f>
        <v>553</v>
      </c>
      <c r="G46" s="81">
        <f>G44+'[1]Stan i struktura IV 12'!G46</f>
        <v>698</v>
      </c>
      <c r="H46" s="81">
        <f>H44+'[1]Stan i struktura IV 12'!H46</f>
        <v>551</v>
      </c>
      <c r="I46" s="81">
        <f>I44+'[1]Stan i struktura IV 12'!I46</f>
        <v>1008</v>
      </c>
      <c r="J46" s="81">
        <f>J44+'[1]Stan i struktura IV 12'!J46</f>
        <v>747</v>
      </c>
      <c r="K46" s="81">
        <f>K44+'[1]Stan i struktura IV 12'!K46</f>
        <v>759</v>
      </c>
      <c r="L46" s="81">
        <f>L44+'[1]Stan i struktura IV 12'!L46</f>
        <v>676</v>
      </c>
      <c r="M46" s="81">
        <f>M44+'[1]Stan i struktura IV 12'!M46</f>
        <v>369</v>
      </c>
      <c r="N46" s="81">
        <f>N44+'[1]Stan i struktura IV 12'!N46</f>
        <v>482</v>
      </c>
      <c r="O46" s="81">
        <f>O44+'[1]Stan i struktura IV 12'!O46</f>
        <v>1780</v>
      </c>
      <c r="P46" s="81">
        <f>P44+'[1]Stan i struktura IV 12'!P46</f>
        <v>783</v>
      </c>
      <c r="Q46" s="81">
        <f>Q44+'[1]Stan i struktura IV 12'!Q46</f>
        <v>2082</v>
      </c>
      <c r="R46" s="82">
        <f>R44+'[1]Stan i struktura IV 12'!R46</f>
        <v>1517</v>
      </c>
      <c r="S46" s="83">
        <f>S44+'[1]Stan i struktura IV 12'!S46</f>
        <v>13351</v>
      </c>
      <c r="V46" s="4">
        <f>SUM(E46:R46)</f>
        <v>13351</v>
      </c>
    </row>
    <row r="47" spans="2:19" s="4" customFormat="1" ht="42" customHeight="1" thickBot="1">
      <c r="B47" s="217" t="s">
        <v>59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0"/>
    </row>
    <row r="48" spans="2:19" s="4" customFormat="1" ht="42" customHeight="1" thickBot="1" thickTop="1">
      <c r="B48" s="219" t="s">
        <v>20</v>
      </c>
      <c r="C48" s="220" t="s">
        <v>60</v>
      </c>
      <c r="D48" s="221"/>
      <c r="E48" s="58">
        <v>9</v>
      </c>
      <c r="F48" s="58">
        <v>2</v>
      </c>
      <c r="G48" s="58">
        <v>0</v>
      </c>
      <c r="H48" s="58">
        <v>0</v>
      </c>
      <c r="I48" s="58">
        <v>14</v>
      </c>
      <c r="J48" s="58">
        <v>2</v>
      </c>
      <c r="K48" s="58">
        <v>5</v>
      </c>
      <c r="L48" s="58">
        <v>3</v>
      </c>
      <c r="M48" s="58">
        <v>2</v>
      </c>
      <c r="N48" s="58">
        <v>0</v>
      </c>
      <c r="O48" s="58">
        <v>0</v>
      </c>
      <c r="P48" s="58">
        <v>3</v>
      </c>
      <c r="Q48" s="58">
        <v>61</v>
      </c>
      <c r="R48" s="59">
        <v>16</v>
      </c>
      <c r="S48" s="84">
        <f>SUM(E48:R48)</f>
        <v>117</v>
      </c>
    </row>
    <row r="49" spans="2:22" ht="42" customHeight="1" thickBot="1" thickTop="1">
      <c r="B49" s="187"/>
      <c r="C49" s="222" t="s">
        <v>61</v>
      </c>
      <c r="D49" s="223"/>
      <c r="E49" s="85">
        <f>E48+'[1]Stan i struktura IV 12'!E49</f>
        <v>55</v>
      </c>
      <c r="F49" s="85">
        <f>F48+'[1]Stan i struktura IV 12'!F49</f>
        <v>31</v>
      </c>
      <c r="G49" s="85">
        <f>G48+'[1]Stan i struktura IV 12'!G49</f>
        <v>0</v>
      </c>
      <c r="H49" s="85">
        <f>H48+'[1]Stan i struktura IV 12'!H49</f>
        <v>5</v>
      </c>
      <c r="I49" s="85">
        <f>I48+'[1]Stan i struktura IV 12'!I49</f>
        <v>21</v>
      </c>
      <c r="J49" s="85">
        <f>J48+'[1]Stan i struktura IV 12'!J49</f>
        <v>22</v>
      </c>
      <c r="K49" s="85">
        <f>K48+'[1]Stan i struktura IV 12'!K49</f>
        <v>59</v>
      </c>
      <c r="L49" s="85">
        <f>L48+'[1]Stan i struktura IV 12'!L49</f>
        <v>35</v>
      </c>
      <c r="M49" s="85">
        <f>M48+'[1]Stan i struktura IV 12'!M49</f>
        <v>14</v>
      </c>
      <c r="N49" s="85">
        <f>N48+'[1]Stan i struktura IV 12'!N49</f>
        <v>0</v>
      </c>
      <c r="O49" s="85">
        <f>O48+'[1]Stan i struktura IV 12'!O49</f>
        <v>92</v>
      </c>
      <c r="P49" s="85">
        <f>P48+'[1]Stan i struktura IV 12'!P49</f>
        <v>17</v>
      </c>
      <c r="Q49" s="85">
        <f>Q48+'[1]Stan i struktura IV 12'!Q49</f>
        <v>338</v>
      </c>
      <c r="R49" s="86">
        <f>R48+'[1]Stan i struktura IV 12'!R49</f>
        <v>71</v>
      </c>
      <c r="S49" s="83">
        <f>S48+'[1]Stan i struktura IV 12'!S49</f>
        <v>760</v>
      </c>
      <c r="V49" s="4">
        <f>SUM(E49:R49)</f>
        <v>760</v>
      </c>
    </row>
    <row r="50" spans="2:19" s="4" customFormat="1" ht="42" customHeight="1" thickBot="1" thickTop="1">
      <c r="B50" s="224" t="s">
        <v>23</v>
      </c>
      <c r="C50" s="225" t="s">
        <v>62</v>
      </c>
      <c r="D50" s="226"/>
      <c r="E50" s="87">
        <v>0</v>
      </c>
      <c r="F50" s="87">
        <v>2</v>
      </c>
      <c r="G50" s="87">
        <v>11</v>
      </c>
      <c r="H50" s="87">
        <v>0</v>
      </c>
      <c r="I50" s="87">
        <v>12</v>
      </c>
      <c r="J50" s="87">
        <v>0</v>
      </c>
      <c r="K50" s="87">
        <v>10</v>
      </c>
      <c r="L50" s="87">
        <v>0</v>
      </c>
      <c r="M50" s="87">
        <v>0</v>
      </c>
      <c r="N50" s="87">
        <v>6</v>
      </c>
      <c r="O50" s="87">
        <v>0</v>
      </c>
      <c r="P50" s="87">
        <v>3</v>
      </c>
      <c r="Q50" s="87">
        <v>16</v>
      </c>
      <c r="R50" s="88">
        <v>0</v>
      </c>
      <c r="S50" s="84">
        <f>SUM(E50:R50)</f>
        <v>60</v>
      </c>
    </row>
    <row r="51" spans="2:22" ht="42" customHeight="1" thickBot="1" thickTop="1">
      <c r="B51" s="187"/>
      <c r="C51" s="222" t="s">
        <v>63</v>
      </c>
      <c r="D51" s="223"/>
      <c r="E51" s="85">
        <f>E50+'[1]Stan i struktura IV 12'!E51</f>
        <v>21</v>
      </c>
      <c r="F51" s="85">
        <f>F50+'[1]Stan i struktura IV 12'!F51</f>
        <v>29</v>
      </c>
      <c r="G51" s="85">
        <f>G50+'[1]Stan i struktura IV 12'!G51</f>
        <v>35</v>
      </c>
      <c r="H51" s="85">
        <f>H50+'[1]Stan i struktura IV 12'!H51</f>
        <v>0</v>
      </c>
      <c r="I51" s="85">
        <f>I50+'[1]Stan i struktura IV 12'!I51</f>
        <v>97</v>
      </c>
      <c r="J51" s="85">
        <f>J50+'[1]Stan i struktura IV 12'!J51</f>
        <v>14</v>
      </c>
      <c r="K51" s="85">
        <f>K50+'[1]Stan i struktura IV 12'!K51</f>
        <v>36</v>
      </c>
      <c r="L51" s="85">
        <f>L50+'[1]Stan i struktura IV 12'!L51</f>
        <v>22</v>
      </c>
      <c r="M51" s="85">
        <f>M50+'[1]Stan i struktura IV 12'!M51</f>
        <v>0</v>
      </c>
      <c r="N51" s="85">
        <f>N50+'[1]Stan i struktura IV 12'!N51</f>
        <v>13</v>
      </c>
      <c r="O51" s="85">
        <f>O50+'[1]Stan i struktura IV 12'!O51</f>
        <v>26</v>
      </c>
      <c r="P51" s="85">
        <f>P50+'[1]Stan i struktura IV 12'!P51</f>
        <v>69</v>
      </c>
      <c r="Q51" s="85">
        <f>Q50+'[1]Stan i struktura IV 12'!Q51</f>
        <v>79</v>
      </c>
      <c r="R51" s="86">
        <f>R50+'[1]Stan i struktura IV 12'!R51</f>
        <v>0</v>
      </c>
      <c r="S51" s="83">
        <f>S50+'[1]Stan i struktura IV 12'!S51</f>
        <v>441</v>
      </c>
      <c r="V51" s="4">
        <f>SUM(E51:R51)</f>
        <v>441</v>
      </c>
    </row>
    <row r="52" spans="2:19" s="4" customFormat="1" ht="42" customHeight="1" thickBot="1" thickTop="1">
      <c r="B52" s="227" t="s">
        <v>28</v>
      </c>
      <c r="C52" s="228" t="s">
        <v>64</v>
      </c>
      <c r="D52" s="229"/>
      <c r="E52" s="49">
        <v>2</v>
      </c>
      <c r="F52" s="50">
        <v>1</v>
      </c>
      <c r="G52" s="50">
        <v>21</v>
      </c>
      <c r="H52" s="50">
        <v>19</v>
      </c>
      <c r="I52" s="51">
        <v>3</v>
      </c>
      <c r="J52" s="50">
        <v>4</v>
      </c>
      <c r="K52" s="51">
        <v>0</v>
      </c>
      <c r="L52" s="50">
        <v>3</v>
      </c>
      <c r="M52" s="51">
        <v>0</v>
      </c>
      <c r="N52" s="51">
        <v>1</v>
      </c>
      <c r="O52" s="51">
        <v>0</v>
      </c>
      <c r="P52" s="50">
        <v>0</v>
      </c>
      <c r="Q52" s="89">
        <v>0</v>
      </c>
      <c r="R52" s="51">
        <v>6</v>
      </c>
      <c r="S52" s="84">
        <f>SUM(E52:R52)</f>
        <v>60</v>
      </c>
    </row>
    <row r="53" spans="2:22" ht="42" customHeight="1" thickBot="1" thickTop="1">
      <c r="B53" s="187"/>
      <c r="C53" s="222" t="s">
        <v>65</v>
      </c>
      <c r="D53" s="223"/>
      <c r="E53" s="85">
        <f>E52+'[1]Stan i struktura IV 12'!E53</f>
        <v>13</v>
      </c>
      <c r="F53" s="85">
        <f>F52+'[1]Stan i struktura IV 12'!F53</f>
        <v>2</v>
      </c>
      <c r="G53" s="85">
        <f>G52+'[1]Stan i struktura IV 12'!G53</f>
        <v>39</v>
      </c>
      <c r="H53" s="85">
        <f>H52+'[1]Stan i struktura IV 12'!H53</f>
        <v>39</v>
      </c>
      <c r="I53" s="85">
        <f>I52+'[1]Stan i struktura IV 12'!I53</f>
        <v>13</v>
      </c>
      <c r="J53" s="85">
        <f>J52+'[1]Stan i struktura IV 12'!J53</f>
        <v>27</v>
      </c>
      <c r="K53" s="85">
        <f>K52+'[1]Stan i struktura IV 12'!K53</f>
        <v>0</v>
      </c>
      <c r="L53" s="85">
        <f>L52+'[1]Stan i struktura IV 12'!L53</f>
        <v>22</v>
      </c>
      <c r="M53" s="85">
        <f>M52+'[1]Stan i struktura IV 12'!M53</f>
        <v>1</v>
      </c>
      <c r="N53" s="85">
        <f>N52+'[1]Stan i struktura IV 12'!N53</f>
        <v>17</v>
      </c>
      <c r="O53" s="85">
        <f>O52+'[1]Stan i struktura IV 12'!O53</f>
        <v>4</v>
      </c>
      <c r="P53" s="85">
        <f>P52+'[1]Stan i struktura IV 12'!P53</f>
        <v>2</v>
      </c>
      <c r="Q53" s="85">
        <f>Q52+'[1]Stan i struktura IV 12'!Q53</f>
        <v>0</v>
      </c>
      <c r="R53" s="86">
        <f>R52+'[1]Stan i struktura IV 12'!R53</f>
        <v>50</v>
      </c>
      <c r="S53" s="83">
        <f>S52+'[1]Stan i struktura IV 12'!S53</f>
        <v>229</v>
      </c>
      <c r="V53" s="4">
        <f>SUM(E53:R53)</f>
        <v>229</v>
      </c>
    </row>
    <row r="54" spans="2:19" s="4" customFormat="1" ht="42" customHeight="1" thickBot="1" thickTop="1">
      <c r="B54" s="227" t="s">
        <v>31</v>
      </c>
      <c r="C54" s="228" t="s">
        <v>66</v>
      </c>
      <c r="D54" s="229"/>
      <c r="E54" s="49">
        <v>7</v>
      </c>
      <c r="F54" s="50">
        <v>6</v>
      </c>
      <c r="G54" s="50">
        <v>12</v>
      </c>
      <c r="H54" s="50">
        <v>0</v>
      </c>
      <c r="I54" s="51">
        <v>7</v>
      </c>
      <c r="J54" s="50">
        <v>19</v>
      </c>
      <c r="K54" s="51">
        <v>2</v>
      </c>
      <c r="L54" s="50">
        <v>12</v>
      </c>
      <c r="M54" s="51">
        <v>3</v>
      </c>
      <c r="N54" s="51">
        <v>7</v>
      </c>
      <c r="O54" s="51">
        <v>4</v>
      </c>
      <c r="P54" s="50">
        <v>1</v>
      </c>
      <c r="Q54" s="89">
        <v>7</v>
      </c>
      <c r="R54" s="51">
        <v>19</v>
      </c>
      <c r="S54" s="84">
        <f>SUM(E54:R54)</f>
        <v>106</v>
      </c>
    </row>
    <row r="55" spans="2:22" s="4" customFormat="1" ht="42" customHeight="1" thickBot="1" thickTop="1">
      <c r="B55" s="187"/>
      <c r="C55" s="230" t="s">
        <v>67</v>
      </c>
      <c r="D55" s="231"/>
      <c r="E55" s="85">
        <f>E54+'[1]Stan i struktura IV 12'!E55</f>
        <v>28</v>
      </c>
      <c r="F55" s="85">
        <f>F54+'[1]Stan i struktura IV 12'!F55</f>
        <v>20</v>
      </c>
      <c r="G55" s="85">
        <f>G54+'[1]Stan i struktura IV 12'!G55</f>
        <v>12</v>
      </c>
      <c r="H55" s="85">
        <f>H54+'[1]Stan i struktura IV 12'!H55</f>
        <v>0</v>
      </c>
      <c r="I55" s="85">
        <f>I54+'[1]Stan i struktura IV 12'!I55</f>
        <v>9</v>
      </c>
      <c r="J55" s="85">
        <f>J54+'[1]Stan i struktura IV 12'!J55</f>
        <v>83</v>
      </c>
      <c r="K55" s="85">
        <f>K54+'[1]Stan i struktura IV 12'!K55</f>
        <v>19</v>
      </c>
      <c r="L55" s="85">
        <f>L54+'[1]Stan i struktura IV 12'!L55</f>
        <v>33</v>
      </c>
      <c r="M55" s="85">
        <f>M54+'[1]Stan i struktura IV 12'!M55</f>
        <v>13</v>
      </c>
      <c r="N55" s="85">
        <f>N54+'[1]Stan i struktura IV 12'!N55</f>
        <v>33</v>
      </c>
      <c r="O55" s="85">
        <f>O54+'[1]Stan i struktura IV 12'!O55</f>
        <v>18</v>
      </c>
      <c r="P55" s="85">
        <f>P54+'[1]Stan i struktura IV 12'!P55</f>
        <v>6</v>
      </c>
      <c r="Q55" s="85">
        <f>Q54+'[1]Stan i struktura IV 12'!Q55</f>
        <v>32</v>
      </c>
      <c r="R55" s="86">
        <f>R54+'[1]Stan i struktura IV 12'!R55</f>
        <v>90</v>
      </c>
      <c r="S55" s="83">
        <f>S54+'[1]Stan i struktura IV 12'!S55</f>
        <v>396</v>
      </c>
      <c r="V55" s="4">
        <f>SUM(E55:R55)</f>
        <v>396</v>
      </c>
    </row>
    <row r="56" spans="2:19" s="4" customFormat="1" ht="42" customHeight="1" thickBot="1" thickTop="1">
      <c r="B56" s="227" t="s">
        <v>42</v>
      </c>
      <c r="C56" s="233" t="s">
        <v>68</v>
      </c>
      <c r="D56" s="234"/>
      <c r="E56" s="90">
        <v>9</v>
      </c>
      <c r="F56" s="90">
        <v>3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1</v>
      </c>
      <c r="S56" s="84">
        <f>SUM(E56:R56)</f>
        <v>13</v>
      </c>
    </row>
    <row r="57" spans="2:22" s="4" customFormat="1" ht="42" customHeight="1" thickBot="1" thickTop="1">
      <c r="B57" s="232"/>
      <c r="C57" s="235" t="s">
        <v>69</v>
      </c>
      <c r="D57" s="236"/>
      <c r="E57" s="85">
        <f>E56+'[1]Stan i struktura IV 12'!E57</f>
        <v>35</v>
      </c>
      <c r="F57" s="85">
        <f>F56+'[1]Stan i struktura IV 12'!F57</f>
        <v>21</v>
      </c>
      <c r="G57" s="85">
        <f>G56+'[1]Stan i struktura IV 12'!G57</f>
        <v>0</v>
      </c>
      <c r="H57" s="85">
        <f>H56+'[1]Stan i struktura IV 12'!H57</f>
        <v>0</v>
      </c>
      <c r="I57" s="85">
        <f>I56+'[1]Stan i struktura IV 12'!I57</f>
        <v>0</v>
      </c>
      <c r="J57" s="85">
        <f>J56+'[1]Stan i struktura IV 12'!J57</f>
        <v>0</v>
      </c>
      <c r="K57" s="85">
        <f>K56+'[1]Stan i struktura IV 12'!K57</f>
        <v>0</v>
      </c>
      <c r="L57" s="85">
        <f>L56+'[1]Stan i struktura IV 12'!L57</f>
        <v>0</v>
      </c>
      <c r="M57" s="85">
        <f>M56+'[1]Stan i struktura IV 12'!M57</f>
        <v>0</v>
      </c>
      <c r="N57" s="85">
        <f>N56+'[1]Stan i struktura IV 12'!N57</f>
        <v>0</v>
      </c>
      <c r="O57" s="85">
        <f>O56+'[1]Stan i struktura IV 12'!O57</f>
        <v>1</v>
      </c>
      <c r="P57" s="85">
        <f>P56+'[1]Stan i struktura IV 12'!P57</f>
        <v>0</v>
      </c>
      <c r="Q57" s="85">
        <f>Q56+'[1]Stan i struktura IV 12'!Q57</f>
        <v>0</v>
      </c>
      <c r="R57" s="86">
        <f>R56+'[1]Stan i struktura IV 12'!R57</f>
        <v>3</v>
      </c>
      <c r="S57" s="83">
        <f>S56+'[1]Stan i struktura IV 12'!S57</f>
        <v>60</v>
      </c>
      <c r="V57" s="4">
        <f>SUM(E57:R57)</f>
        <v>60</v>
      </c>
    </row>
    <row r="58" spans="2:19" s="4" customFormat="1" ht="42" customHeight="1" thickBot="1" thickTop="1">
      <c r="B58" s="227" t="s">
        <v>50</v>
      </c>
      <c r="C58" s="233" t="s">
        <v>70</v>
      </c>
      <c r="D58" s="234"/>
      <c r="E58" s="90">
        <v>10</v>
      </c>
      <c r="F58" s="90">
        <v>4</v>
      </c>
      <c r="G58" s="90">
        <v>26</v>
      </c>
      <c r="H58" s="90">
        <v>81</v>
      </c>
      <c r="I58" s="90">
        <v>8</v>
      </c>
      <c r="J58" s="90">
        <v>3</v>
      </c>
      <c r="K58" s="90">
        <v>30</v>
      </c>
      <c r="L58" s="90">
        <v>5</v>
      </c>
      <c r="M58" s="90">
        <v>6</v>
      </c>
      <c r="N58" s="90">
        <v>19</v>
      </c>
      <c r="O58" s="90">
        <v>42</v>
      </c>
      <c r="P58" s="90">
        <v>30</v>
      </c>
      <c r="Q58" s="90">
        <v>2</v>
      </c>
      <c r="R58" s="91">
        <v>6</v>
      </c>
      <c r="S58" s="84">
        <f>SUM(E58:R58)</f>
        <v>272</v>
      </c>
    </row>
    <row r="59" spans="2:22" s="4" customFormat="1" ht="42" customHeight="1" thickBot="1" thickTop="1">
      <c r="B59" s="224"/>
      <c r="C59" s="239" t="s">
        <v>71</v>
      </c>
      <c r="D59" s="240"/>
      <c r="E59" s="85">
        <f>E58+'[1]Stan i struktura IV 12'!E59</f>
        <v>22</v>
      </c>
      <c r="F59" s="85">
        <f>F58+'[1]Stan i struktura IV 12'!F59</f>
        <v>9</v>
      </c>
      <c r="G59" s="85">
        <f>G58+'[1]Stan i struktura IV 12'!G59</f>
        <v>84</v>
      </c>
      <c r="H59" s="85">
        <f>H58+'[1]Stan i struktura IV 12'!H59</f>
        <v>217</v>
      </c>
      <c r="I59" s="85">
        <f>I58+'[1]Stan i struktura IV 12'!I59</f>
        <v>19</v>
      </c>
      <c r="J59" s="85">
        <f>J58+'[1]Stan i struktura IV 12'!J59</f>
        <v>8</v>
      </c>
      <c r="K59" s="85">
        <f>K58+'[1]Stan i struktura IV 12'!K59</f>
        <v>42</v>
      </c>
      <c r="L59" s="85">
        <f>L58+'[1]Stan i struktura IV 12'!L59</f>
        <v>39</v>
      </c>
      <c r="M59" s="85">
        <f>M58+'[1]Stan i struktura IV 12'!M59</f>
        <v>47</v>
      </c>
      <c r="N59" s="85">
        <f>N58+'[1]Stan i struktura IV 12'!N59</f>
        <v>51</v>
      </c>
      <c r="O59" s="85">
        <f>O58+'[1]Stan i struktura IV 12'!O59</f>
        <v>61</v>
      </c>
      <c r="P59" s="85">
        <f>P58+'[1]Stan i struktura IV 12'!P59</f>
        <v>81</v>
      </c>
      <c r="Q59" s="85">
        <f>Q58+'[1]Stan i struktura IV 12'!Q59</f>
        <v>9</v>
      </c>
      <c r="R59" s="86">
        <f>R58+'[1]Stan i struktura IV 12'!R59</f>
        <v>52</v>
      </c>
      <c r="S59" s="83">
        <f>S58+'[1]Stan i struktura IV 12'!S59</f>
        <v>741</v>
      </c>
      <c r="V59" s="4">
        <f>SUM(E59:R59)</f>
        <v>741</v>
      </c>
    </row>
    <row r="60" spans="2:19" s="4" customFormat="1" ht="42" customHeight="1" thickBot="1" thickTop="1">
      <c r="B60" s="241" t="s">
        <v>72</v>
      </c>
      <c r="C60" s="233" t="s">
        <v>73</v>
      </c>
      <c r="D60" s="234"/>
      <c r="E60" s="90">
        <v>26</v>
      </c>
      <c r="F60" s="90">
        <v>11</v>
      </c>
      <c r="G60" s="90">
        <v>18</v>
      </c>
      <c r="H60" s="90">
        <v>44</v>
      </c>
      <c r="I60" s="90">
        <v>100</v>
      </c>
      <c r="J60" s="90">
        <v>9</v>
      </c>
      <c r="K60" s="90">
        <v>115</v>
      </c>
      <c r="L60" s="90">
        <v>17</v>
      </c>
      <c r="M60" s="90">
        <v>31</v>
      </c>
      <c r="N60" s="90">
        <v>20</v>
      </c>
      <c r="O60" s="90">
        <v>27</v>
      </c>
      <c r="P60" s="90">
        <v>14</v>
      </c>
      <c r="Q60" s="90">
        <v>51</v>
      </c>
      <c r="R60" s="91">
        <v>34</v>
      </c>
      <c r="S60" s="84">
        <f>SUM(E60:R60)</f>
        <v>517</v>
      </c>
    </row>
    <row r="61" spans="2:22" s="4" customFormat="1" ht="42" customHeight="1" thickBot="1" thickTop="1">
      <c r="B61" s="241"/>
      <c r="C61" s="242" t="s">
        <v>74</v>
      </c>
      <c r="D61" s="243"/>
      <c r="E61" s="92">
        <f>E60+'[1]Stan i struktura IV 12'!E61</f>
        <v>177</v>
      </c>
      <c r="F61" s="92">
        <f>F60+'[1]Stan i struktura IV 12'!F61</f>
        <v>89</v>
      </c>
      <c r="G61" s="92">
        <f>G60+'[1]Stan i struktura IV 12'!G61</f>
        <v>185</v>
      </c>
      <c r="H61" s="92">
        <f>H60+'[1]Stan i struktura IV 12'!H61</f>
        <v>200</v>
      </c>
      <c r="I61" s="92">
        <f>I60+'[1]Stan i struktura IV 12'!I61</f>
        <v>214</v>
      </c>
      <c r="J61" s="92">
        <f>J60+'[1]Stan i struktura IV 12'!J61</f>
        <v>167</v>
      </c>
      <c r="K61" s="92">
        <f>K60+'[1]Stan i struktura IV 12'!K61</f>
        <v>317</v>
      </c>
      <c r="L61" s="92">
        <f>L60+'[1]Stan i struktura IV 12'!L61</f>
        <v>102</v>
      </c>
      <c r="M61" s="92">
        <f>M60+'[1]Stan i struktura IV 12'!M61</f>
        <v>178</v>
      </c>
      <c r="N61" s="92">
        <f>N60+'[1]Stan i struktura IV 12'!N61</f>
        <v>45</v>
      </c>
      <c r="O61" s="92">
        <f>O60+'[1]Stan i struktura IV 12'!O61</f>
        <v>284</v>
      </c>
      <c r="P61" s="92">
        <f>P60+'[1]Stan i struktura IV 12'!P61</f>
        <v>286</v>
      </c>
      <c r="Q61" s="92">
        <f>Q60+'[1]Stan i struktura IV 12'!Q61</f>
        <v>246</v>
      </c>
      <c r="R61" s="93">
        <f>R60+'[1]Stan i struktura IV 12'!R61</f>
        <v>159</v>
      </c>
      <c r="S61" s="83">
        <f>S60+'[1]Stan i struktura IV 12'!S61</f>
        <v>2649</v>
      </c>
      <c r="V61" s="4">
        <f>SUM(E61:R61)</f>
        <v>2649</v>
      </c>
    </row>
    <row r="62" spans="2:19" s="4" customFormat="1" ht="42" customHeight="1" thickBot="1" thickTop="1">
      <c r="B62" s="241" t="s">
        <v>75</v>
      </c>
      <c r="C62" s="233" t="s">
        <v>76</v>
      </c>
      <c r="D62" s="234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41"/>
      <c r="C63" s="251" t="s">
        <v>77</v>
      </c>
      <c r="D63" s="252"/>
      <c r="E63" s="85">
        <f>E62+'[1]Stan i struktura IV 12'!E63</f>
        <v>0</v>
      </c>
      <c r="F63" s="85">
        <f>F62+'[1]Stan i struktura IV 12'!F63</f>
        <v>0</v>
      </c>
      <c r="G63" s="85">
        <f>G62+'[1]Stan i struktura IV 12'!G63</f>
        <v>0</v>
      </c>
      <c r="H63" s="85">
        <f>H62+'[1]Stan i struktura IV 12'!H63</f>
        <v>0</v>
      </c>
      <c r="I63" s="85">
        <f>I62+'[1]Stan i struktura IV 12'!I63</f>
        <v>0</v>
      </c>
      <c r="J63" s="85">
        <f>J62+'[1]Stan i struktura IV 12'!J63</f>
        <v>0</v>
      </c>
      <c r="K63" s="85">
        <f>K62+'[1]Stan i struktura IV 12'!K63</f>
        <v>0</v>
      </c>
      <c r="L63" s="85">
        <f>L62+'[1]Stan i struktura IV 12'!L63</f>
        <v>0</v>
      </c>
      <c r="M63" s="85">
        <f>M62+'[1]Stan i struktura IV 12'!M63</f>
        <v>0</v>
      </c>
      <c r="N63" s="85">
        <f>N62+'[1]Stan i struktura IV 12'!N63</f>
        <v>0</v>
      </c>
      <c r="O63" s="85">
        <f>O62+'[1]Stan i struktura IV 12'!O63</f>
        <v>0</v>
      </c>
      <c r="P63" s="85">
        <f>P62+'[1]Stan i struktura IV 12'!P63</f>
        <v>0</v>
      </c>
      <c r="Q63" s="85">
        <f>Q62+'[1]Stan i struktura IV 12'!Q63</f>
        <v>0</v>
      </c>
      <c r="R63" s="86">
        <f>R62+'[1]Stan i struktura IV 12'!R63</f>
        <v>0</v>
      </c>
      <c r="S63" s="83">
        <f>S62+'[1]Stan i struktura IV 12'!S63</f>
        <v>0</v>
      </c>
      <c r="V63" s="4">
        <f>SUM(E63:R63)</f>
        <v>0</v>
      </c>
    </row>
    <row r="64" spans="2:19" s="4" customFormat="1" ht="42" customHeight="1" thickBot="1" thickTop="1">
      <c r="B64" s="241" t="s">
        <v>78</v>
      </c>
      <c r="C64" s="233" t="s">
        <v>79</v>
      </c>
      <c r="D64" s="234"/>
      <c r="E64" s="90">
        <v>0</v>
      </c>
      <c r="F64" s="90">
        <v>7</v>
      </c>
      <c r="G64" s="90">
        <v>17</v>
      </c>
      <c r="H64" s="90">
        <v>12</v>
      </c>
      <c r="I64" s="90">
        <v>14</v>
      </c>
      <c r="J64" s="90">
        <v>0</v>
      </c>
      <c r="K64" s="90">
        <v>6</v>
      </c>
      <c r="L64" s="90">
        <v>0</v>
      </c>
      <c r="M64" s="90">
        <v>0</v>
      </c>
      <c r="N64" s="90">
        <v>7</v>
      </c>
      <c r="O64" s="90">
        <v>66</v>
      </c>
      <c r="P64" s="90">
        <v>1</v>
      </c>
      <c r="Q64" s="90">
        <v>188</v>
      </c>
      <c r="R64" s="91">
        <v>57</v>
      </c>
      <c r="S64" s="84">
        <f>SUM(E64:R64)</f>
        <v>375</v>
      </c>
    </row>
    <row r="65" spans="2:22" ht="42" customHeight="1" thickBot="1" thickTop="1">
      <c r="B65" s="253"/>
      <c r="C65" s="237" t="s">
        <v>80</v>
      </c>
      <c r="D65" s="238"/>
      <c r="E65" s="85">
        <f>E64+'[1]Stan i struktura IV 12'!E65</f>
        <v>38</v>
      </c>
      <c r="F65" s="85">
        <f>F64+'[1]Stan i struktura IV 12'!F65</f>
        <v>120</v>
      </c>
      <c r="G65" s="85">
        <f>G64+'[1]Stan i struktura IV 12'!G65</f>
        <v>54</v>
      </c>
      <c r="H65" s="85">
        <f>H64+'[1]Stan i struktura IV 12'!H65</f>
        <v>49</v>
      </c>
      <c r="I65" s="85">
        <f>I64+'[1]Stan i struktura IV 12'!I65</f>
        <v>168</v>
      </c>
      <c r="J65" s="85">
        <f>J64+'[1]Stan i struktura IV 12'!J65</f>
        <v>37</v>
      </c>
      <c r="K65" s="85">
        <f>K64+'[1]Stan i struktura IV 12'!K65</f>
        <v>72</v>
      </c>
      <c r="L65" s="85">
        <f>L64+'[1]Stan i struktura IV 12'!L65</f>
        <v>16</v>
      </c>
      <c r="M65" s="85">
        <f>M64+'[1]Stan i struktura IV 12'!M65</f>
        <v>30</v>
      </c>
      <c r="N65" s="85">
        <f>N64+'[1]Stan i struktura IV 12'!N65</f>
        <v>60</v>
      </c>
      <c r="O65" s="85">
        <f>O64+'[1]Stan i struktura IV 12'!O65</f>
        <v>141</v>
      </c>
      <c r="P65" s="85">
        <f>P64+'[1]Stan i struktura IV 12'!P65</f>
        <v>33</v>
      </c>
      <c r="Q65" s="85">
        <f>Q64+'[1]Stan i struktura IV 12'!Q65</f>
        <v>720</v>
      </c>
      <c r="R65" s="86">
        <f>R64+'[1]Stan i struktura IV 12'!R65</f>
        <v>526</v>
      </c>
      <c r="S65" s="83">
        <f>S64+'[1]Stan i struktura IV 12'!S65</f>
        <v>2064</v>
      </c>
      <c r="V65" s="4">
        <f>SUM(E65:R65)</f>
        <v>2064</v>
      </c>
    </row>
    <row r="66" spans="2:22" ht="45" customHeight="1" thickBot="1" thickTop="1">
      <c r="B66" s="244" t="s">
        <v>81</v>
      </c>
      <c r="C66" s="246" t="s">
        <v>82</v>
      </c>
      <c r="D66" s="247"/>
      <c r="E66" s="94">
        <f aca="true" t="shared" si="14" ref="E66:R67">E48+E50+E52+E54+E56+E58+E60+E62+E64</f>
        <v>63</v>
      </c>
      <c r="F66" s="94">
        <f t="shared" si="14"/>
        <v>36</v>
      </c>
      <c r="G66" s="94">
        <f t="shared" si="14"/>
        <v>105</v>
      </c>
      <c r="H66" s="94">
        <f t="shared" si="14"/>
        <v>156</v>
      </c>
      <c r="I66" s="94">
        <f t="shared" si="14"/>
        <v>158</v>
      </c>
      <c r="J66" s="94">
        <f t="shared" si="14"/>
        <v>37</v>
      </c>
      <c r="K66" s="94">
        <f t="shared" si="14"/>
        <v>168</v>
      </c>
      <c r="L66" s="94">
        <f t="shared" si="14"/>
        <v>40</v>
      </c>
      <c r="M66" s="94">
        <f t="shared" si="14"/>
        <v>42</v>
      </c>
      <c r="N66" s="94">
        <f t="shared" si="14"/>
        <v>60</v>
      </c>
      <c r="O66" s="94">
        <f t="shared" si="14"/>
        <v>139</v>
      </c>
      <c r="P66" s="94">
        <f t="shared" si="14"/>
        <v>52</v>
      </c>
      <c r="Q66" s="94">
        <f t="shared" si="14"/>
        <v>325</v>
      </c>
      <c r="R66" s="95">
        <f t="shared" si="14"/>
        <v>139</v>
      </c>
      <c r="S66" s="96">
        <f>SUM(E66:R66)</f>
        <v>1520</v>
      </c>
      <c r="V66" s="4"/>
    </row>
    <row r="67" spans="2:22" ht="45" customHeight="1" thickBot="1" thickTop="1">
      <c r="B67" s="245"/>
      <c r="C67" s="246" t="s">
        <v>83</v>
      </c>
      <c r="D67" s="247"/>
      <c r="E67" s="97">
        <f t="shared" si="14"/>
        <v>389</v>
      </c>
      <c r="F67" s="97">
        <f>F49+F51+F53+F55+F57+F59+F61+F63+F65</f>
        <v>321</v>
      </c>
      <c r="G67" s="97">
        <f t="shared" si="14"/>
        <v>409</v>
      </c>
      <c r="H67" s="97">
        <f t="shared" si="14"/>
        <v>510</v>
      </c>
      <c r="I67" s="97">
        <f t="shared" si="14"/>
        <v>541</v>
      </c>
      <c r="J67" s="97">
        <f t="shared" si="14"/>
        <v>358</v>
      </c>
      <c r="K67" s="97">
        <f t="shared" si="14"/>
        <v>545</v>
      </c>
      <c r="L67" s="97">
        <f t="shared" si="14"/>
        <v>269</v>
      </c>
      <c r="M67" s="97">
        <f t="shared" si="14"/>
        <v>283</v>
      </c>
      <c r="N67" s="97">
        <f t="shared" si="14"/>
        <v>219</v>
      </c>
      <c r="O67" s="97">
        <f t="shared" si="14"/>
        <v>627</v>
      </c>
      <c r="P67" s="97">
        <f t="shared" si="14"/>
        <v>494</v>
      </c>
      <c r="Q67" s="97">
        <f t="shared" si="14"/>
        <v>1424</v>
      </c>
      <c r="R67" s="98">
        <f t="shared" si="14"/>
        <v>951</v>
      </c>
      <c r="S67" s="96">
        <f>SUM(E67:R67)</f>
        <v>7340</v>
      </c>
      <c r="V67" s="4"/>
    </row>
    <row r="68" spans="2:19" ht="14.25" customHeight="1">
      <c r="B68" s="248" t="s">
        <v>84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</row>
    <row r="69" spans="2:19" ht="14.25" customHeight="1">
      <c r="B69" s="249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</row>
    <row r="75" ht="13.5" thickBot="1"/>
    <row r="76" spans="5:19" ht="26.25" customHeight="1" thickBot="1" thickTop="1">
      <c r="E76" s="99">
        <v>127</v>
      </c>
      <c r="F76" s="99">
        <v>81</v>
      </c>
      <c r="G76" s="99">
        <v>66</v>
      </c>
      <c r="H76" s="99">
        <v>98</v>
      </c>
      <c r="I76" s="99">
        <v>85</v>
      </c>
      <c r="J76" s="99">
        <v>62</v>
      </c>
      <c r="K76" s="99">
        <v>53</v>
      </c>
      <c r="L76" s="99">
        <v>57</v>
      </c>
      <c r="M76" s="99">
        <v>84</v>
      </c>
      <c r="N76" s="99">
        <v>49</v>
      </c>
      <c r="O76" s="99">
        <v>118</v>
      </c>
      <c r="P76" s="99">
        <v>100</v>
      </c>
      <c r="Q76" s="99">
        <v>129</v>
      </c>
      <c r="R76" s="99">
        <v>155</v>
      </c>
      <c r="S76" s="77">
        <f>SUM(E76:R76)</f>
        <v>1264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1" t="s">
        <v>85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2:15" ht="24.75" customHeight="1">
      <c r="B2" s="281" t="s">
        <v>86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2" t="s">
        <v>87</v>
      </c>
      <c r="C4" s="284" t="s">
        <v>88</v>
      </c>
      <c r="D4" s="266" t="s">
        <v>89</v>
      </c>
      <c r="E4" s="268" t="s">
        <v>90</v>
      </c>
      <c r="F4" s="100"/>
      <c r="G4" s="262" t="s">
        <v>87</v>
      </c>
      <c r="H4" s="264" t="s">
        <v>91</v>
      </c>
      <c r="I4" s="266" t="s">
        <v>89</v>
      </c>
      <c r="J4" s="268" t="s">
        <v>90</v>
      </c>
      <c r="K4" s="33"/>
      <c r="L4" s="262" t="s">
        <v>87</v>
      </c>
      <c r="M4" s="276" t="s">
        <v>88</v>
      </c>
      <c r="N4" s="266" t="s">
        <v>89</v>
      </c>
      <c r="O4" s="278" t="s">
        <v>90</v>
      </c>
    </row>
    <row r="5" spans="2:15" ht="18.75" customHeight="1" thickBot="1" thickTop="1">
      <c r="B5" s="263"/>
      <c r="C5" s="285"/>
      <c r="D5" s="267"/>
      <c r="E5" s="269"/>
      <c r="F5" s="100"/>
      <c r="G5" s="263"/>
      <c r="H5" s="265"/>
      <c r="I5" s="267"/>
      <c r="J5" s="269"/>
      <c r="K5" s="33"/>
      <c r="L5" s="263"/>
      <c r="M5" s="277"/>
      <c r="N5" s="267"/>
      <c r="O5" s="279"/>
    </row>
    <row r="6" spans="2:15" ht="16.5" customHeight="1" thickTop="1">
      <c r="B6" s="270" t="s">
        <v>92</v>
      </c>
      <c r="C6" s="271"/>
      <c r="D6" s="271"/>
      <c r="E6" s="274">
        <f>SUM(E8+E19+E27+E34+E41)</f>
        <v>21351</v>
      </c>
      <c r="F6" s="100"/>
      <c r="G6" s="101">
        <v>4</v>
      </c>
      <c r="H6" s="102" t="s">
        <v>93</v>
      </c>
      <c r="I6" s="103" t="s">
        <v>94</v>
      </c>
      <c r="J6" s="104">
        <v>868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10010</v>
      </c>
    </row>
    <row r="7" spans="2:15" ht="16.5" customHeight="1" thickBot="1">
      <c r="B7" s="272"/>
      <c r="C7" s="273"/>
      <c r="D7" s="273"/>
      <c r="E7" s="280"/>
      <c r="F7" s="1"/>
      <c r="G7" s="108">
        <v>5</v>
      </c>
      <c r="H7" s="109" t="s">
        <v>98</v>
      </c>
      <c r="I7" s="110" t="s">
        <v>94</v>
      </c>
      <c r="J7" s="111">
        <v>300</v>
      </c>
      <c r="K7" s="1"/>
      <c r="L7" s="108">
        <v>1</v>
      </c>
      <c r="M7" s="109" t="s">
        <v>99</v>
      </c>
      <c r="N7" s="110" t="s">
        <v>94</v>
      </c>
      <c r="O7" s="111">
        <v>185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8347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1">
        <v>221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1">
        <v>291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10" t="s">
        <v>94</v>
      </c>
      <c r="O9" s="111">
        <v>636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1">
        <v>393</v>
      </c>
      <c r="F10" s="1"/>
      <c r="G10" s="262" t="s">
        <v>87</v>
      </c>
      <c r="H10" s="264" t="s">
        <v>91</v>
      </c>
      <c r="I10" s="266" t="s">
        <v>89</v>
      </c>
      <c r="J10" s="268" t="s">
        <v>90</v>
      </c>
      <c r="K10" s="1"/>
      <c r="L10" s="108">
        <v>4</v>
      </c>
      <c r="M10" s="109" t="s">
        <v>107</v>
      </c>
      <c r="N10" s="110" t="s">
        <v>94</v>
      </c>
      <c r="O10" s="111">
        <v>273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1">
        <v>318</v>
      </c>
      <c r="F11" s="1"/>
      <c r="G11" s="263"/>
      <c r="H11" s="265"/>
      <c r="I11" s="267"/>
      <c r="J11" s="269"/>
      <c r="K11" s="1"/>
      <c r="L11" s="108">
        <v>5</v>
      </c>
      <c r="M11" s="109" t="s">
        <v>109</v>
      </c>
      <c r="N11" s="110" t="s">
        <v>94</v>
      </c>
      <c r="O11" s="111">
        <v>579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1">
        <v>456</v>
      </c>
      <c r="F12" s="1"/>
      <c r="G12" s="270" t="s">
        <v>112</v>
      </c>
      <c r="H12" s="271"/>
      <c r="I12" s="271"/>
      <c r="J12" s="274">
        <f>SUM(J14+J23+J33+J41+O6+O20+O31)</f>
        <v>37582</v>
      </c>
      <c r="K12" s="1"/>
      <c r="L12" s="108" t="s">
        <v>50</v>
      </c>
      <c r="M12" s="109" t="s">
        <v>113</v>
      </c>
      <c r="N12" s="110" t="s">
        <v>94</v>
      </c>
      <c r="O12" s="111">
        <v>1430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1">
        <v>325</v>
      </c>
      <c r="F13" s="120"/>
      <c r="G13" s="272"/>
      <c r="H13" s="273"/>
      <c r="I13" s="273"/>
      <c r="J13" s="275"/>
      <c r="K13" s="120"/>
      <c r="L13" s="108">
        <v>7</v>
      </c>
      <c r="M13" s="109" t="s">
        <v>115</v>
      </c>
      <c r="N13" s="110" t="s">
        <v>103</v>
      </c>
      <c r="O13" s="111">
        <v>289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1">
        <v>437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4425</v>
      </c>
      <c r="K14" s="1"/>
      <c r="L14" s="108">
        <v>8</v>
      </c>
      <c r="M14" s="109" t="s">
        <v>118</v>
      </c>
      <c r="N14" s="110" t="s">
        <v>103</v>
      </c>
      <c r="O14" s="111">
        <v>176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1">
        <v>819</v>
      </c>
      <c r="F15" s="121"/>
      <c r="G15" s="108">
        <v>1</v>
      </c>
      <c r="H15" s="109" t="s">
        <v>120</v>
      </c>
      <c r="I15" s="110" t="s">
        <v>103</v>
      </c>
      <c r="J15" s="111">
        <v>201</v>
      </c>
      <c r="K15" s="1"/>
      <c r="L15" s="108">
        <v>9</v>
      </c>
      <c r="M15" s="109" t="s">
        <v>121</v>
      </c>
      <c r="N15" s="110" t="s">
        <v>103</v>
      </c>
      <c r="O15" s="111">
        <v>215</v>
      </c>
    </row>
    <row r="16" spans="2:15" ht="16.5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10" t="s">
        <v>103</v>
      </c>
      <c r="J16" s="111">
        <v>117</v>
      </c>
      <c r="K16" s="1"/>
      <c r="L16" s="108">
        <v>10</v>
      </c>
      <c r="M16" s="109" t="s">
        <v>123</v>
      </c>
      <c r="N16" s="110" t="s">
        <v>103</v>
      </c>
      <c r="O16" s="111">
        <v>889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5308</v>
      </c>
      <c r="F17" s="121"/>
      <c r="G17" s="108">
        <v>3</v>
      </c>
      <c r="H17" s="109" t="s">
        <v>126</v>
      </c>
      <c r="I17" s="110" t="s">
        <v>103</v>
      </c>
      <c r="J17" s="111">
        <v>343</v>
      </c>
      <c r="K17" s="1"/>
      <c r="L17" s="124"/>
      <c r="M17" s="125"/>
      <c r="N17" s="126"/>
      <c r="O17" s="127"/>
    </row>
    <row r="18" spans="2:15" ht="16.5" customHeight="1" thickBot="1" thickTop="1">
      <c r="B18" s="101"/>
      <c r="C18" s="102"/>
      <c r="D18" s="103"/>
      <c r="E18" s="104" t="s">
        <v>22</v>
      </c>
      <c r="F18" s="132"/>
      <c r="G18" s="108">
        <v>4</v>
      </c>
      <c r="H18" s="109" t="s">
        <v>127</v>
      </c>
      <c r="I18" s="110" t="s">
        <v>103</v>
      </c>
      <c r="J18" s="111">
        <v>800</v>
      </c>
      <c r="K18" s="1"/>
      <c r="L18" s="128">
        <v>11</v>
      </c>
      <c r="M18" s="129" t="s">
        <v>123</v>
      </c>
      <c r="N18" s="130" t="s">
        <v>125</v>
      </c>
      <c r="O18" s="131">
        <v>5117</v>
      </c>
    </row>
    <row r="19" spans="2:15" ht="16.5" customHeight="1" thickTop="1">
      <c r="B19" s="133" t="s">
        <v>128</v>
      </c>
      <c r="C19" s="134" t="s">
        <v>7</v>
      </c>
      <c r="D19" s="135" t="s">
        <v>97</v>
      </c>
      <c r="E19" s="136">
        <f>SUM(E20:E25)</f>
        <v>4534</v>
      </c>
      <c r="F19" s="121"/>
      <c r="G19" s="108">
        <v>5</v>
      </c>
      <c r="H19" s="109" t="s">
        <v>127</v>
      </c>
      <c r="I19" s="110" t="s">
        <v>111</v>
      </c>
      <c r="J19" s="111">
        <v>1804</v>
      </c>
      <c r="K19" s="1"/>
      <c r="L19" s="101"/>
      <c r="M19" s="102"/>
      <c r="N19" s="103"/>
      <c r="O19" s="104" t="s">
        <v>22</v>
      </c>
    </row>
    <row r="20" spans="2:15" ht="16.5" customHeight="1">
      <c r="B20" s="108">
        <v>1</v>
      </c>
      <c r="C20" s="109" t="s">
        <v>129</v>
      </c>
      <c r="D20" s="137" t="s">
        <v>103</v>
      </c>
      <c r="E20" s="111">
        <v>390</v>
      </c>
      <c r="F20" s="121"/>
      <c r="G20" s="108">
        <v>6</v>
      </c>
      <c r="H20" s="109" t="s">
        <v>130</v>
      </c>
      <c r="I20" s="110" t="s">
        <v>94</v>
      </c>
      <c r="J20" s="111">
        <v>982</v>
      </c>
      <c r="K20" s="1"/>
      <c r="L20" s="133" t="s">
        <v>131</v>
      </c>
      <c r="M20" s="134" t="s">
        <v>16</v>
      </c>
      <c r="N20" s="135" t="s">
        <v>97</v>
      </c>
      <c r="O20" s="138">
        <f>SUM(O21:O29)</f>
        <v>5661</v>
      </c>
    </row>
    <row r="21" spans="2:15" ht="16.5" customHeight="1">
      <c r="B21" s="108">
        <v>2</v>
      </c>
      <c r="C21" s="109" t="s">
        <v>132</v>
      </c>
      <c r="D21" s="137" t="s">
        <v>94</v>
      </c>
      <c r="E21" s="111">
        <v>1878</v>
      </c>
      <c r="F21" s="121"/>
      <c r="G21" s="108">
        <v>7</v>
      </c>
      <c r="H21" s="109" t="s">
        <v>133</v>
      </c>
      <c r="I21" s="110" t="s">
        <v>103</v>
      </c>
      <c r="J21" s="111">
        <v>178</v>
      </c>
      <c r="K21" s="1"/>
      <c r="L21" s="108">
        <v>1</v>
      </c>
      <c r="M21" s="109" t="s">
        <v>134</v>
      </c>
      <c r="N21" s="110" t="s">
        <v>103</v>
      </c>
      <c r="O21" s="111">
        <v>307</v>
      </c>
    </row>
    <row r="22" spans="2:15" ht="16.5" customHeight="1">
      <c r="B22" s="108">
        <v>3</v>
      </c>
      <c r="C22" s="109" t="s">
        <v>135</v>
      </c>
      <c r="D22" s="137" t="s">
        <v>103</v>
      </c>
      <c r="E22" s="111">
        <v>450</v>
      </c>
      <c r="F22" s="121"/>
      <c r="G22" s="108"/>
      <c r="H22" s="109"/>
      <c r="I22" s="110"/>
      <c r="J22" s="111" t="s">
        <v>136</v>
      </c>
      <c r="K22" s="1"/>
      <c r="L22" s="108">
        <v>2</v>
      </c>
      <c r="M22" s="109" t="s">
        <v>137</v>
      </c>
      <c r="N22" s="110" t="s">
        <v>111</v>
      </c>
      <c r="O22" s="111">
        <v>283</v>
      </c>
    </row>
    <row r="23" spans="2:15" ht="16.5" customHeight="1">
      <c r="B23" s="108">
        <v>4</v>
      </c>
      <c r="C23" s="109" t="s">
        <v>138</v>
      </c>
      <c r="D23" s="137" t="s">
        <v>103</v>
      </c>
      <c r="E23" s="111">
        <v>388</v>
      </c>
      <c r="F23" s="121"/>
      <c r="G23" s="133" t="s">
        <v>128</v>
      </c>
      <c r="H23" s="134" t="s">
        <v>139</v>
      </c>
      <c r="I23" s="135" t="s">
        <v>97</v>
      </c>
      <c r="J23" s="138">
        <f>SUM(J24:J31)</f>
        <v>6918</v>
      </c>
      <c r="K23" s="1"/>
      <c r="L23" s="108">
        <v>3</v>
      </c>
      <c r="M23" s="109" t="s">
        <v>140</v>
      </c>
      <c r="N23" s="110" t="s">
        <v>94</v>
      </c>
      <c r="O23" s="111">
        <v>495</v>
      </c>
    </row>
    <row r="24" spans="2:15" ht="16.5" customHeight="1">
      <c r="B24" s="108">
        <v>5</v>
      </c>
      <c r="C24" s="109" t="s">
        <v>141</v>
      </c>
      <c r="D24" s="137" t="s">
        <v>94</v>
      </c>
      <c r="E24" s="111">
        <v>930</v>
      </c>
      <c r="F24" s="121"/>
      <c r="G24" s="108">
        <v>1</v>
      </c>
      <c r="H24" s="109" t="s">
        <v>142</v>
      </c>
      <c r="I24" s="110" t="s">
        <v>94</v>
      </c>
      <c r="J24" s="111">
        <v>354</v>
      </c>
      <c r="K24" s="1"/>
      <c r="L24" s="108">
        <v>4</v>
      </c>
      <c r="M24" s="109" t="s">
        <v>143</v>
      </c>
      <c r="N24" s="110" t="s">
        <v>94</v>
      </c>
      <c r="O24" s="111">
        <v>441</v>
      </c>
    </row>
    <row r="25" spans="2:15" ht="16.5" customHeight="1">
      <c r="B25" s="108">
        <v>6</v>
      </c>
      <c r="C25" s="109" t="s">
        <v>144</v>
      </c>
      <c r="D25" s="137" t="s">
        <v>94</v>
      </c>
      <c r="E25" s="111">
        <v>498</v>
      </c>
      <c r="F25" s="121"/>
      <c r="G25" s="108">
        <v>2</v>
      </c>
      <c r="H25" s="109" t="s">
        <v>145</v>
      </c>
      <c r="I25" s="110" t="s">
        <v>103</v>
      </c>
      <c r="J25" s="111">
        <v>245</v>
      </c>
      <c r="K25" s="1"/>
      <c r="L25" s="108">
        <v>5</v>
      </c>
      <c r="M25" s="109" t="s">
        <v>146</v>
      </c>
      <c r="N25" s="110" t="s">
        <v>103</v>
      </c>
      <c r="O25" s="111">
        <v>358</v>
      </c>
    </row>
    <row r="26" spans="2:15" ht="16.5" customHeight="1">
      <c r="B26" s="108"/>
      <c r="C26" s="109"/>
      <c r="D26" s="110"/>
      <c r="E26" s="104"/>
      <c r="F26" s="132"/>
      <c r="G26" s="108" t="s">
        <v>28</v>
      </c>
      <c r="H26" s="109" t="s">
        <v>147</v>
      </c>
      <c r="I26" s="110" t="s">
        <v>94</v>
      </c>
      <c r="J26" s="111">
        <v>1677</v>
      </c>
      <c r="K26" s="1"/>
      <c r="L26" s="108">
        <v>6</v>
      </c>
      <c r="M26" s="109" t="s">
        <v>148</v>
      </c>
      <c r="N26" s="110" t="s">
        <v>94</v>
      </c>
      <c r="O26" s="111">
        <v>1580</v>
      </c>
    </row>
    <row r="27" spans="2:15" ht="16.5" customHeight="1">
      <c r="B27" s="133" t="s">
        <v>149</v>
      </c>
      <c r="C27" s="134" t="s">
        <v>9</v>
      </c>
      <c r="D27" s="135" t="s">
        <v>97</v>
      </c>
      <c r="E27" s="138">
        <f>SUM(E28:E32)</f>
        <v>2199</v>
      </c>
      <c r="F27" s="121"/>
      <c r="G27" s="108">
        <v>4</v>
      </c>
      <c r="H27" s="109" t="s">
        <v>150</v>
      </c>
      <c r="I27" s="110" t="s">
        <v>103</v>
      </c>
      <c r="J27" s="111">
        <v>544</v>
      </c>
      <c r="K27" s="1"/>
      <c r="L27" s="108">
        <v>7</v>
      </c>
      <c r="M27" s="109" t="s">
        <v>151</v>
      </c>
      <c r="N27" s="110" t="s">
        <v>103</v>
      </c>
      <c r="O27" s="111">
        <v>155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0">
        <v>361</v>
      </c>
      <c r="F28" s="121"/>
      <c r="G28" s="108">
        <v>5</v>
      </c>
      <c r="H28" s="109" t="s">
        <v>150</v>
      </c>
      <c r="I28" s="110" t="s">
        <v>111</v>
      </c>
      <c r="J28" s="111">
        <v>2874</v>
      </c>
      <c r="K28" s="1"/>
      <c r="L28" s="108">
        <v>8</v>
      </c>
      <c r="M28" s="109" t="s">
        <v>153</v>
      </c>
      <c r="N28" s="110" t="s">
        <v>103</v>
      </c>
      <c r="O28" s="111">
        <v>498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0">
        <v>206</v>
      </c>
      <c r="F29" s="121"/>
      <c r="G29" s="108">
        <v>6</v>
      </c>
      <c r="H29" s="109" t="s">
        <v>155</v>
      </c>
      <c r="I29" s="110" t="s">
        <v>94</v>
      </c>
      <c r="J29" s="111">
        <v>419</v>
      </c>
      <c r="K29" s="1"/>
      <c r="L29" s="108">
        <v>9</v>
      </c>
      <c r="M29" s="109" t="s">
        <v>153</v>
      </c>
      <c r="N29" s="110" t="s">
        <v>111</v>
      </c>
      <c r="O29" s="111">
        <v>1544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0">
        <v>250</v>
      </c>
      <c r="F30" s="121"/>
      <c r="G30" s="108">
        <v>7</v>
      </c>
      <c r="H30" s="109" t="s">
        <v>157</v>
      </c>
      <c r="I30" s="110" t="s">
        <v>103</v>
      </c>
      <c r="J30" s="111">
        <v>483</v>
      </c>
      <c r="K30" s="1"/>
      <c r="L30" s="108"/>
      <c r="M30" s="109"/>
      <c r="N30" s="110"/>
      <c r="O30" s="111"/>
    </row>
    <row r="31" spans="2:15" ht="16.5" customHeight="1">
      <c r="B31" s="108">
        <v>4</v>
      </c>
      <c r="C31" s="109" t="s">
        <v>158</v>
      </c>
      <c r="D31" s="110" t="s">
        <v>94</v>
      </c>
      <c r="E31" s="110">
        <v>453</v>
      </c>
      <c r="F31" s="121"/>
      <c r="G31" s="108">
        <v>8</v>
      </c>
      <c r="H31" s="109" t="s">
        <v>159</v>
      </c>
      <c r="I31" s="110" t="s">
        <v>103</v>
      </c>
      <c r="J31" s="111">
        <v>322</v>
      </c>
      <c r="K31" s="1"/>
      <c r="L31" s="133" t="s">
        <v>160</v>
      </c>
      <c r="M31" s="134" t="s">
        <v>17</v>
      </c>
      <c r="N31" s="135" t="s">
        <v>97</v>
      </c>
      <c r="O31" s="138">
        <f>SUM(O32:O41)</f>
        <v>5836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0">
        <v>929</v>
      </c>
      <c r="F32" s="132"/>
      <c r="G32" s="108"/>
      <c r="H32" s="109"/>
      <c r="I32" s="110"/>
      <c r="J32" s="111"/>
      <c r="K32" s="1"/>
      <c r="L32" s="108">
        <v>1</v>
      </c>
      <c r="M32" s="109" t="s">
        <v>162</v>
      </c>
      <c r="N32" s="110" t="s">
        <v>103</v>
      </c>
      <c r="O32" s="111">
        <v>323</v>
      </c>
    </row>
    <row r="33" spans="2:15" ht="16.5" customHeight="1">
      <c r="B33" s="108"/>
      <c r="C33" s="109"/>
      <c r="D33" s="110"/>
      <c r="E33" s="111"/>
      <c r="F33" s="121"/>
      <c r="G33" s="133" t="s">
        <v>149</v>
      </c>
      <c r="H33" s="134" t="s">
        <v>12</v>
      </c>
      <c r="I33" s="135" t="s">
        <v>97</v>
      </c>
      <c r="J33" s="138">
        <f>SUM(J34:J39)</f>
        <v>2589</v>
      </c>
      <c r="K33" s="1"/>
      <c r="L33" s="108">
        <v>2</v>
      </c>
      <c r="M33" s="109" t="s">
        <v>163</v>
      </c>
      <c r="N33" s="110" t="s">
        <v>94</v>
      </c>
      <c r="O33" s="111">
        <v>592</v>
      </c>
    </row>
    <row r="34" spans="2:15" ht="16.5" customHeight="1">
      <c r="B34" s="133" t="s">
        <v>164</v>
      </c>
      <c r="C34" s="134" t="s">
        <v>165</v>
      </c>
      <c r="D34" s="135" t="s">
        <v>97</v>
      </c>
      <c r="E34" s="138">
        <f>SUM(E35:E39)</f>
        <v>4507</v>
      </c>
      <c r="F34" s="121"/>
      <c r="G34" s="108">
        <v>1</v>
      </c>
      <c r="H34" s="109" t="s">
        <v>166</v>
      </c>
      <c r="I34" s="110" t="s">
        <v>103</v>
      </c>
      <c r="J34" s="111">
        <v>201</v>
      </c>
      <c r="K34" s="1"/>
      <c r="L34" s="108">
        <v>3</v>
      </c>
      <c r="M34" s="109" t="s">
        <v>167</v>
      </c>
      <c r="N34" s="110" t="s">
        <v>103</v>
      </c>
      <c r="O34" s="111">
        <v>194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1">
        <v>812</v>
      </c>
      <c r="F35" s="121"/>
      <c r="G35" s="108">
        <v>2</v>
      </c>
      <c r="H35" s="109" t="s">
        <v>169</v>
      </c>
      <c r="I35" s="110" t="s">
        <v>103</v>
      </c>
      <c r="J35" s="111">
        <v>303</v>
      </c>
      <c r="K35" s="1"/>
      <c r="L35" s="108">
        <v>4</v>
      </c>
      <c r="M35" s="109" t="s">
        <v>170</v>
      </c>
      <c r="N35" s="110" t="s">
        <v>94</v>
      </c>
      <c r="O35" s="111">
        <v>1537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1">
        <v>1414</v>
      </c>
      <c r="F36" s="121"/>
      <c r="G36" s="108">
        <v>3</v>
      </c>
      <c r="H36" s="109" t="s">
        <v>172</v>
      </c>
      <c r="I36" s="110" t="s">
        <v>103</v>
      </c>
      <c r="J36" s="111">
        <v>252</v>
      </c>
      <c r="K36" s="1"/>
      <c r="L36" s="108">
        <v>5</v>
      </c>
      <c r="M36" s="109" t="s">
        <v>173</v>
      </c>
      <c r="N36" s="110" t="s">
        <v>111</v>
      </c>
      <c r="O36" s="111">
        <v>127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1">
        <v>332</v>
      </c>
      <c r="F37" s="121"/>
      <c r="G37" s="108">
        <v>4</v>
      </c>
      <c r="H37" s="109" t="s">
        <v>175</v>
      </c>
      <c r="I37" s="110" t="s">
        <v>103</v>
      </c>
      <c r="J37" s="111">
        <v>197</v>
      </c>
      <c r="K37" s="1"/>
      <c r="L37" s="108">
        <v>6</v>
      </c>
      <c r="M37" s="109" t="s">
        <v>176</v>
      </c>
      <c r="N37" s="110" t="s">
        <v>103</v>
      </c>
      <c r="O37" s="111">
        <v>183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1">
        <v>1600</v>
      </c>
      <c r="F38" s="121"/>
      <c r="G38" s="108">
        <v>5</v>
      </c>
      <c r="H38" s="109" t="s">
        <v>178</v>
      </c>
      <c r="I38" s="110" t="s">
        <v>94</v>
      </c>
      <c r="J38" s="111">
        <v>1411</v>
      </c>
      <c r="K38" s="1"/>
      <c r="L38" s="108">
        <v>7</v>
      </c>
      <c r="M38" s="109" t="s">
        <v>179</v>
      </c>
      <c r="N38" s="110" t="s">
        <v>103</v>
      </c>
      <c r="O38" s="111">
        <v>300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1">
        <v>349</v>
      </c>
      <c r="F39" s="121"/>
      <c r="G39" s="108">
        <v>6</v>
      </c>
      <c r="H39" s="109" t="s">
        <v>181</v>
      </c>
      <c r="I39" s="110" t="s">
        <v>94</v>
      </c>
      <c r="J39" s="111">
        <v>225</v>
      </c>
      <c r="K39" s="1"/>
      <c r="L39" s="108">
        <v>8</v>
      </c>
      <c r="M39" s="109" t="s">
        <v>182</v>
      </c>
      <c r="N39" s="110" t="s">
        <v>103</v>
      </c>
      <c r="O39" s="111">
        <v>275</v>
      </c>
    </row>
    <row r="40" spans="2:15" ht="16.5" customHeight="1">
      <c r="B40" s="108"/>
      <c r="C40" s="109"/>
      <c r="D40" s="110"/>
      <c r="E40" s="111"/>
      <c r="F40" s="121"/>
      <c r="G40" s="108"/>
      <c r="H40" s="109"/>
      <c r="I40" s="110"/>
      <c r="J40" s="111"/>
      <c r="K40" s="1"/>
      <c r="L40" s="108">
        <v>9</v>
      </c>
      <c r="M40" s="109" t="s">
        <v>183</v>
      </c>
      <c r="N40" s="110" t="s">
        <v>103</v>
      </c>
      <c r="O40" s="111">
        <v>571</v>
      </c>
    </row>
    <row r="41" spans="2:15" ht="16.5" customHeight="1">
      <c r="B41" s="133" t="s">
        <v>95</v>
      </c>
      <c r="C41" s="134" t="s">
        <v>11</v>
      </c>
      <c r="D41" s="135" t="s">
        <v>97</v>
      </c>
      <c r="E41" s="138">
        <f>SUM(E42+E43+E44+J6+J7)</f>
        <v>1764</v>
      </c>
      <c r="F41" s="121"/>
      <c r="G41" s="105" t="s">
        <v>164</v>
      </c>
      <c r="H41" s="106" t="s">
        <v>13</v>
      </c>
      <c r="I41" s="122" t="s">
        <v>97</v>
      </c>
      <c r="J41" s="138">
        <f>SUM(J42:J44)</f>
        <v>2143</v>
      </c>
      <c r="K41" s="1"/>
      <c r="L41" s="139">
        <v>10</v>
      </c>
      <c r="M41" s="126" t="s">
        <v>183</v>
      </c>
      <c r="N41" s="140" t="s">
        <v>111</v>
      </c>
      <c r="O41" s="127">
        <v>1734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209</v>
      </c>
      <c r="F42" s="121"/>
      <c r="G42" s="108">
        <v>1</v>
      </c>
      <c r="H42" s="109" t="s">
        <v>185</v>
      </c>
      <c r="I42" s="110" t="s">
        <v>94</v>
      </c>
      <c r="J42" s="111">
        <v>580</v>
      </c>
      <c r="K42" s="1"/>
      <c r="L42" s="141"/>
      <c r="M42" s="142"/>
      <c r="N42" s="143"/>
      <c r="O42" s="144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189</v>
      </c>
      <c r="F43" s="121"/>
      <c r="G43" s="108">
        <v>2</v>
      </c>
      <c r="H43" s="109" t="s">
        <v>187</v>
      </c>
      <c r="I43" s="110" t="s">
        <v>94</v>
      </c>
      <c r="J43" s="111">
        <v>310</v>
      </c>
      <c r="K43" s="1"/>
      <c r="L43" s="254" t="s">
        <v>188</v>
      </c>
      <c r="M43" s="255"/>
      <c r="N43" s="258" t="s">
        <v>189</v>
      </c>
      <c r="O43" s="260">
        <f>SUM(E8+E19+E27+E34+E41+J14+J23+J33+J41+O6+O20+O31)</f>
        <v>58933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16">
        <v>198</v>
      </c>
      <c r="F44" s="121"/>
      <c r="G44" s="145">
        <v>3</v>
      </c>
      <c r="H44" s="146" t="s">
        <v>191</v>
      </c>
      <c r="I44" s="147" t="s">
        <v>94</v>
      </c>
      <c r="J44" s="116">
        <v>1253</v>
      </c>
      <c r="K44" s="1"/>
      <c r="L44" s="256"/>
      <c r="M44" s="257"/>
      <c r="N44" s="259"/>
      <c r="O44" s="261"/>
    </row>
    <row r="45" spans="2:15" ht="15" customHeight="1">
      <c r="B45" s="121"/>
      <c r="C45" s="148"/>
      <c r="D45" s="149"/>
      <c r="E45" s="150"/>
      <c r="F45" s="151"/>
      <c r="G45" s="148"/>
      <c r="H45" s="151"/>
      <c r="I45" s="152"/>
      <c r="J45" s="1"/>
      <c r="K45" s="1"/>
      <c r="L45" s="153"/>
      <c r="M45" s="153"/>
      <c r="N45" s="153"/>
      <c r="O45" s="153"/>
    </row>
    <row r="46" spans="2:15" ht="15" customHeight="1">
      <c r="B46" s="121"/>
      <c r="C46" s="148" t="s">
        <v>192</v>
      </c>
      <c r="D46" s="149"/>
      <c r="E46" s="150"/>
      <c r="F46" s="151"/>
      <c r="G46" s="148"/>
      <c r="H46" s="15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156"/>
      <c r="N50" s="157"/>
      <c r="O50" s="157"/>
    </row>
    <row r="51" spans="2:15" ht="15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4:O35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6384" width="9.125" style="158" customWidth="1"/>
  </cols>
  <sheetData>
    <row r="34" spans="1:15" ht="14.25">
      <c r="A34" s="286" t="s">
        <v>193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8"/>
      <c r="O34" s="288"/>
    </row>
    <row r="35" spans="1:15" ht="14.25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288"/>
    </row>
  </sheetData>
  <sheetProtection/>
  <mergeCells count="1">
    <mergeCell ref="A34:O35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2012-06-13T06:30:04Z</cp:lastPrinted>
  <dcterms:created xsi:type="dcterms:W3CDTF">2012-06-12T10:11:23Z</dcterms:created>
  <dcterms:modified xsi:type="dcterms:W3CDTF">2012-06-13T06:30:45Z</dcterms:modified>
  <cp:category/>
  <cp:version/>
  <cp:contentType/>
  <cp:contentStatus/>
</cp:coreProperties>
</file>