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V 12" sheetId="1" r:id="rId1"/>
    <sheet name="Gminy IV.12." sheetId="2" r:id="rId2"/>
    <sheet name="Wykresy IV 12" sheetId="3" r:id="rId3"/>
  </sheets>
  <externalReferences>
    <externalReference r:id="rId6"/>
    <externalReference r:id="rId7"/>
    <externalReference r:id="rId8"/>
  </externalReferences>
  <definedNames>
    <definedName name="_xlnm.Print_Area" localSheetId="1">'Gminy IV.12.'!$B$1:$O$46</definedName>
    <definedName name="_xlnm.Print_Area" localSheetId="0">'Stan i struktura IV 12'!$B$2:$S$68</definedName>
    <definedName name="_xlnm.Print_Area" localSheetId="2">'Wykresy IV 12'!$M$1:$AA$41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<sst xmlns="http://schemas.openxmlformats.org/spreadsheetml/2006/main" count="411" uniqueCount="236">
  <si>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KWIETNIU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</si>
  <si>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</si>
  <si>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</si>
  <si>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</si>
  <si>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</si>
  <si>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</si>
  <si>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</si>
  <si>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</si>
  <si>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</si>
  <si>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</si>
  <si>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</si>
  <si>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</si>
  <si>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</si>
  <si>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</si>
  <si>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</si>
  <si>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</si>
  <si>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</si>
  <si>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</si>
  <si>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</si>
  <si>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</si>
  <si>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</si>
  <si>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</si>
  <si>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</si>
  <si>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</si>
  <si>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</si>
  <si>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</si>
  <si>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</si>
  <si>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</si>
  <si>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</si>
  <si>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</si>
  <si>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</si>
  <si>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</si>
  <si>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</si>
  <si>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</si>
  <si>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</si>
  <si>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</si>
  <si>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</si>
  <si>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</si>
  <si>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</si>
  <si>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</si>
  <si>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</si>
  <si>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</si>
  <si>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</si>
  <si>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</si>
  <si>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</si>
  <si>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</si>
  <si>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</si>
  <si>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</si>
  <si>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</si>
  <si>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</si>
  <si>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</si>
  <si>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</si>
  <si>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</si>
  <si>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</si>
  <si>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</si>
  <si>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</si>
  <si>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</si>
  <si>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</si>
  <si>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</si>
  <si>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</si>
  <si>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</si>
  <si>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</si>
  <si>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</si>
  <si>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</si>
  <si>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</si>
  <si>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</si>
  <si>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</si>
  <si>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</si>
  <si>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</si>
  <si>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</si>
  <si>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</si>
  <si>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</si>
  <si>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</si>
  <si>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</si>
  <si>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</si>
  <si>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</si>
  <si>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</si>
  <si>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</si>
  <si>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</si>
  <si>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</si>
  <si>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</si>
  <si>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</si>
  <si>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</si>
  <si>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</si>
  <si>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2012 r. jest podawany przez GUS z miesięcznym opóżnieniem</t>
  </si>
  <si>
    <t>Liczba  bezrobotnych w układzie powiatowych urzędów pracy i gmin woj. lubuskiego zarejestrowanych</t>
  </si>
  <si>
    <t>na koniec kwietnia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</si>
  <si>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</si>
  <si>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</si>
  <si>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</si>
  <si>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</si>
  <si>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</si>
  <si>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</si>
  <si>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</si>
  <si>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</si>
  <si>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</si>
  <si>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</si>
  <si>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</si>
  <si>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</si>
  <si>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</si>
  <si>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</si>
  <si>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</si>
  <si>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</si>
  <si>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</si>
  <si>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</si>
  <si>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</si>
  <si>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</si>
  <si>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</si>
  <si>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</si>
  <si>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</si>
  <si>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</si>
  <si>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</si>
  <si>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</si>
  <si>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</si>
  <si>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</si>
  <si>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</si>
  <si>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</si>
  <si>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</si>
  <si>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</si>
  <si>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</si>
  <si>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</si>
  <si>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</si>
  <si>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</si>
  <si>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</si>
  <si>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</si>
  <si>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</si>
  <si>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</si>
  <si>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</si>
  <si>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</si>
  <si>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</si>
  <si>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</si>
  <si>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</si>
  <si>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</si>
  <si>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</si>
  <si>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</si>
  <si>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</si>
  <si>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</si>
  <si>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</si>
  <si>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</si>
  <si>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</si>
  <si>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</si>
  <si>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</si>
  <si>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</si>
  <si>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</si>
  <si>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</si>
  <si>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</si>
  <si>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</si>
  <si>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</si>
  <si>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</si>
  <si>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</si>
  <si>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</si>
  <si>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</si>
  <si>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</si>
  <si>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</si>
  <si>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</si>
  <si>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</si>
  <si>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</si>
  <si>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</si>
  <si>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</si>
  <si>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</si>
  <si>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</si>
  <si>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</si>
  <si>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</si>
  <si>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</si>
  <si>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</si>
  <si>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</si>
  <si>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</si>
  <si>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</si>
  <si>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</si>
  <si>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</si>
  <si>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</si>
  <si>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</si>
  <si>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</si>
  <si>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</si>
  <si>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</si>
  <si>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</si>
  <si>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</si>
  <si>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</si>
  <si>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</si>
  <si>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</si>
  <si>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</si>
  <si>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</si>
  <si>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</si>
  <si>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</si>
  <si>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</si>
  <si>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</si>
  <si>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</si>
  <si>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</si>
  <si>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</si>
  <si>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</si>
  <si>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</si>
  <si>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</si>
  <si>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</si>
  <si>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</si>
  <si>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lata</t>
  </si>
  <si>
    <t>liczba bezrobotnych</t>
  </si>
  <si>
    <t>IV 2011r.</t>
  </si>
  <si>
    <t>V 2011r.</t>
  </si>
  <si>
    <t>VI 2011r.</t>
  </si>
  <si>
    <t>VII 2011r.</t>
  </si>
  <si>
    <t>VIII 2011r.</t>
  </si>
  <si>
    <t>IX 2011r.</t>
  </si>
  <si>
    <t>wyłączenia</t>
  </si>
  <si>
    <t>rejestracje</t>
  </si>
  <si>
    <t>X 2011r.</t>
  </si>
  <si>
    <t>kwiecień 2012r.</t>
  </si>
  <si>
    <t>XI 2011r.</t>
  </si>
  <si>
    <t>marzec 2012r.</t>
  </si>
  <si>
    <t>XII 2011r.</t>
  </si>
  <si>
    <t>luty 2012r.</t>
  </si>
  <si>
    <t>I 2012r.</t>
  </si>
  <si>
    <t>styczeń 2012r.</t>
  </si>
  <si>
    <t>II 2012r.</t>
  </si>
  <si>
    <t>grudzień 2011r.</t>
  </si>
  <si>
    <t>III 2012r.</t>
  </si>
  <si>
    <t>listopad 2011r.</t>
  </si>
  <si>
    <t>IV 2012r.</t>
  </si>
  <si>
    <t>oferty pracy</t>
  </si>
  <si>
    <t>XI 2010r.</t>
  </si>
  <si>
    <t>XII 2010r.</t>
  </si>
  <si>
    <t>I 2011r.</t>
  </si>
  <si>
    <t>II 2011r.</t>
  </si>
  <si>
    <t>III 2011r.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</si>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</sst>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5" borderId="58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5" borderId="11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60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6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6" borderId="6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14" fillId="33" borderId="64" xfId="0" applyFont="1" applyFill="1" applyBorder="1" applyAlignment="1">
      <alignment vertical="center" wrapText="1"/>
    </xf>
    <xf numFmtId="0" fontId="14" fillId="33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165" fontId="28" fillId="0" borderId="7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80" xfId="0" applyNumberFormat="1" applyFont="1" applyBorder="1" applyAlignment="1" applyProtection="1">
      <alignment/>
      <protection/>
    </xf>
    <xf numFmtId="0" fontId="3" fillId="37" borderId="46" xfId="0" applyFont="1" applyFill="1" applyBorder="1" applyAlignment="1">
      <alignment horizontal="center"/>
    </xf>
    <xf numFmtId="0" fontId="3" fillId="37" borderId="49" xfId="0" applyFont="1" applyFill="1" applyBorder="1" applyAlignment="1" applyProtection="1">
      <alignment horizontal="left"/>
      <protection/>
    </xf>
    <xf numFmtId="165" fontId="3" fillId="37" borderId="80" xfId="0" applyNumberFormat="1" applyFont="1" applyFill="1" applyBorder="1" applyAlignment="1" applyProtection="1">
      <alignment horizontal="right"/>
      <protection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84" xfId="0" applyNumberFormat="1" applyFont="1" applyBorder="1" applyAlignment="1" applyProtection="1">
      <alignment/>
      <protection/>
    </xf>
    <xf numFmtId="0" fontId="3" fillId="37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85" xfId="0" applyNumberFormat="1" applyFont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8" xfId="0" applyFont="1" applyBorder="1" applyAlignment="1" applyProtection="1">
      <alignment horizontal="left"/>
      <protection/>
    </xf>
    <xf numFmtId="165" fontId="4" fillId="0" borderId="58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37" borderId="49" xfId="0" applyNumberFormat="1" applyFont="1" applyFill="1" applyBorder="1" applyAlignment="1" applyProtection="1">
      <alignment/>
      <protection/>
    </xf>
    <xf numFmtId="165" fontId="3" fillId="37" borderId="80" xfId="0" applyNumberFormat="1" applyFont="1" applyFill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86" xfId="0" applyNumberFormat="1" applyFont="1" applyBorder="1" applyAlignment="1" applyProtection="1">
      <alignment/>
      <protection/>
    </xf>
    <xf numFmtId="0" fontId="4" fillId="38" borderId="87" xfId="0" applyFont="1" applyFill="1" applyBorder="1" applyAlignment="1">
      <alignment horizontal="center"/>
    </xf>
    <xf numFmtId="0" fontId="4" fillId="38" borderId="15" xfId="0" applyFont="1" applyFill="1" applyBorder="1" applyAlignment="1" applyProtection="1">
      <alignment horizontal="left"/>
      <protection/>
    </xf>
    <xf numFmtId="165" fontId="4" fillId="38" borderId="15" xfId="0" applyNumberFormat="1" applyFont="1" applyFill="1" applyBorder="1" applyAlignment="1" applyProtection="1">
      <alignment/>
      <protection/>
    </xf>
    <xf numFmtId="165" fontId="4" fillId="38" borderId="88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3" fillId="37" borderId="31" xfId="0" applyFont="1" applyFill="1" applyBorder="1" applyAlignment="1" applyProtection="1">
      <alignment horizontal="left"/>
      <protection/>
    </xf>
    <xf numFmtId="165" fontId="3" fillId="37" borderId="31" xfId="0" applyNumberFormat="1" applyFont="1" applyFill="1" applyBorder="1" applyAlignment="1" applyProtection="1">
      <alignment/>
      <protection/>
    </xf>
    <xf numFmtId="165" fontId="3" fillId="37" borderId="86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7" borderId="84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89" xfId="0" applyNumberFormat="1" applyFont="1" applyBorder="1" applyAlignment="1" applyProtection="1">
      <alignment/>
      <protection/>
    </xf>
    <xf numFmtId="0" fontId="4" fillId="0" borderId="9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5" fontId="4" fillId="0" borderId="75" xfId="0" applyNumberFormat="1" applyFont="1" applyBorder="1" applyAlignment="1" applyProtection="1">
      <alignment/>
      <protection/>
    </xf>
    <xf numFmtId="165" fontId="4" fillId="0" borderId="76" xfId="0" applyNumberFormat="1" applyFont="1" applyBorder="1" applyAlignment="1" applyProtection="1">
      <alignment/>
      <protection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165" fontId="4" fillId="33" borderId="78" xfId="0" applyNumberFormat="1" applyFont="1" applyFill="1" applyBorder="1" applyAlignment="1" applyProtection="1">
      <alignment horizontal="center" vertical="center" wrapText="1"/>
      <protection/>
    </xf>
    <xf numFmtId="165" fontId="30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/>
    </xf>
    <xf numFmtId="0" fontId="4" fillId="0" borderId="91" xfId="0" applyFont="1" applyBorder="1" applyAlignment="1" applyProtection="1">
      <alignment horizontal="left"/>
      <protection/>
    </xf>
    <xf numFmtId="165" fontId="4" fillId="0" borderId="91" xfId="0" applyNumberFormat="1" applyFont="1" applyBorder="1" applyAlignment="1" applyProtection="1">
      <alignment/>
      <protection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/>
      <protection/>
    </xf>
    <xf numFmtId="165" fontId="51" fillId="0" borderId="0" xfId="0" applyNumberFormat="1" applyFont="1" applyBorder="1" applyAlignment="1" applyProtection="1">
      <alignment/>
      <protection/>
    </xf>
    <xf numFmtId="0" fontId="63" fillId="0" borderId="0" xfId="5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IV 2011r. do IV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12'!$C$4:$C$16</c:f>
              <c:strCache/>
            </c:strRef>
          </c:cat>
          <c:val>
            <c:numRef>
              <c:f>'Wykresy IV 12'!$D$4:$D$16</c:f>
              <c:numCache/>
            </c:numRef>
          </c:val>
        </c:ser>
        <c:gapWidth val="89"/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listopada 2011r. do kwietnia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475"/>
          <c:y val="0.15"/>
          <c:w val="0.9522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IV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12'!$G$10:$G$15</c:f>
              <c:strCache/>
            </c:strRef>
          </c:cat>
          <c:val>
            <c:numRef>
              <c:f>'Wykresy IV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IV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12'!$G$10:$G$15</c:f>
              <c:strCache/>
            </c:strRef>
          </c:cat>
          <c:val>
            <c:numRef>
              <c:f>'Wykresy IV 12'!$I$10:$I$15</c:f>
              <c:numCache/>
            </c:numRef>
          </c:val>
          <c:shape val="box"/>
        </c:ser>
        <c:gapWidth val="100"/>
        <c:shape val="box"/>
        <c:axId val="66271104"/>
        <c:axId val="59569025"/>
      </c:bar3DChart>
      <c:catAx>
        <c:axId val="662711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b"/>
        <c:delete val="1"/>
        <c:majorTickMark val="out"/>
        <c:minorTickMark val="none"/>
        <c:tickLblPos val="none"/>
        <c:crossAx val="6627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XI 2010r. do IV 2011r. oraz od XI 2011r. do IV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12'!$B$24:$B$36</c:f>
              <c:strCache/>
            </c:strRef>
          </c:cat>
          <c:val>
            <c:numRef>
              <c:f>'Wykresy IV 12'!$C$24:$C$36</c:f>
              <c:numCache/>
            </c:numRef>
          </c:val>
          <c:shape val="box"/>
        </c:ser>
        <c:gapWidth val="99"/>
        <c:shape val="box"/>
        <c:axId val="66359178"/>
        <c:axId val="60361691"/>
      </c:bar3D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kwietniu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1,00%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1,78%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1,84%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6,60%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IV 12'!$J$38:$J$50</c:f>
              <c:strCache/>
            </c:strRef>
          </c:cat>
          <c:val>
            <c:numRef>
              <c:f>'Wykresy IV 12'!$K$38:$K$50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GMINY\2012r\Gminy%20IV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2r\Wykresy%20IV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</sheetNames>
    <sheetDataSet>
      <sheetData sheetId="2">
        <row r="6">
          <cell r="E6">
            <v>6063</v>
          </cell>
          <cell r="F6">
            <v>3429</v>
          </cell>
          <cell r="G6">
            <v>4699</v>
          </cell>
          <cell r="H6">
            <v>4817</v>
          </cell>
          <cell r="I6">
            <v>7503</v>
          </cell>
          <cell r="J6">
            <v>2484</v>
          </cell>
          <cell r="K6">
            <v>5052</v>
          </cell>
          <cell r="L6">
            <v>1973</v>
          </cell>
          <cell r="M6">
            <v>2766</v>
          </cell>
          <cell r="N6">
            <v>2356</v>
          </cell>
          <cell r="O6">
            <v>5179</v>
          </cell>
          <cell r="P6">
            <v>4997</v>
          </cell>
          <cell r="Q6">
            <v>6234</v>
          </cell>
          <cell r="R6">
            <v>6296</v>
          </cell>
          <cell r="S6">
            <v>63848</v>
          </cell>
        </row>
        <row r="46">
          <cell r="E46">
            <v>765</v>
          </cell>
          <cell r="F46">
            <v>331</v>
          </cell>
          <cell r="G46">
            <v>394</v>
          </cell>
          <cell r="H46">
            <v>293</v>
          </cell>
          <cell r="I46">
            <v>650</v>
          </cell>
          <cell r="J46">
            <v>534</v>
          </cell>
          <cell r="K46">
            <v>361</v>
          </cell>
          <cell r="L46">
            <v>394</v>
          </cell>
          <cell r="M46">
            <v>236</v>
          </cell>
          <cell r="N46">
            <v>308</v>
          </cell>
          <cell r="O46">
            <v>1205</v>
          </cell>
          <cell r="P46">
            <v>541</v>
          </cell>
          <cell r="Q46">
            <v>1282</v>
          </cell>
          <cell r="R46">
            <v>911</v>
          </cell>
          <cell r="S46">
            <v>8205</v>
          </cell>
        </row>
        <row r="49">
          <cell r="E49">
            <v>35</v>
          </cell>
          <cell r="F49">
            <v>28</v>
          </cell>
          <cell r="G49">
            <v>0</v>
          </cell>
          <cell r="H49">
            <v>5</v>
          </cell>
          <cell r="I49">
            <v>6</v>
          </cell>
          <cell r="J49">
            <v>9</v>
          </cell>
          <cell r="K49">
            <v>21</v>
          </cell>
          <cell r="L49">
            <v>20</v>
          </cell>
          <cell r="M49">
            <v>8</v>
          </cell>
          <cell r="N49">
            <v>0</v>
          </cell>
          <cell r="O49">
            <v>85</v>
          </cell>
          <cell r="P49">
            <v>12</v>
          </cell>
          <cell r="Q49">
            <v>212</v>
          </cell>
          <cell r="R49">
            <v>40</v>
          </cell>
          <cell r="S49">
            <v>481</v>
          </cell>
        </row>
        <row r="51">
          <cell r="E51">
            <v>20</v>
          </cell>
          <cell r="F51">
            <v>21</v>
          </cell>
          <cell r="G51">
            <v>11</v>
          </cell>
          <cell r="H51">
            <v>0</v>
          </cell>
          <cell r="I51">
            <v>0</v>
          </cell>
          <cell r="J51">
            <v>12</v>
          </cell>
          <cell r="K51">
            <v>8</v>
          </cell>
          <cell r="L51">
            <v>14</v>
          </cell>
          <cell r="M51">
            <v>0</v>
          </cell>
          <cell r="N51">
            <v>0</v>
          </cell>
          <cell r="O51">
            <v>25</v>
          </cell>
          <cell r="P51">
            <v>59</v>
          </cell>
          <cell r="Q51">
            <v>43</v>
          </cell>
          <cell r="R51">
            <v>0</v>
          </cell>
          <cell r="S51">
            <v>213</v>
          </cell>
        </row>
        <row r="53">
          <cell r="E53">
            <v>7</v>
          </cell>
          <cell r="F53">
            <v>1</v>
          </cell>
          <cell r="G53">
            <v>0</v>
          </cell>
          <cell r="H53">
            <v>9</v>
          </cell>
          <cell r="I53">
            <v>0</v>
          </cell>
          <cell r="J53">
            <v>18</v>
          </cell>
          <cell r="K53">
            <v>0</v>
          </cell>
          <cell r="L53">
            <v>12</v>
          </cell>
          <cell r="M53">
            <v>1</v>
          </cell>
          <cell r="N53">
            <v>16</v>
          </cell>
          <cell r="O53">
            <v>3</v>
          </cell>
          <cell r="P53">
            <v>1</v>
          </cell>
          <cell r="Q53">
            <v>0</v>
          </cell>
          <cell r="R53">
            <v>28</v>
          </cell>
          <cell r="S53">
            <v>96</v>
          </cell>
        </row>
        <row r="55">
          <cell r="E55">
            <v>18</v>
          </cell>
          <cell r="F55">
            <v>10</v>
          </cell>
          <cell r="G55">
            <v>0</v>
          </cell>
          <cell r="H55">
            <v>0</v>
          </cell>
          <cell r="I55">
            <v>1</v>
          </cell>
          <cell r="J55">
            <v>30</v>
          </cell>
          <cell r="K55">
            <v>13</v>
          </cell>
          <cell r="L55">
            <v>12</v>
          </cell>
          <cell r="M55">
            <v>7</v>
          </cell>
          <cell r="N55">
            <v>21</v>
          </cell>
          <cell r="O55">
            <v>11</v>
          </cell>
          <cell r="P55">
            <v>5</v>
          </cell>
          <cell r="Q55">
            <v>20</v>
          </cell>
          <cell r="R55">
            <v>41</v>
          </cell>
          <cell r="S55">
            <v>189</v>
          </cell>
        </row>
        <row r="57">
          <cell r="E57">
            <v>13</v>
          </cell>
          <cell r="F57">
            <v>13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29</v>
          </cell>
        </row>
        <row r="59">
          <cell r="E59">
            <v>7</v>
          </cell>
          <cell r="F59">
            <v>1</v>
          </cell>
          <cell r="G59">
            <v>33</v>
          </cell>
          <cell r="H59">
            <v>93</v>
          </cell>
          <cell r="I59">
            <v>11</v>
          </cell>
          <cell r="J59">
            <v>2</v>
          </cell>
          <cell r="K59">
            <v>2</v>
          </cell>
          <cell r="L59">
            <v>28</v>
          </cell>
          <cell r="M59">
            <v>29</v>
          </cell>
          <cell r="N59">
            <v>24</v>
          </cell>
          <cell r="O59">
            <v>13</v>
          </cell>
          <cell r="P59">
            <v>37</v>
          </cell>
          <cell r="Q59">
            <v>4</v>
          </cell>
          <cell r="R59">
            <v>38</v>
          </cell>
          <cell r="S59">
            <v>322</v>
          </cell>
        </row>
        <row r="61">
          <cell r="E61">
            <v>107</v>
          </cell>
          <cell r="F61">
            <v>58</v>
          </cell>
          <cell r="G61">
            <v>112</v>
          </cell>
          <cell r="H61">
            <v>108</v>
          </cell>
          <cell r="I61">
            <v>31</v>
          </cell>
          <cell r="J61">
            <v>110</v>
          </cell>
          <cell r="K61">
            <v>62</v>
          </cell>
          <cell r="L61">
            <v>62</v>
          </cell>
          <cell r="M61">
            <v>145</v>
          </cell>
          <cell r="N61">
            <v>17</v>
          </cell>
          <cell r="O61">
            <v>218</v>
          </cell>
          <cell r="P61">
            <v>230</v>
          </cell>
          <cell r="Q61">
            <v>156</v>
          </cell>
          <cell r="R61">
            <v>84</v>
          </cell>
          <cell r="S61">
            <v>1500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36</v>
          </cell>
          <cell r="F65">
            <v>95</v>
          </cell>
          <cell r="G65">
            <v>0</v>
          </cell>
          <cell r="H65">
            <v>0</v>
          </cell>
          <cell r="I65">
            <v>123</v>
          </cell>
          <cell r="J65">
            <v>31</v>
          </cell>
          <cell r="K65">
            <v>31</v>
          </cell>
          <cell r="L65">
            <v>0</v>
          </cell>
          <cell r="M65">
            <v>0</v>
          </cell>
          <cell r="N65">
            <v>50</v>
          </cell>
          <cell r="O65">
            <v>71</v>
          </cell>
          <cell r="P65">
            <v>30</v>
          </cell>
          <cell r="Q65">
            <v>340</v>
          </cell>
          <cell r="R65">
            <v>280</v>
          </cell>
          <cell r="S65">
            <v>1087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miny IV.12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V 12"/>
      <sheetName val="Arkusz1"/>
    </sheetNames>
    <sheetDataSet>
      <sheetData sheetId="0">
        <row r="4">
          <cell r="C4" t="str">
            <v>IV 2011r.</v>
          </cell>
          <cell r="D4">
            <v>60954</v>
          </cell>
        </row>
        <row r="5">
          <cell r="C5" t="str">
            <v>V 2011r.</v>
          </cell>
          <cell r="D5">
            <v>58451</v>
          </cell>
        </row>
        <row r="6">
          <cell r="C6" t="str">
            <v>VI 2011r.</v>
          </cell>
          <cell r="D6">
            <v>56044</v>
          </cell>
        </row>
        <row r="7">
          <cell r="C7" t="str">
            <v>VII 2011r.</v>
          </cell>
          <cell r="D7">
            <v>55403</v>
          </cell>
        </row>
        <row r="8">
          <cell r="C8" t="str">
            <v>VIII 2011r.</v>
          </cell>
          <cell r="D8">
            <v>55007</v>
          </cell>
        </row>
        <row r="9">
          <cell r="C9" t="str">
            <v>IX 2011r.</v>
          </cell>
          <cell r="D9">
            <v>54713</v>
          </cell>
          <cell r="H9" t="str">
            <v>wyłączenia</v>
          </cell>
          <cell r="I9" t="str">
            <v>rejestracje</v>
          </cell>
        </row>
        <row r="10">
          <cell r="C10" t="str">
            <v>X 2011r.</v>
          </cell>
          <cell r="D10">
            <v>54738</v>
          </cell>
          <cell r="G10" t="str">
            <v>kwiecień 2012r.</v>
          </cell>
          <cell r="H10">
            <v>9124</v>
          </cell>
          <cell r="I10">
            <v>6355</v>
          </cell>
        </row>
        <row r="11">
          <cell r="C11" t="str">
            <v>XI 2011r.</v>
          </cell>
          <cell r="D11">
            <v>56138</v>
          </cell>
          <cell r="G11" t="str">
            <v>marzec 2012r.</v>
          </cell>
          <cell r="H11">
            <v>8637</v>
          </cell>
          <cell r="I11">
            <v>7308</v>
          </cell>
        </row>
        <row r="12">
          <cell r="C12" t="str">
            <v>XII 2011r.</v>
          </cell>
          <cell r="D12">
            <v>59134</v>
          </cell>
          <cell r="G12" t="str">
            <v>luty 2012r.</v>
          </cell>
          <cell r="H12">
            <v>6786</v>
          </cell>
          <cell r="I12">
            <v>7310</v>
          </cell>
        </row>
        <row r="13">
          <cell r="C13" t="str">
            <v>I 2012r.</v>
          </cell>
          <cell r="D13">
            <v>64653</v>
          </cell>
          <cell r="G13" t="str">
            <v>styczeń 2012r.</v>
          </cell>
          <cell r="H13">
            <v>5509</v>
          </cell>
          <cell r="I13">
            <v>11028</v>
          </cell>
        </row>
        <row r="14">
          <cell r="C14" t="str">
            <v>II 2012r.</v>
          </cell>
          <cell r="D14">
            <v>65177</v>
          </cell>
          <cell r="G14" t="str">
            <v>grudzień 2011r.</v>
          </cell>
          <cell r="H14">
            <v>5648</v>
          </cell>
          <cell r="I14">
            <v>8644</v>
          </cell>
        </row>
        <row r="15">
          <cell r="C15" t="str">
            <v>III 2012r.</v>
          </cell>
          <cell r="D15">
            <v>63848</v>
          </cell>
          <cell r="G15" t="str">
            <v>listopad 2011r.</v>
          </cell>
          <cell r="H15">
            <v>7852</v>
          </cell>
          <cell r="I15">
            <v>9252</v>
          </cell>
        </row>
        <row r="16">
          <cell r="C16" t="str">
            <v>IV 2012r.</v>
          </cell>
          <cell r="D16">
            <v>61079</v>
          </cell>
        </row>
        <row r="24">
          <cell r="B24" t="str">
            <v>XI 2010r.</v>
          </cell>
          <cell r="C24">
            <v>3488</v>
          </cell>
        </row>
        <row r="25">
          <cell r="B25" t="str">
            <v>XII 2010r.</v>
          </cell>
          <cell r="C25">
            <v>1749</v>
          </cell>
        </row>
        <row r="26">
          <cell r="B26" t="str">
            <v>I 2011r.</v>
          </cell>
          <cell r="C26">
            <v>2804</v>
          </cell>
        </row>
        <row r="27">
          <cell r="B27" t="str">
            <v>II 2011r.</v>
          </cell>
          <cell r="C27">
            <v>2776</v>
          </cell>
        </row>
        <row r="28">
          <cell r="B28" t="str">
            <v>III 2011r.</v>
          </cell>
          <cell r="C28">
            <v>3518</v>
          </cell>
        </row>
        <row r="29">
          <cell r="B29" t="str">
            <v>IV 2011r.</v>
          </cell>
          <cell r="C29">
            <v>3299</v>
          </cell>
        </row>
        <row r="31">
          <cell r="B31" t="str">
            <v>XI 2011r.</v>
          </cell>
          <cell r="C31">
            <v>2111</v>
          </cell>
        </row>
        <row r="32">
          <cell r="B32" t="str">
            <v>XII 2011r.</v>
          </cell>
          <cell r="C32">
            <v>1172</v>
          </cell>
        </row>
        <row r="33">
          <cell r="B33" t="str">
            <v>I 2012r.</v>
          </cell>
          <cell r="C33">
            <v>1810</v>
          </cell>
        </row>
        <row r="34">
          <cell r="B34" t="str">
            <v>II 2012r.</v>
          </cell>
          <cell r="C34">
            <v>3295</v>
          </cell>
        </row>
        <row r="35">
          <cell r="B35" t="str">
            <v>III 2012r.</v>
          </cell>
          <cell r="C35">
            <v>3100</v>
          </cell>
        </row>
        <row r="36">
          <cell r="B36" t="str">
            <v>IV 2012r.</v>
          </cell>
          <cell r="C36">
            <v>2595</v>
          </cell>
        </row>
        <row r="38">
          <cell r="J38" t="str">
            <v>Praca niesubsydiowana</v>
          </cell>
          <cell r="K38">
            <v>0.36639631740464706</v>
          </cell>
        </row>
        <row r="39">
          <cell r="J39" t="str">
            <v>Podjęcie działalności gospodarczej i inna praca</v>
          </cell>
          <cell r="K39">
            <v>0.009973695747479175</v>
          </cell>
        </row>
        <row r="40">
          <cell r="J40" t="str">
            <v>Podjęcie pracy w ramach refund. kosztów w zatrud. bezrobotnego</v>
          </cell>
          <cell r="K40">
            <v>0.011069706269180184</v>
          </cell>
        </row>
        <row r="41">
          <cell r="J41" t="str">
            <v>Prace interwencyjne</v>
          </cell>
          <cell r="K41">
            <v>0.017755370451556333</v>
          </cell>
        </row>
        <row r="42">
          <cell r="J42" t="str">
            <v>Roboty publiczne</v>
          </cell>
          <cell r="K42">
            <v>0.01841297676457694</v>
          </cell>
        </row>
        <row r="43">
          <cell r="J43" t="str">
            <v>Szkolenia</v>
          </cell>
          <cell r="K43">
            <v>0.01611135466900482</v>
          </cell>
        </row>
        <row r="44">
          <cell r="J44" t="str">
            <v>Staże</v>
          </cell>
          <cell r="K44">
            <v>0.06926786497150372</v>
          </cell>
        </row>
        <row r="45">
          <cell r="J45" t="str">
            <v>Praca społecznie użyteczna</v>
          </cell>
          <cell r="K45">
            <v>0.0659798334064007</v>
          </cell>
        </row>
        <row r="46">
          <cell r="J46" t="str">
            <v>Odmowa bez uzasadnionej przyczyny przyjęcia propozycji odpowiedniej pracy lub innej formy pomocy</v>
          </cell>
          <cell r="K46">
            <v>0.027290661990355108</v>
          </cell>
        </row>
        <row r="47">
          <cell r="J47" t="str">
            <v>Niepotwierdzenie gotowości do pracy</v>
          </cell>
          <cell r="K47">
            <v>0.27422183252959226</v>
          </cell>
        </row>
        <row r="48">
          <cell r="J48" t="str">
            <v>Dobrowolna rezygnacja ze statusu bezrobotnego</v>
          </cell>
          <cell r="K48">
            <v>0.07792634809294169</v>
          </cell>
        </row>
        <row r="49">
          <cell r="J49" t="str">
            <v>Nabycie praw emerytalnycu lub rentowych</v>
          </cell>
          <cell r="K49">
            <v>0.00526085050416484</v>
          </cell>
        </row>
        <row r="50">
          <cell r="J50" t="str">
            <v>Inne</v>
          </cell>
          <cell r="K50">
            <v>0.040333187198597104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85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50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88"/>
    </row>
    <row r="5" spans="2:20" ht="28.5" customHeight="1" thickBot="1" thickTop="1">
      <c r="B5" s="14" t="s">
        <v>20</v>
      </c>
      <c r="C5" s="189" t="s">
        <v>21</v>
      </c>
      <c r="D5" s="190"/>
      <c r="E5" s="15">
        <v>10.4</v>
      </c>
      <c r="F5" s="15">
        <v>13.8</v>
      </c>
      <c r="G5" s="15">
        <v>24.9</v>
      </c>
      <c r="H5" s="15">
        <v>21.8</v>
      </c>
      <c r="I5" s="15">
        <v>25.5</v>
      </c>
      <c r="J5" s="15">
        <v>15.1</v>
      </c>
      <c r="K5" s="15">
        <v>25.8</v>
      </c>
      <c r="L5" s="15">
        <v>16.1</v>
      </c>
      <c r="M5" s="15">
        <v>11.1</v>
      </c>
      <c r="N5" s="15">
        <v>16.9</v>
      </c>
      <c r="O5" s="15">
        <v>8.6</v>
      </c>
      <c r="P5" s="15">
        <v>15.9</v>
      </c>
      <c r="Q5" s="15">
        <v>26.2</v>
      </c>
      <c r="R5" s="16">
        <v>18</v>
      </c>
      <c r="S5" s="17">
        <v>16.3</v>
      </c>
      <c r="T5" s="1" t="s">
        <v>22</v>
      </c>
    </row>
    <row r="6" spans="2:19" s="4" customFormat="1" ht="28.5" customHeight="1" thickBot="1" thickTop="1">
      <c r="B6" s="18" t="s">
        <v>23</v>
      </c>
      <c r="C6" s="191" t="s">
        <v>24</v>
      </c>
      <c r="D6" s="192"/>
      <c r="E6" s="19">
        <v>5661</v>
      </c>
      <c r="F6" s="20">
        <v>3249</v>
      </c>
      <c r="G6" s="20">
        <v>4512</v>
      </c>
      <c r="H6" s="20">
        <v>4739</v>
      </c>
      <c r="I6" s="20">
        <v>7205</v>
      </c>
      <c r="J6" s="20">
        <v>2291</v>
      </c>
      <c r="K6" s="20">
        <v>4763</v>
      </c>
      <c r="L6" s="20">
        <v>1845</v>
      </c>
      <c r="M6" s="20">
        <v>2655</v>
      </c>
      <c r="N6" s="20">
        <v>2264</v>
      </c>
      <c r="O6" s="20">
        <v>5152</v>
      </c>
      <c r="P6" s="20">
        <v>4923</v>
      </c>
      <c r="Q6" s="20">
        <v>5893</v>
      </c>
      <c r="R6" s="21">
        <v>5927</v>
      </c>
      <c r="S6" s="22">
        <f>SUM(E6:R6)</f>
        <v>61079</v>
      </c>
    </row>
    <row r="7" spans="2:20" s="4" customFormat="1" ht="28.5" customHeight="1" thickBot="1" thickTop="1">
      <c r="B7" s="23"/>
      <c r="C7" s="193" t="s">
        <v>25</v>
      </c>
      <c r="D7" s="194"/>
      <c r="E7" s="24">
        <f>'[1]Stan i struktura III 12'!E6</f>
        <v>6063</v>
      </c>
      <c r="F7" s="25">
        <f>'[1]Stan i struktura III 12'!F6</f>
        <v>3429</v>
      </c>
      <c r="G7" s="25">
        <f>'[1]Stan i struktura III 12'!G6</f>
        <v>4699</v>
      </c>
      <c r="H7" s="25">
        <f>'[1]Stan i struktura III 12'!H6</f>
        <v>4817</v>
      </c>
      <c r="I7" s="25">
        <f>'[1]Stan i struktura III 12'!I6</f>
        <v>7503</v>
      </c>
      <c r="J7" s="25">
        <f>'[1]Stan i struktura III 12'!J6</f>
        <v>2484</v>
      </c>
      <c r="K7" s="25">
        <f>'[1]Stan i struktura III 12'!K6</f>
        <v>5052</v>
      </c>
      <c r="L7" s="25">
        <f>'[1]Stan i struktura III 12'!L6</f>
        <v>1973</v>
      </c>
      <c r="M7" s="25">
        <f>'[1]Stan i struktura III 12'!M6</f>
        <v>2766</v>
      </c>
      <c r="N7" s="25">
        <f>'[1]Stan i struktura III 12'!N6</f>
        <v>2356</v>
      </c>
      <c r="O7" s="25">
        <f>'[1]Stan i struktura III 12'!O6</f>
        <v>5179</v>
      </c>
      <c r="P7" s="25">
        <f>'[1]Stan i struktura III 12'!P6</f>
        <v>4997</v>
      </c>
      <c r="Q7" s="25">
        <f>'[1]Stan i struktura III 12'!Q6</f>
        <v>6234</v>
      </c>
      <c r="R7" s="26">
        <f>'[1]Stan i struktura III 12'!R6</f>
        <v>6296</v>
      </c>
      <c r="S7" s="27">
        <f>'[1]Stan i struktura III 12'!S6</f>
        <v>63848</v>
      </c>
      <c r="T7" s="28"/>
    </row>
    <row r="8" spans="2:20" ht="28.5" customHeight="1" thickBot="1" thickTop="1">
      <c r="B8" s="29"/>
      <c r="C8" s="178" t="s">
        <v>26</v>
      </c>
      <c r="D8" s="164"/>
      <c r="E8" s="30">
        <f aca="true" t="shared" si="0" ref="E8:S8">E6-E7</f>
        <v>-402</v>
      </c>
      <c r="F8" s="30">
        <f t="shared" si="0"/>
        <v>-180</v>
      </c>
      <c r="G8" s="30">
        <f t="shared" si="0"/>
        <v>-187</v>
      </c>
      <c r="H8" s="30">
        <f t="shared" si="0"/>
        <v>-78</v>
      </c>
      <c r="I8" s="30">
        <f t="shared" si="0"/>
        <v>-298</v>
      </c>
      <c r="J8" s="30">
        <f t="shared" si="0"/>
        <v>-193</v>
      </c>
      <c r="K8" s="30">
        <f t="shared" si="0"/>
        <v>-289</v>
      </c>
      <c r="L8" s="30">
        <f t="shared" si="0"/>
        <v>-128</v>
      </c>
      <c r="M8" s="30">
        <f t="shared" si="0"/>
        <v>-111</v>
      </c>
      <c r="N8" s="30">
        <f t="shared" si="0"/>
        <v>-92</v>
      </c>
      <c r="O8" s="30">
        <f t="shared" si="0"/>
        <v>-27</v>
      </c>
      <c r="P8" s="30">
        <f t="shared" si="0"/>
        <v>-74</v>
      </c>
      <c r="Q8" s="30">
        <f t="shared" si="0"/>
        <v>-341</v>
      </c>
      <c r="R8" s="31">
        <f t="shared" si="0"/>
        <v>-369</v>
      </c>
      <c r="S8" s="32">
        <f t="shared" si="0"/>
        <v>-2769</v>
      </c>
      <c r="T8" s="33"/>
    </row>
    <row r="9" spans="2:20" ht="28.5" customHeight="1" thickBot="1" thickTop="1">
      <c r="B9" s="34"/>
      <c r="C9" s="174" t="s">
        <v>27</v>
      </c>
      <c r="D9" s="175"/>
      <c r="E9" s="35">
        <f aca="true" t="shared" si="1" ref="E9:S9">E6/E7*100</f>
        <v>93.36961900049481</v>
      </c>
      <c r="F9" s="35">
        <f t="shared" si="1"/>
        <v>94.750656167979</v>
      </c>
      <c r="G9" s="35">
        <f t="shared" si="1"/>
        <v>96.0204298786976</v>
      </c>
      <c r="H9" s="35">
        <f t="shared" si="1"/>
        <v>98.38073489723894</v>
      </c>
      <c r="I9" s="35">
        <f t="shared" si="1"/>
        <v>96.02825536452086</v>
      </c>
      <c r="J9" s="35">
        <f t="shared" si="1"/>
        <v>92.23027375201288</v>
      </c>
      <c r="K9" s="35">
        <f t="shared" si="1"/>
        <v>94.27949326999209</v>
      </c>
      <c r="L9" s="35">
        <f t="shared" si="1"/>
        <v>93.51241763811454</v>
      </c>
      <c r="M9" s="35">
        <f t="shared" si="1"/>
        <v>95.98698481561823</v>
      </c>
      <c r="N9" s="35">
        <f t="shared" si="1"/>
        <v>96.09507640067912</v>
      </c>
      <c r="O9" s="35">
        <f t="shared" si="1"/>
        <v>99.47866383471712</v>
      </c>
      <c r="P9" s="35">
        <f t="shared" si="1"/>
        <v>98.51911146688013</v>
      </c>
      <c r="Q9" s="35">
        <f t="shared" si="1"/>
        <v>94.52999679178697</v>
      </c>
      <c r="R9" s="36">
        <f t="shared" si="1"/>
        <v>94.13913595933926</v>
      </c>
      <c r="S9" s="37">
        <f t="shared" si="1"/>
        <v>95.66313745144718</v>
      </c>
      <c r="T9" s="33"/>
    </row>
    <row r="10" spans="2:20" s="4" customFormat="1" ht="28.5" customHeight="1" thickBot="1" thickTop="1">
      <c r="B10" s="38" t="s">
        <v>28</v>
      </c>
      <c r="C10" s="176" t="s">
        <v>29</v>
      </c>
      <c r="D10" s="177"/>
      <c r="E10" s="39">
        <v>679</v>
      </c>
      <c r="F10" s="40">
        <v>344</v>
      </c>
      <c r="G10" s="41">
        <v>409</v>
      </c>
      <c r="H10" s="41">
        <v>484</v>
      </c>
      <c r="I10" s="41">
        <v>572</v>
      </c>
      <c r="J10" s="41">
        <v>270</v>
      </c>
      <c r="K10" s="41">
        <v>365</v>
      </c>
      <c r="L10" s="41">
        <v>247</v>
      </c>
      <c r="M10" s="42">
        <v>335</v>
      </c>
      <c r="N10" s="42">
        <v>237</v>
      </c>
      <c r="O10" s="42">
        <v>652</v>
      </c>
      <c r="P10" s="42">
        <v>490</v>
      </c>
      <c r="Q10" s="42">
        <v>628</v>
      </c>
      <c r="R10" s="42">
        <v>643</v>
      </c>
      <c r="S10" s="43">
        <f>SUM(E10:R10)</f>
        <v>6355</v>
      </c>
      <c r="T10" s="28"/>
    </row>
    <row r="11" spans="2:20" ht="28.5" customHeight="1" thickBot="1" thickTop="1">
      <c r="B11" s="44"/>
      <c r="C11" s="178" t="s">
        <v>30</v>
      </c>
      <c r="D11" s="164"/>
      <c r="E11" s="45">
        <f aca="true" t="shared" si="2" ref="E11:S11">E76/E10*100</f>
        <v>16.200294550810014</v>
      </c>
      <c r="F11" s="45">
        <f t="shared" si="2"/>
        <v>18.6046511627907</v>
      </c>
      <c r="G11" s="45">
        <f t="shared" si="2"/>
        <v>15.158924205378973</v>
      </c>
      <c r="H11" s="45">
        <f t="shared" si="2"/>
        <v>12.190082644628099</v>
      </c>
      <c r="I11" s="45">
        <f t="shared" si="2"/>
        <v>12.937062937062937</v>
      </c>
      <c r="J11" s="45">
        <f t="shared" si="2"/>
        <v>14.814814814814813</v>
      </c>
      <c r="K11" s="45">
        <f t="shared" si="2"/>
        <v>12.054794520547945</v>
      </c>
      <c r="L11" s="45">
        <f t="shared" si="2"/>
        <v>18.62348178137652</v>
      </c>
      <c r="M11" s="45">
        <f t="shared" si="2"/>
        <v>20.298507462686565</v>
      </c>
      <c r="N11" s="45">
        <f t="shared" si="2"/>
        <v>12.658227848101266</v>
      </c>
      <c r="O11" s="45">
        <f t="shared" si="2"/>
        <v>17.63803680981595</v>
      </c>
      <c r="P11" s="45">
        <f t="shared" si="2"/>
        <v>16.3265306122449</v>
      </c>
      <c r="Q11" s="45">
        <f t="shared" si="2"/>
        <v>11.146496815286625</v>
      </c>
      <c r="R11" s="46">
        <f t="shared" si="2"/>
        <v>12.752721617418352</v>
      </c>
      <c r="S11" s="47">
        <f t="shared" si="2"/>
        <v>14.854445318646736</v>
      </c>
      <c r="T11" s="33"/>
    </row>
    <row r="12" spans="2:20" ht="28.5" customHeight="1" thickBot="1" thickTop="1">
      <c r="B12" s="48" t="s">
        <v>31</v>
      </c>
      <c r="C12" s="179" t="s">
        <v>32</v>
      </c>
      <c r="D12" s="180"/>
      <c r="E12" s="39">
        <v>1081</v>
      </c>
      <c r="F12" s="41">
        <v>524</v>
      </c>
      <c r="G12" s="41">
        <v>596</v>
      </c>
      <c r="H12" s="41">
        <v>562</v>
      </c>
      <c r="I12" s="41">
        <v>870</v>
      </c>
      <c r="J12" s="41">
        <v>463</v>
      </c>
      <c r="K12" s="41">
        <v>654</v>
      </c>
      <c r="L12" s="41">
        <v>375</v>
      </c>
      <c r="M12" s="42">
        <v>446</v>
      </c>
      <c r="N12" s="42">
        <v>329</v>
      </c>
      <c r="O12" s="42">
        <v>679</v>
      </c>
      <c r="P12" s="42">
        <v>564</v>
      </c>
      <c r="Q12" s="42">
        <v>969</v>
      </c>
      <c r="R12" s="42">
        <v>1012</v>
      </c>
      <c r="S12" s="43">
        <f>SUM(E12:R12)</f>
        <v>9124</v>
      </c>
      <c r="T12" s="33"/>
    </row>
    <row r="13" spans="2:20" ht="28.5" customHeight="1" thickBot="1" thickTop="1">
      <c r="B13" s="44" t="s">
        <v>22</v>
      </c>
      <c r="C13" s="181" t="s">
        <v>33</v>
      </c>
      <c r="D13" s="182"/>
      <c r="E13" s="49">
        <v>424</v>
      </c>
      <c r="F13" s="50">
        <v>231</v>
      </c>
      <c r="G13" s="50">
        <v>237</v>
      </c>
      <c r="H13" s="50">
        <v>267</v>
      </c>
      <c r="I13" s="50">
        <v>447</v>
      </c>
      <c r="J13" s="50">
        <v>224</v>
      </c>
      <c r="K13" s="50">
        <v>292</v>
      </c>
      <c r="L13" s="50">
        <v>165</v>
      </c>
      <c r="M13" s="51">
        <v>205</v>
      </c>
      <c r="N13" s="51">
        <v>137</v>
      </c>
      <c r="O13" s="51">
        <v>238</v>
      </c>
      <c r="P13" s="51">
        <v>213</v>
      </c>
      <c r="Q13" s="51">
        <v>381</v>
      </c>
      <c r="R13" s="51">
        <v>404</v>
      </c>
      <c r="S13" s="52">
        <f>SUM(E13:R13)</f>
        <v>3865</v>
      </c>
      <c r="T13" s="33"/>
    </row>
    <row r="14" spans="2:20" s="4" customFormat="1" ht="28.5" customHeight="1" thickBot="1" thickTop="1">
      <c r="B14" s="18" t="s">
        <v>22</v>
      </c>
      <c r="C14" s="183" t="s">
        <v>34</v>
      </c>
      <c r="D14" s="184"/>
      <c r="E14" s="49">
        <v>392</v>
      </c>
      <c r="F14" s="50">
        <v>215</v>
      </c>
      <c r="G14" s="50">
        <v>206</v>
      </c>
      <c r="H14" s="50">
        <v>256</v>
      </c>
      <c r="I14" s="50">
        <v>350</v>
      </c>
      <c r="J14" s="50">
        <v>172</v>
      </c>
      <c r="K14" s="50">
        <v>237</v>
      </c>
      <c r="L14" s="50">
        <v>129</v>
      </c>
      <c r="M14" s="51">
        <v>198</v>
      </c>
      <c r="N14" s="51">
        <v>125</v>
      </c>
      <c r="O14" s="51">
        <v>226</v>
      </c>
      <c r="P14" s="51">
        <v>203</v>
      </c>
      <c r="Q14" s="51">
        <v>291</v>
      </c>
      <c r="R14" s="51">
        <v>343</v>
      </c>
      <c r="S14" s="52">
        <f>SUM(E14:R14)</f>
        <v>3343</v>
      </c>
      <c r="T14" s="28"/>
    </row>
    <row r="15" spans="2:20" s="4" customFormat="1" ht="28.5" customHeight="1" thickBot="1" thickTop="1">
      <c r="B15" s="53" t="s">
        <v>22</v>
      </c>
      <c r="C15" s="167" t="s">
        <v>35</v>
      </c>
      <c r="D15" s="168"/>
      <c r="E15" s="54">
        <v>408</v>
      </c>
      <c r="F15" s="55">
        <v>152</v>
      </c>
      <c r="G15" s="55">
        <v>120</v>
      </c>
      <c r="H15" s="55">
        <v>94</v>
      </c>
      <c r="I15" s="55">
        <v>195</v>
      </c>
      <c r="J15" s="55">
        <v>143</v>
      </c>
      <c r="K15" s="55">
        <v>113</v>
      </c>
      <c r="L15" s="55">
        <v>113</v>
      </c>
      <c r="M15" s="56">
        <v>49</v>
      </c>
      <c r="N15" s="56">
        <v>117</v>
      </c>
      <c r="O15" s="56">
        <v>293</v>
      </c>
      <c r="P15" s="56">
        <v>216</v>
      </c>
      <c r="Q15" s="56">
        <v>220</v>
      </c>
      <c r="R15" s="56">
        <v>269</v>
      </c>
      <c r="S15" s="52">
        <f>SUM(E15:R15)</f>
        <v>2502</v>
      </c>
      <c r="T15" s="28"/>
    </row>
    <row r="16" spans="2:19" ht="28.5" customHeight="1" thickBot="1">
      <c r="B16" s="150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2:19" ht="28.5" customHeight="1" thickBot="1" thickTop="1">
      <c r="B17" s="171" t="s">
        <v>20</v>
      </c>
      <c r="C17" s="172" t="s">
        <v>37</v>
      </c>
      <c r="D17" s="173"/>
      <c r="E17" s="57">
        <v>2929</v>
      </c>
      <c r="F17" s="58">
        <v>1748</v>
      </c>
      <c r="G17" s="58">
        <v>2441</v>
      </c>
      <c r="H17" s="58">
        <v>2422</v>
      </c>
      <c r="I17" s="58">
        <v>3962</v>
      </c>
      <c r="J17" s="58">
        <v>1113</v>
      </c>
      <c r="K17" s="58">
        <v>2494</v>
      </c>
      <c r="L17" s="58">
        <v>883</v>
      </c>
      <c r="M17" s="59">
        <v>1355</v>
      </c>
      <c r="N17" s="59">
        <v>1224</v>
      </c>
      <c r="O17" s="59">
        <v>2609</v>
      </c>
      <c r="P17" s="59">
        <v>2602</v>
      </c>
      <c r="Q17" s="59">
        <v>3230</v>
      </c>
      <c r="R17" s="59">
        <v>3162</v>
      </c>
      <c r="S17" s="52">
        <f>SUM(E17:R17)</f>
        <v>32174</v>
      </c>
    </row>
    <row r="18" spans="2:19" ht="28.5" customHeight="1" thickBot="1" thickTop="1">
      <c r="B18" s="121"/>
      <c r="C18" s="158" t="s">
        <v>38</v>
      </c>
      <c r="D18" s="159"/>
      <c r="E18" s="60">
        <f aca="true" t="shared" si="3" ref="E18:S18">E17/E6*100</f>
        <v>51.73997526938704</v>
      </c>
      <c r="F18" s="60">
        <f t="shared" si="3"/>
        <v>53.80116959064327</v>
      </c>
      <c r="G18" s="60">
        <f t="shared" si="3"/>
        <v>54.10017730496454</v>
      </c>
      <c r="H18" s="60">
        <f t="shared" si="3"/>
        <v>51.10782865583457</v>
      </c>
      <c r="I18" s="60">
        <f t="shared" si="3"/>
        <v>54.98959056210965</v>
      </c>
      <c r="J18" s="60">
        <f t="shared" si="3"/>
        <v>48.58140549978175</v>
      </c>
      <c r="K18" s="60">
        <f t="shared" si="3"/>
        <v>52.36195674994752</v>
      </c>
      <c r="L18" s="60">
        <f t="shared" si="3"/>
        <v>47.859078590785906</v>
      </c>
      <c r="M18" s="60">
        <f t="shared" si="3"/>
        <v>51.03578154425612</v>
      </c>
      <c r="N18" s="60">
        <f t="shared" si="3"/>
        <v>54.06360424028268</v>
      </c>
      <c r="O18" s="60">
        <f t="shared" si="3"/>
        <v>50.640527950310556</v>
      </c>
      <c r="P18" s="60">
        <f t="shared" si="3"/>
        <v>52.853950842981924</v>
      </c>
      <c r="Q18" s="60">
        <f t="shared" si="3"/>
        <v>54.81079246563719</v>
      </c>
      <c r="R18" s="61">
        <f t="shared" si="3"/>
        <v>53.34908047916315</v>
      </c>
      <c r="S18" s="62">
        <f t="shared" si="3"/>
        <v>52.67604250233304</v>
      </c>
    </row>
    <row r="19" spans="2:19" ht="28.5" customHeight="1" thickBot="1" thickTop="1">
      <c r="B19" s="143" t="s">
        <v>23</v>
      </c>
      <c r="C19" s="163" t="s">
        <v>39</v>
      </c>
      <c r="D19" s="164"/>
      <c r="E19" s="49">
        <v>0</v>
      </c>
      <c r="F19" s="50">
        <v>2260</v>
      </c>
      <c r="G19" s="50">
        <v>2090</v>
      </c>
      <c r="H19" s="50">
        <v>2407</v>
      </c>
      <c r="I19" s="50">
        <v>2808</v>
      </c>
      <c r="J19" s="50">
        <v>1166</v>
      </c>
      <c r="K19" s="50">
        <v>2624</v>
      </c>
      <c r="L19" s="50">
        <v>1099</v>
      </c>
      <c r="M19" s="51">
        <v>1516</v>
      </c>
      <c r="N19" s="51">
        <v>1095</v>
      </c>
      <c r="O19" s="51">
        <v>0</v>
      </c>
      <c r="P19" s="51">
        <v>3161</v>
      </c>
      <c r="Q19" s="51">
        <v>2485</v>
      </c>
      <c r="R19" s="51">
        <v>2544</v>
      </c>
      <c r="S19" s="63">
        <f>SUM(E19:R19)</f>
        <v>25255</v>
      </c>
    </row>
    <row r="20" spans="2:19" ht="28.5" customHeight="1" thickBot="1" thickTop="1">
      <c r="B20" s="121"/>
      <c r="C20" s="158" t="s">
        <v>38</v>
      </c>
      <c r="D20" s="159"/>
      <c r="E20" s="60">
        <f aca="true" t="shared" si="4" ref="E20:S20">E19/E6*100</f>
        <v>0</v>
      </c>
      <c r="F20" s="60">
        <f t="shared" si="4"/>
        <v>69.55986457371499</v>
      </c>
      <c r="G20" s="60">
        <f t="shared" si="4"/>
        <v>46.3209219858156</v>
      </c>
      <c r="H20" s="60">
        <f t="shared" si="4"/>
        <v>50.79130618273897</v>
      </c>
      <c r="I20" s="60">
        <f t="shared" si="4"/>
        <v>38.97293546148508</v>
      </c>
      <c r="J20" s="60">
        <f t="shared" si="4"/>
        <v>50.89480576167612</v>
      </c>
      <c r="K20" s="60">
        <f t="shared" si="4"/>
        <v>55.0913289943313</v>
      </c>
      <c r="L20" s="60">
        <f t="shared" si="4"/>
        <v>59.56639566395664</v>
      </c>
      <c r="M20" s="60">
        <f t="shared" si="4"/>
        <v>57.099811676082865</v>
      </c>
      <c r="N20" s="60">
        <f t="shared" si="4"/>
        <v>48.36572438162544</v>
      </c>
      <c r="O20" s="60">
        <f t="shared" si="4"/>
        <v>0</v>
      </c>
      <c r="P20" s="60">
        <f t="shared" si="4"/>
        <v>64.2088157627463</v>
      </c>
      <c r="Q20" s="60">
        <f t="shared" si="4"/>
        <v>42.168674698795186</v>
      </c>
      <c r="R20" s="61">
        <f t="shared" si="4"/>
        <v>42.922220347562</v>
      </c>
      <c r="S20" s="62">
        <f t="shared" si="4"/>
        <v>41.34809017829368</v>
      </c>
    </row>
    <row r="21" spans="2:19" s="4" customFormat="1" ht="28.5" customHeight="1" thickBot="1" thickTop="1">
      <c r="B21" s="154" t="s">
        <v>28</v>
      </c>
      <c r="C21" s="156" t="s">
        <v>40</v>
      </c>
      <c r="D21" s="157"/>
      <c r="E21" s="49">
        <v>1166</v>
      </c>
      <c r="F21" s="50">
        <v>567</v>
      </c>
      <c r="G21" s="50">
        <v>926</v>
      </c>
      <c r="H21" s="50">
        <v>939</v>
      </c>
      <c r="I21" s="50">
        <v>1496</v>
      </c>
      <c r="J21" s="50">
        <v>532</v>
      </c>
      <c r="K21" s="50">
        <v>1002</v>
      </c>
      <c r="L21" s="50">
        <v>396</v>
      </c>
      <c r="M21" s="51">
        <v>613</v>
      </c>
      <c r="N21" s="51">
        <v>345</v>
      </c>
      <c r="O21" s="51">
        <v>1055</v>
      </c>
      <c r="P21" s="51">
        <v>924</v>
      </c>
      <c r="Q21" s="51">
        <v>1258</v>
      </c>
      <c r="R21" s="51">
        <v>1383</v>
      </c>
      <c r="S21" s="52">
        <f>SUM(E21:R21)</f>
        <v>12602</v>
      </c>
    </row>
    <row r="22" spans="2:19" ht="28.5" customHeight="1" thickBot="1" thickTop="1">
      <c r="B22" s="121"/>
      <c r="C22" s="158" t="s">
        <v>38</v>
      </c>
      <c r="D22" s="159"/>
      <c r="E22" s="60">
        <f aca="true" t="shared" si="5" ref="E22:S22">E21/E6*100</f>
        <v>20.597067655891184</v>
      </c>
      <c r="F22" s="60">
        <f t="shared" si="5"/>
        <v>17.451523545706372</v>
      </c>
      <c r="G22" s="60">
        <f t="shared" si="5"/>
        <v>20.52304964539007</v>
      </c>
      <c r="H22" s="60">
        <f t="shared" si="5"/>
        <v>19.814306815783922</v>
      </c>
      <c r="I22" s="60">
        <f t="shared" si="5"/>
        <v>20.763358778625953</v>
      </c>
      <c r="J22" s="60">
        <f t="shared" si="5"/>
        <v>23.221300742034046</v>
      </c>
      <c r="K22" s="60">
        <f t="shared" si="5"/>
        <v>21.037161452865842</v>
      </c>
      <c r="L22" s="60">
        <f t="shared" si="5"/>
        <v>21.463414634146343</v>
      </c>
      <c r="M22" s="60">
        <f t="shared" si="5"/>
        <v>23.088512241054616</v>
      </c>
      <c r="N22" s="60">
        <f t="shared" si="5"/>
        <v>15.23851590106007</v>
      </c>
      <c r="O22" s="60">
        <f t="shared" si="5"/>
        <v>20.47748447204969</v>
      </c>
      <c r="P22" s="60">
        <f t="shared" si="5"/>
        <v>18.769043266301036</v>
      </c>
      <c r="Q22" s="60">
        <f t="shared" si="5"/>
        <v>21.347361276090275</v>
      </c>
      <c r="R22" s="61">
        <f t="shared" si="5"/>
        <v>23.333895731398684</v>
      </c>
      <c r="S22" s="62">
        <f t="shared" si="5"/>
        <v>20.632295879107385</v>
      </c>
    </row>
    <row r="23" spans="2:19" s="4" customFormat="1" ht="28.5" customHeight="1" thickBot="1" thickTop="1">
      <c r="B23" s="154" t="s">
        <v>31</v>
      </c>
      <c r="C23" s="165" t="s">
        <v>41</v>
      </c>
      <c r="D23" s="166"/>
      <c r="E23" s="49">
        <v>19</v>
      </c>
      <c r="F23" s="50">
        <v>48</v>
      </c>
      <c r="G23" s="50">
        <v>31</v>
      </c>
      <c r="H23" s="50">
        <v>215</v>
      </c>
      <c r="I23" s="50">
        <v>92</v>
      </c>
      <c r="J23" s="50">
        <v>5</v>
      </c>
      <c r="K23" s="50">
        <v>81</v>
      </c>
      <c r="L23" s="50">
        <v>59</v>
      </c>
      <c r="M23" s="51">
        <v>0</v>
      </c>
      <c r="N23" s="51">
        <v>84</v>
      </c>
      <c r="O23" s="51">
        <v>169</v>
      </c>
      <c r="P23" s="51">
        <v>113</v>
      </c>
      <c r="Q23" s="51">
        <v>164</v>
      </c>
      <c r="R23" s="51">
        <v>71</v>
      </c>
      <c r="S23" s="52">
        <f>SUM(E23:R23)</f>
        <v>1151</v>
      </c>
    </row>
    <row r="24" spans="2:19" ht="28.5" customHeight="1" thickBot="1" thickTop="1">
      <c r="B24" s="121"/>
      <c r="C24" s="158" t="s">
        <v>38</v>
      </c>
      <c r="D24" s="159"/>
      <c r="E24" s="60">
        <f aca="true" t="shared" si="6" ref="E24:S24">E23/E6*100</f>
        <v>0.3356297473944533</v>
      </c>
      <c r="F24" s="60">
        <f t="shared" si="6"/>
        <v>1.477377654662973</v>
      </c>
      <c r="G24" s="60">
        <f t="shared" si="6"/>
        <v>0.6870567375886525</v>
      </c>
      <c r="H24" s="60">
        <f t="shared" si="6"/>
        <v>4.53682211437012</v>
      </c>
      <c r="I24" s="60">
        <f t="shared" si="6"/>
        <v>1.2768910478834141</v>
      </c>
      <c r="J24" s="60">
        <f t="shared" si="6"/>
        <v>0.2182453077258839</v>
      </c>
      <c r="K24" s="60">
        <f t="shared" si="6"/>
        <v>1.7006088599622087</v>
      </c>
      <c r="L24" s="60">
        <f t="shared" si="6"/>
        <v>3.1978319783197833</v>
      </c>
      <c r="M24" s="60">
        <f t="shared" si="6"/>
        <v>0</v>
      </c>
      <c r="N24" s="60">
        <f t="shared" si="6"/>
        <v>3.7102473498233217</v>
      </c>
      <c r="O24" s="60">
        <f t="shared" si="6"/>
        <v>3.2802795031055902</v>
      </c>
      <c r="P24" s="60">
        <f t="shared" si="6"/>
        <v>2.2953483648182003</v>
      </c>
      <c r="Q24" s="60">
        <f t="shared" si="6"/>
        <v>2.782962837264551</v>
      </c>
      <c r="R24" s="61">
        <f t="shared" si="6"/>
        <v>1.1979078791968956</v>
      </c>
      <c r="S24" s="62">
        <f t="shared" si="6"/>
        <v>1.8844447355064753</v>
      </c>
    </row>
    <row r="25" spans="2:19" s="4" customFormat="1" ht="28.5" customHeight="1" thickBot="1" thickTop="1">
      <c r="B25" s="154" t="s">
        <v>42</v>
      </c>
      <c r="C25" s="156" t="s">
        <v>43</v>
      </c>
      <c r="D25" s="157"/>
      <c r="E25" s="64">
        <v>184</v>
      </c>
      <c r="F25" s="51">
        <v>115</v>
      </c>
      <c r="G25" s="51">
        <v>99</v>
      </c>
      <c r="H25" s="51">
        <v>134</v>
      </c>
      <c r="I25" s="51">
        <v>219</v>
      </c>
      <c r="J25" s="51">
        <v>51</v>
      </c>
      <c r="K25" s="51">
        <v>143</v>
      </c>
      <c r="L25" s="51">
        <v>75</v>
      </c>
      <c r="M25" s="51">
        <v>91</v>
      </c>
      <c r="N25" s="51">
        <v>109</v>
      </c>
      <c r="O25" s="51">
        <v>132</v>
      </c>
      <c r="P25" s="51">
        <v>190</v>
      </c>
      <c r="Q25" s="51">
        <v>149</v>
      </c>
      <c r="R25" s="51">
        <v>149</v>
      </c>
      <c r="S25" s="52">
        <f>SUM(E25:R25)</f>
        <v>1840</v>
      </c>
    </row>
    <row r="26" spans="2:19" ht="28.5" customHeight="1" thickBot="1" thickTop="1">
      <c r="B26" s="121"/>
      <c r="C26" s="158" t="s">
        <v>38</v>
      </c>
      <c r="D26" s="159"/>
      <c r="E26" s="60">
        <f aca="true" t="shared" si="7" ref="E26:S26">E25/E6*100</f>
        <v>3.2503091326620734</v>
      </c>
      <c r="F26" s="60">
        <f t="shared" si="7"/>
        <v>3.5395506309633737</v>
      </c>
      <c r="G26" s="60">
        <f t="shared" si="7"/>
        <v>2.1941489361702127</v>
      </c>
      <c r="H26" s="60">
        <f t="shared" si="7"/>
        <v>2.8276007596539356</v>
      </c>
      <c r="I26" s="60">
        <f t="shared" si="7"/>
        <v>3.039555863983345</v>
      </c>
      <c r="J26" s="60">
        <f t="shared" si="7"/>
        <v>2.226102138804016</v>
      </c>
      <c r="K26" s="60">
        <f t="shared" si="7"/>
        <v>3.0023094688221708</v>
      </c>
      <c r="L26" s="60">
        <f t="shared" si="7"/>
        <v>4.0650406504065035</v>
      </c>
      <c r="M26" s="60">
        <f t="shared" si="7"/>
        <v>3.427495291902072</v>
      </c>
      <c r="N26" s="60">
        <f t="shared" si="7"/>
        <v>4.814487632508834</v>
      </c>
      <c r="O26" s="60">
        <f t="shared" si="7"/>
        <v>2.562111801242236</v>
      </c>
      <c r="P26" s="60">
        <f t="shared" si="7"/>
        <v>3.85943530367662</v>
      </c>
      <c r="Q26" s="60">
        <f t="shared" si="7"/>
        <v>2.528423553368403</v>
      </c>
      <c r="R26" s="61">
        <f t="shared" si="7"/>
        <v>2.513919352117429</v>
      </c>
      <c r="S26" s="62">
        <f t="shared" si="7"/>
        <v>3.012492018533375</v>
      </c>
    </row>
    <row r="27" spans="2:19" ht="28.5" customHeight="1" thickBot="1" thickTop="1">
      <c r="B27" s="150" t="s">
        <v>44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62"/>
    </row>
    <row r="28" spans="2:19" ht="28.5" customHeight="1" thickBot="1" thickTop="1">
      <c r="B28" s="143" t="s">
        <v>20</v>
      </c>
      <c r="C28" s="163" t="s">
        <v>45</v>
      </c>
      <c r="D28" s="164"/>
      <c r="E28" s="49">
        <v>835</v>
      </c>
      <c r="F28" s="50">
        <v>654</v>
      </c>
      <c r="G28" s="50">
        <v>858</v>
      </c>
      <c r="H28" s="50">
        <v>863</v>
      </c>
      <c r="I28" s="50">
        <v>1246</v>
      </c>
      <c r="J28" s="50">
        <v>585</v>
      </c>
      <c r="K28" s="50">
        <v>917</v>
      </c>
      <c r="L28" s="50">
        <v>391</v>
      </c>
      <c r="M28" s="51">
        <v>552</v>
      </c>
      <c r="N28" s="51">
        <v>507</v>
      </c>
      <c r="O28" s="51">
        <v>575</v>
      </c>
      <c r="P28" s="51">
        <v>935</v>
      </c>
      <c r="Q28" s="51">
        <v>1059</v>
      </c>
      <c r="R28" s="51">
        <v>1082</v>
      </c>
      <c r="S28" s="52">
        <f>SUM(E28:R28)</f>
        <v>11059</v>
      </c>
    </row>
    <row r="29" spans="2:19" ht="28.5" customHeight="1" thickBot="1" thickTop="1">
      <c r="B29" s="121"/>
      <c r="C29" s="158" t="s">
        <v>38</v>
      </c>
      <c r="D29" s="159"/>
      <c r="E29" s="60">
        <f aca="true" t="shared" si="8" ref="E29:S29">E28/E6*100</f>
        <v>14.750044161808868</v>
      </c>
      <c r="F29" s="60">
        <f t="shared" si="8"/>
        <v>20.129270544783008</v>
      </c>
      <c r="G29" s="60">
        <f t="shared" si="8"/>
        <v>19.01595744680851</v>
      </c>
      <c r="H29" s="60">
        <f t="shared" si="8"/>
        <v>18.2105929520996</v>
      </c>
      <c r="I29" s="60">
        <f t="shared" si="8"/>
        <v>17.29354614850798</v>
      </c>
      <c r="J29" s="60">
        <f t="shared" si="8"/>
        <v>25.53470100392842</v>
      </c>
      <c r="K29" s="60">
        <f t="shared" si="8"/>
        <v>19.252571908461054</v>
      </c>
      <c r="L29" s="60">
        <f t="shared" si="8"/>
        <v>21.19241192411924</v>
      </c>
      <c r="M29" s="60">
        <f t="shared" si="8"/>
        <v>20.7909604519774</v>
      </c>
      <c r="N29" s="60">
        <f t="shared" si="8"/>
        <v>22.39399293286219</v>
      </c>
      <c r="O29" s="60">
        <f t="shared" si="8"/>
        <v>11.160714285714286</v>
      </c>
      <c r="P29" s="60">
        <f t="shared" si="8"/>
        <v>18.992484257566524</v>
      </c>
      <c r="Q29" s="60">
        <f t="shared" si="8"/>
        <v>17.970473443068048</v>
      </c>
      <c r="R29" s="61">
        <f t="shared" si="8"/>
        <v>18.25544120128227</v>
      </c>
      <c r="S29" s="62">
        <f t="shared" si="8"/>
        <v>18.10605936573945</v>
      </c>
    </row>
    <row r="30" spans="2:19" ht="28.5" customHeight="1" thickBot="1" thickTop="1">
      <c r="B30" s="154" t="s">
        <v>23</v>
      </c>
      <c r="C30" s="156" t="s">
        <v>46</v>
      </c>
      <c r="D30" s="157"/>
      <c r="E30" s="49">
        <v>1617</v>
      </c>
      <c r="F30" s="50">
        <v>838</v>
      </c>
      <c r="G30" s="50">
        <v>1072</v>
      </c>
      <c r="H30" s="50">
        <v>1210</v>
      </c>
      <c r="I30" s="50">
        <v>1701</v>
      </c>
      <c r="J30" s="50">
        <v>791</v>
      </c>
      <c r="K30" s="50">
        <v>1081</v>
      </c>
      <c r="L30" s="50">
        <v>487</v>
      </c>
      <c r="M30" s="51">
        <v>598</v>
      </c>
      <c r="N30" s="51">
        <v>522</v>
      </c>
      <c r="O30" s="51">
        <v>1444</v>
      </c>
      <c r="P30" s="51">
        <v>1123</v>
      </c>
      <c r="Q30" s="51">
        <v>1305</v>
      </c>
      <c r="R30" s="51">
        <v>1422</v>
      </c>
      <c r="S30" s="52">
        <f>SUM(E30:R30)</f>
        <v>15211</v>
      </c>
    </row>
    <row r="31" spans="2:19" ht="28.5" customHeight="1" thickBot="1" thickTop="1">
      <c r="B31" s="121"/>
      <c r="C31" s="158" t="s">
        <v>38</v>
      </c>
      <c r="D31" s="159"/>
      <c r="E31" s="60">
        <f aca="true" t="shared" si="9" ref="E31:S31">E30/E6*100</f>
        <v>28.563857975622682</v>
      </c>
      <c r="F31" s="60">
        <f t="shared" si="9"/>
        <v>25.792551554324405</v>
      </c>
      <c r="G31" s="60">
        <f t="shared" si="9"/>
        <v>23.75886524822695</v>
      </c>
      <c r="H31" s="60">
        <f t="shared" si="9"/>
        <v>25.53281282971091</v>
      </c>
      <c r="I31" s="60">
        <f t="shared" si="9"/>
        <v>23.608605135322694</v>
      </c>
      <c r="J31" s="60">
        <f t="shared" si="9"/>
        <v>34.52640768223483</v>
      </c>
      <c r="K31" s="60">
        <f t="shared" si="9"/>
        <v>22.69577997060676</v>
      </c>
      <c r="L31" s="60">
        <f t="shared" si="9"/>
        <v>26.395663956639563</v>
      </c>
      <c r="M31" s="60">
        <f t="shared" si="9"/>
        <v>22.523540489642187</v>
      </c>
      <c r="N31" s="60">
        <f t="shared" si="9"/>
        <v>23.0565371024735</v>
      </c>
      <c r="O31" s="60">
        <f t="shared" si="9"/>
        <v>28.027950310559007</v>
      </c>
      <c r="P31" s="60">
        <f t="shared" si="9"/>
        <v>22.811293926467602</v>
      </c>
      <c r="Q31" s="60">
        <f t="shared" si="9"/>
        <v>22.144917698964875</v>
      </c>
      <c r="R31" s="61">
        <f t="shared" si="9"/>
        <v>23.991901467858952</v>
      </c>
      <c r="S31" s="62">
        <f t="shared" si="9"/>
        <v>24.903813094516938</v>
      </c>
    </row>
    <row r="32" spans="2:19" ht="28.5" customHeight="1" thickBot="1" thickTop="1">
      <c r="B32" s="154" t="s">
        <v>28</v>
      </c>
      <c r="C32" s="156" t="s">
        <v>47</v>
      </c>
      <c r="D32" s="157"/>
      <c r="E32" s="49">
        <v>1946</v>
      </c>
      <c r="F32" s="50">
        <v>1305</v>
      </c>
      <c r="G32" s="50">
        <v>2370</v>
      </c>
      <c r="H32" s="50">
        <v>2686</v>
      </c>
      <c r="I32" s="50">
        <v>3935</v>
      </c>
      <c r="J32" s="50">
        <v>1234</v>
      </c>
      <c r="K32" s="50">
        <v>2376</v>
      </c>
      <c r="L32" s="50">
        <v>638</v>
      </c>
      <c r="M32" s="51">
        <v>884</v>
      </c>
      <c r="N32" s="51">
        <v>1021</v>
      </c>
      <c r="O32" s="51">
        <v>2064</v>
      </c>
      <c r="P32" s="51">
        <v>2017</v>
      </c>
      <c r="Q32" s="51">
        <v>3064</v>
      </c>
      <c r="R32" s="51">
        <v>2710</v>
      </c>
      <c r="S32" s="52">
        <f>SUM(E32:R32)</f>
        <v>28250</v>
      </c>
    </row>
    <row r="33" spans="2:19" ht="28.5" customHeight="1" thickBot="1" thickTop="1">
      <c r="B33" s="121"/>
      <c r="C33" s="158" t="s">
        <v>38</v>
      </c>
      <c r="D33" s="159"/>
      <c r="E33" s="60">
        <f aca="true" t="shared" si="10" ref="E33:S33">E32/E6*100</f>
        <v>34.37555202261085</v>
      </c>
      <c r="F33" s="60">
        <f t="shared" si="10"/>
        <v>40.16620498614959</v>
      </c>
      <c r="G33" s="60">
        <f t="shared" si="10"/>
        <v>52.52659574468085</v>
      </c>
      <c r="H33" s="60">
        <f t="shared" si="10"/>
        <v>56.67862418231694</v>
      </c>
      <c r="I33" s="60">
        <f t="shared" si="10"/>
        <v>54.6148507980569</v>
      </c>
      <c r="J33" s="60">
        <f t="shared" si="10"/>
        <v>53.862941946748144</v>
      </c>
      <c r="K33" s="60">
        <f t="shared" si="10"/>
        <v>49.88452655889146</v>
      </c>
      <c r="L33" s="60">
        <f t="shared" si="10"/>
        <v>34.579945799457995</v>
      </c>
      <c r="M33" s="60">
        <f t="shared" si="10"/>
        <v>33.29566854990584</v>
      </c>
      <c r="N33" s="60">
        <f t="shared" si="10"/>
        <v>45.09717314487632</v>
      </c>
      <c r="O33" s="60">
        <f t="shared" si="10"/>
        <v>40.06211180124223</v>
      </c>
      <c r="P33" s="60">
        <f t="shared" si="10"/>
        <v>40.970952671135485</v>
      </c>
      <c r="Q33" s="60">
        <f t="shared" si="10"/>
        <v>51.993891057186495</v>
      </c>
      <c r="R33" s="61">
        <f t="shared" si="10"/>
        <v>45.72296271300827</v>
      </c>
      <c r="S33" s="62">
        <f t="shared" si="10"/>
        <v>46.251575828026</v>
      </c>
    </row>
    <row r="34" spans="2:19" ht="28.5" customHeight="1" thickBot="1" thickTop="1">
      <c r="B34" s="154" t="s">
        <v>31</v>
      </c>
      <c r="C34" s="156" t="s">
        <v>48</v>
      </c>
      <c r="D34" s="157"/>
      <c r="E34" s="64">
        <v>1576</v>
      </c>
      <c r="F34" s="51">
        <v>1104</v>
      </c>
      <c r="G34" s="51">
        <v>1416</v>
      </c>
      <c r="H34" s="51">
        <v>1659</v>
      </c>
      <c r="I34" s="51">
        <v>2026</v>
      </c>
      <c r="J34" s="51">
        <v>817</v>
      </c>
      <c r="K34" s="51">
        <v>1842</v>
      </c>
      <c r="L34" s="51">
        <v>686</v>
      </c>
      <c r="M34" s="51">
        <v>938</v>
      </c>
      <c r="N34" s="51">
        <v>483</v>
      </c>
      <c r="O34" s="51">
        <v>1727</v>
      </c>
      <c r="P34" s="51">
        <v>1570</v>
      </c>
      <c r="Q34" s="51">
        <v>1804</v>
      </c>
      <c r="R34" s="51">
        <v>1412</v>
      </c>
      <c r="S34" s="52">
        <f>SUM(E34:R34)</f>
        <v>19060</v>
      </c>
    </row>
    <row r="35" spans="2:19" ht="28.5" customHeight="1" thickBot="1" thickTop="1">
      <c r="B35" s="155"/>
      <c r="C35" s="158" t="s">
        <v>38</v>
      </c>
      <c r="D35" s="159"/>
      <c r="E35" s="60">
        <f aca="true" t="shared" si="11" ref="E35:S35">E34/E6*100</f>
        <v>27.839604310192545</v>
      </c>
      <c r="F35" s="60">
        <f t="shared" si="11"/>
        <v>33.97968605724838</v>
      </c>
      <c r="G35" s="60">
        <f t="shared" si="11"/>
        <v>31.382978723404253</v>
      </c>
      <c r="H35" s="60">
        <f t="shared" si="11"/>
        <v>35.00738552437223</v>
      </c>
      <c r="I35" s="60">
        <f t="shared" si="11"/>
        <v>28.119361554476058</v>
      </c>
      <c r="J35" s="60">
        <f t="shared" si="11"/>
        <v>35.66128328240943</v>
      </c>
      <c r="K35" s="60">
        <f t="shared" si="11"/>
        <v>38.673105185807266</v>
      </c>
      <c r="L35" s="60">
        <f t="shared" si="11"/>
        <v>37.18157181571816</v>
      </c>
      <c r="M35" s="60">
        <f t="shared" si="11"/>
        <v>35.32956685499059</v>
      </c>
      <c r="N35" s="60">
        <f t="shared" si="11"/>
        <v>21.333922261484098</v>
      </c>
      <c r="O35" s="60">
        <f t="shared" si="11"/>
        <v>33.52096273291926</v>
      </c>
      <c r="P35" s="60">
        <f t="shared" si="11"/>
        <v>31.891123298801542</v>
      </c>
      <c r="Q35" s="60">
        <f t="shared" si="11"/>
        <v>30.61259120991006</v>
      </c>
      <c r="R35" s="61">
        <f t="shared" si="11"/>
        <v>23.823182048253756</v>
      </c>
      <c r="S35" s="62">
        <f t="shared" si="11"/>
        <v>31.205487974590284</v>
      </c>
    </row>
    <row r="36" spans="2:19" ht="28.5" customHeight="1" thickBot="1" thickTop="1">
      <c r="B36" s="154" t="s">
        <v>42</v>
      </c>
      <c r="C36" s="160" t="s">
        <v>49</v>
      </c>
      <c r="D36" s="161"/>
      <c r="E36" s="64">
        <v>959</v>
      </c>
      <c r="F36" s="51">
        <v>669</v>
      </c>
      <c r="G36" s="51">
        <v>1071</v>
      </c>
      <c r="H36" s="51">
        <v>935</v>
      </c>
      <c r="I36" s="51">
        <v>1567</v>
      </c>
      <c r="J36" s="51">
        <v>473</v>
      </c>
      <c r="K36" s="51">
        <v>1129</v>
      </c>
      <c r="L36" s="51">
        <v>317</v>
      </c>
      <c r="M36" s="51">
        <v>663</v>
      </c>
      <c r="N36" s="51">
        <v>431</v>
      </c>
      <c r="O36" s="51">
        <v>1376</v>
      </c>
      <c r="P36" s="51">
        <v>1359</v>
      </c>
      <c r="Q36" s="51">
        <v>1232</v>
      </c>
      <c r="R36" s="51">
        <v>1258</v>
      </c>
      <c r="S36" s="52">
        <f>SUM(E36:R36)</f>
        <v>13439</v>
      </c>
    </row>
    <row r="37" spans="2:19" ht="28.5" customHeight="1" thickBot="1" thickTop="1">
      <c r="B37" s="155"/>
      <c r="C37" s="158" t="s">
        <v>38</v>
      </c>
      <c r="D37" s="159"/>
      <c r="E37" s="60">
        <f aca="true" t="shared" si="12" ref="E37:S37">E36/E6*100</f>
        <v>16.940469881646354</v>
      </c>
      <c r="F37" s="60">
        <f t="shared" si="12"/>
        <v>20.59095106186519</v>
      </c>
      <c r="G37" s="60">
        <f t="shared" si="12"/>
        <v>23.736702127659576</v>
      </c>
      <c r="H37" s="60">
        <f t="shared" si="12"/>
        <v>19.72990082295843</v>
      </c>
      <c r="I37" s="60">
        <f t="shared" si="12"/>
        <v>21.74878556557946</v>
      </c>
      <c r="J37" s="60">
        <f t="shared" si="12"/>
        <v>20.646006110868615</v>
      </c>
      <c r="K37" s="60">
        <f t="shared" si="12"/>
        <v>23.7035481839177</v>
      </c>
      <c r="L37" s="60">
        <f t="shared" si="12"/>
        <v>17.181571815718158</v>
      </c>
      <c r="M37" s="60">
        <f t="shared" si="12"/>
        <v>24.97175141242938</v>
      </c>
      <c r="N37" s="60">
        <f t="shared" si="12"/>
        <v>19.037102473498233</v>
      </c>
      <c r="O37" s="60">
        <f t="shared" si="12"/>
        <v>26.70807453416149</v>
      </c>
      <c r="P37" s="60">
        <f t="shared" si="12"/>
        <v>27.605118829981716</v>
      </c>
      <c r="Q37" s="60">
        <f t="shared" si="12"/>
        <v>20.906159850670285</v>
      </c>
      <c r="R37" s="61">
        <f t="shared" si="12"/>
        <v>21.224902986333728</v>
      </c>
      <c r="S37" s="62">
        <f t="shared" si="12"/>
        <v>22.00265230275545</v>
      </c>
    </row>
    <row r="38" spans="2:19" s="65" customFormat="1" ht="28.5" customHeight="1" thickBot="1" thickTop="1">
      <c r="B38" s="143" t="s">
        <v>50</v>
      </c>
      <c r="C38" s="145" t="s">
        <v>51</v>
      </c>
      <c r="D38" s="146"/>
      <c r="E38" s="64">
        <v>864</v>
      </c>
      <c r="F38" s="51">
        <v>345</v>
      </c>
      <c r="G38" s="51">
        <v>281</v>
      </c>
      <c r="H38" s="51">
        <v>212</v>
      </c>
      <c r="I38" s="51">
        <v>577</v>
      </c>
      <c r="J38" s="51">
        <v>132</v>
      </c>
      <c r="K38" s="51">
        <v>293</v>
      </c>
      <c r="L38" s="51">
        <v>162</v>
      </c>
      <c r="M38" s="51">
        <v>195</v>
      </c>
      <c r="N38" s="51">
        <v>172</v>
      </c>
      <c r="O38" s="51">
        <v>457</v>
      </c>
      <c r="P38" s="51">
        <v>335</v>
      </c>
      <c r="Q38" s="51">
        <v>434</v>
      </c>
      <c r="R38" s="51">
        <v>383</v>
      </c>
      <c r="S38" s="52">
        <f>SUM(E38:R38)</f>
        <v>4842</v>
      </c>
    </row>
    <row r="39" spans="2:19" s="4" customFormat="1" ht="28.5" customHeight="1" thickBot="1" thickTop="1">
      <c r="B39" s="144"/>
      <c r="C39" s="147" t="s">
        <v>38</v>
      </c>
      <c r="D39" s="148"/>
      <c r="E39" s="66">
        <f aca="true" t="shared" si="13" ref="E39:S39">E38/E6*100</f>
        <v>15.262321144674084</v>
      </c>
      <c r="F39" s="67">
        <f t="shared" si="13"/>
        <v>10.61865189289012</v>
      </c>
      <c r="G39" s="67">
        <f t="shared" si="13"/>
        <v>6.227836879432624</v>
      </c>
      <c r="H39" s="67">
        <f t="shared" si="13"/>
        <v>4.473517619751003</v>
      </c>
      <c r="I39" s="67">
        <f t="shared" si="13"/>
        <v>8.008327550312282</v>
      </c>
      <c r="J39" s="67">
        <f t="shared" si="13"/>
        <v>5.761676123963335</v>
      </c>
      <c r="K39" s="67">
        <f t="shared" si="13"/>
        <v>6.151585135418854</v>
      </c>
      <c r="L39" s="67">
        <f t="shared" si="13"/>
        <v>8.780487804878048</v>
      </c>
      <c r="M39" s="67">
        <f t="shared" si="13"/>
        <v>7.344632768361582</v>
      </c>
      <c r="N39" s="67">
        <f t="shared" si="13"/>
        <v>7.597173144876325</v>
      </c>
      <c r="O39" s="66">
        <f t="shared" si="13"/>
        <v>8.870341614906833</v>
      </c>
      <c r="P39" s="67">
        <f t="shared" si="13"/>
        <v>6.8047938249035145</v>
      </c>
      <c r="Q39" s="67">
        <f t="shared" si="13"/>
        <v>7.364669947395215</v>
      </c>
      <c r="R39" s="68">
        <f t="shared" si="13"/>
        <v>6.4619537708790284</v>
      </c>
      <c r="S39" s="62">
        <f t="shared" si="13"/>
        <v>7.9274382357275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149" t="s">
        <v>52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50" t="s">
        <v>55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39"/>
    </row>
    <row r="44" spans="2:19" s="4" customFormat="1" ht="42" customHeight="1" thickBot="1" thickTop="1">
      <c r="B44" s="75" t="s">
        <v>20</v>
      </c>
      <c r="C44" s="152" t="s">
        <v>56</v>
      </c>
      <c r="D44" s="153"/>
      <c r="E44" s="57">
        <v>312</v>
      </c>
      <c r="F44" s="57">
        <v>66</v>
      </c>
      <c r="G44" s="57">
        <v>144</v>
      </c>
      <c r="H44" s="57">
        <v>156</v>
      </c>
      <c r="I44" s="57">
        <v>188</v>
      </c>
      <c r="J44" s="57">
        <v>88</v>
      </c>
      <c r="K44" s="57">
        <v>221</v>
      </c>
      <c r="L44" s="57">
        <v>135</v>
      </c>
      <c r="M44" s="57">
        <v>70</v>
      </c>
      <c r="N44" s="57">
        <v>62</v>
      </c>
      <c r="O44" s="57">
        <v>271</v>
      </c>
      <c r="P44" s="57">
        <v>97</v>
      </c>
      <c r="Q44" s="57">
        <v>405</v>
      </c>
      <c r="R44" s="76">
        <v>380</v>
      </c>
      <c r="S44" s="77">
        <f>SUM(E44:R44)</f>
        <v>2595</v>
      </c>
    </row>
    <row r="45" spans="2:19" s="4" customFormat="1" ht="42" customHeight="1" thickBot="1" thickTop="1">
      <c r="B45" s="78"/>
      <c r="C45" s="133" t="s">
        <v>57</v>
      </c>
      <c r="D45" s="134"/>
      <c r="E45" s="79">
        <v>64</v>
      </c>
      <c r="F45" s="50">
        <v>24</v>
      </c>
      <c r="G45" s="50">
        <v>87</v>
      </c>
      <c r="H45" s="50">
        <v>156</v>
      </c>
      <c r="I45" s="50">
        <v>128</v>
      </c>
      <c r="J45" s="50">
        <v>11</v>
      </c>
      <c r="K45" s="50">
        <v>143</v>
      </c>
      <c r="L45" s="50">
        <v>43</v>
      </c>
      <c r="M45" s="51">
        <v>36</v>
      </c>
      <c r="N45" s="51">
        <v>35</v>
      </c>
      <c r="O45" s="51">
        <v>83</v>
      </c>
      <c r="P45" s="51">
        <v>7</v>
      </c>
      <c r="Q45" s="51">
        <v>335</v>
      </c>
      <c r="R45" s="51">
        <v>258</v>
      </c>
      <c r="S45" s="77">
        <f>SUM(E45:R45)</f>
        <v>1410</v>
      </c>
    </row>
    <row r="46" spans="2:22" s="4" customFormat="1" ht="42" customHeight="1" thickBot="1" thickTop="1">
      <c r="B46" s="80" t="s">
        <v>23</v>
      </c>
      <c r="C46" s="135" t="s">
        <v>58</v>
      </c>
      <c r="D46" s="136"/>
      <c r="E46" s="81">
        <f>E44+'[1]Stan i struktura III 12'!E46</f>
        <v>1077</v>
      </c>
      <c r="F46" s="81">
        <f>F44+'[1]Stan i struktura III 12'!F46</f>
        <v>397</v>
      </c>
      <c r="G46" s="81">
        <f>G44+'[1]Stan i struktura III 12'!G46</f>
        <v>538</v>
      </c>
      <c r="H46" s="81">
        <f>H44+'[1]Stan i struktura III 12'!H46</f>
        <v>449</v>
      </c>
      <c r="I46" s="81">
        <f>I44+'[1]Stan i struktura III 12'!I46</f>
        <v>838</v>
      </c>
      <c r="J46" s="81">
        <f>J44+'[1]Stan i struktura III 12'!J46</f>
        <v>622</v>
      </c>
      <c r="K46" s="81">
        <f>K44+'[1]Stan i struktura III 12'!K46</f>
        <v>582</v>
      </c>
      <c r="L46" s="81">
        <f>L44+'[1]Stan i struktura III 12'!L46</f>
        <v>529</v>
      </c>
      <c r="M46" s="81">
        <f>M44+'[1]Stan i struktura III 12'!M46</f>
        <v>306</v>
      </c>
      <c r="N46" s="81">
        <f>N44+'[1]Stan i struktura III 12'!N46</f>
        <v>370</v>
      </c>
      <c r="O46" s="81">
        <f>O44+'[1]Stan i struktura III 12'!O46</f>
        <v>1476</v>
      </c>
      <c r="P46" s="81">
        <f>P44+'[1]Stan i struktura III 12'!P46</f>
        <v>638</v>
      </c>
      <c r="Q46" s="81">
        <f>Q44+'[1]Stan i struktura III 12'!Q46</f>
        <v>1687</v>
      </c>
      <c r="R46" s="82">
        <f>R44+'[1]Stan i struktura III 12'!R46</f>
        <v>1291</v>
      </c>
      <c r="S46" s="83">
        <f>S44+'[1]Stan i struktura III 12'!S46</f>
        <v>10800</v>
      </c>
      <c r="V46" s="4">
        <f>SUM(E46:R46)</f>
        <v>10800</v>
      </c>
    </row>
    <row r="47" spans="2:19" s="4" customFormat="1" ht="42" customHeight="1" thickBot="1">
      <c r="B47" s="137" t="s">
        <v>59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</row>
    <row r="48" spans="2:19" s="4" customFormat="1" ht="42" customHeight="1" thickBot="1" thickTop="1">
      <c r="B48" s="140" t="s">
        <v>20</v>
      </c>
      <c r="C48" s="141" t="s">
        <v>60</v>
      </c>
      <c r="D48" s="142"/>
      <c r="E48" s="58">
        <v>11</v>
      </c>
      <c r="F48" s="58">
        <v>1</v>
      </c>
      <c r="G48" s="58">
        <v>0</v>
      </c>
      <c r="H48" s="58">
        <v>0</v>
      </c>
      <c r="I48" s="58">
        <v>1</v>
      </c>
      <c r="J48" s="58">
        <v>11</v>
      </c>
      <c r="K48" s="58">
        <v>33</v>
      </c>
      <c r="L48" s="58">
        <v>12</v>
      </c>
      <c r="M48" s="58">
        <v>4</v>
      </c>
      <c r="N48" s="58">
        <v>0</v>
      </c>
      <c r="O48" s="58">
        <v>7</v>
      </c>
      <c r="P48" s="58">
        <v>2</v>
      </c>
      <c r="Q48" s="58">
        <v>65</v>
      </c>
      <c r="R48" s="59">
        <v>15</v>
      </c>
      <c r="S48" s="84">
        <f>SUM(E48:R48)</f>
        <v>162</v>
      </c>
    </row>
    <row r="49" spans="2:22" ht="42" customHeight="1" thickBot="1" thickTop="1">
      <c r="B49" s="121"/>
      <c r="C49" s="131" t="s">
        <v>61</v>
      </c>
      <c r="D49" s="132"/>
      <c r="E49" s="85">
        <f>E48+'[1]Stan i struktura III 12'!E49</f>
        <v>46</v>
      </c>
      <c r="F49" s="85">
        <f>F48+'[1]Stan i struktura III 12'!F49</f>
        <v>29</v>
      </c>
      <c r="G49" s="85">
        <f>G48+'[1]Stan i struktura III 12'!G49</f>
        <v>0</v>
      </c>
      <c r="H49" s="85">
        <f>H48+'[1]Stan i struktura III 12'!H49</f>
        <v>5</v>
      </c>
      <c r="I49" s="85">
        <f>I48+'[1]Stan i struktura III 12'!I49</f>
        <v>7</v>
      </c>
      <c r="J49" s="85">
        <f>J48+'[1]Stan i struktura III 12'!J49</f>
        <v>20</v>
      </c>
      <c r="K49" s="85">
        <f>K48+'[1]Stan i struktura III 12'!K49</f>
        <v>54</v>
      </c>
      <c r="L49" s="85">
        <f>L48+'[1]Stan i struktura III 12'!L49</f>
        <v>32</v>
      </c>
      <c r="M49" s="85">
        <f>M48+'[1]Stan i struktura III 12'!M49</f>
        <v>12</v>
      </c>
      <c r="N49" s="85">
        <f>N48+'[1]Stan i struktura III 12'!N49</f>
        <v>0</v>
      </c>
      <c r="O49" s="85">
        <f>O48+'[1]Stan i struktura III 12'!O49</f>
        <v>92</v>
      </c>
      <c r="P49" s="85">
        <f>P48+'[1]Stan i struktura III 12'!P49</f>
        <v>14</v>
      </c>
      <c r="Q49" s="85">
        <f>Q48+'[1]Stan i struktura III 12'!Q49</f>
        <v>277</v>
      </c>
      <c r="R49" s="86">
        <f>R48+'[1]Stan i struktura III 12'!R49</f>
        <v>55</v>
      </c>
      <c r="S49" s="83">
        <f>S48+'[1]Stan i struktura III 12'!S49</f>
        <v>643</v>
      </c>
      <c r="V49" s="4">
        <f>SUM(E49:R49)</f>
        <v>643</v>
      </c>
    </row>
    <row r="50" spans="2:19" s="4" customFormat="1" ht="42" customHeight="1" thickBot="1" thickTop="1">
      <c r="B50" s="116" t="s">
        <v>23</v>
      </c>
      <c r="C50" s="129" t="s">
        <v>62</v>
      </c>
      <c r="D50" s="130"/>
      <c r="E50" s="87">
        <v>1</v>
      </c>
      <c r="F50" s="87">
        <v>6</v>
      </c>
      <c r="G50" s="87">
        <v>13</v>
      </c>
      <c r="H50" s="87">
        <v>0</v>
      </c>
      <c r="I50" s="87">
        <v>85</v>
      </c>
      <c r="J50" s="87">
        <v>2</v>
      </c>
      <c r="K50" s="87">
        <v>18</v>
      </c>
      <c r="L50" s="87">
        <v>8</v>
      </c>
      <c r="M50" s="87">
        <v>0</v>
      </c>
      <c r="N50" s="87">
        <v>7</v>
      </c>
      <c r="O50" s="87">
        <v>1</v>
      </c>
      <c r="P50" s="87">
        <v>7</v>
      </c>
      <c r="Q50" s="87">
        <v>20</v>
      </c>
      <c r="R50" s="88">
        <v>0</v>
      </c>
      <c r="S50" s="84">
        <f>SUM(E50:R50)</f>
        <v>168</v>
      </c>
    </row>
    <row r="51" spans="2:22" ht="42" customHeight="1" thickBot="1" thickTop="1">
      <c r="B51" s="121"/>
      <c r="C51" s="131" t="s">
        <v>63</v>
      </c>
      <c r="D51" s="132"/>
      <c r="E51" s="85">
        <f>E50+'[1]Stan i struktura III 12'!E51</f>
        <v>21</v>
      </c>
      <c r="F51" s="85">
        <f>F50+'[1]Stan i struktura III 12'!F51</f>
        <v>27</v>
      </c>
      <c r="G51" s="85">
        <f>G50+'[1]Stan i struktura III 12'!G51</f>
        <v>24</v>
      </c>
      <c r="H51" s="85">
        <f>H50+'[1]Stan i struktura III 12'!H51</f>
        <v>0</v>
      </c>
      <c r="I51" s="85">
        <f>I50+'[1]Stan i struktura III 12'!I51</f>
        <v>85</v>
      </c>
      <c r="J51" s="85">
        <f>J50+'[1]Stan i struktura III 12'!J51</f>
        <v>14</v>
      </c>
      <c r="K51" s="85">
        <f>K50+'[1]Stan i struktura III 12'!K51</f>
        <v>26</v>
      </c>
      <c r="L51" s="85">
        <f>L50+'[1]Stan i struktura III 12'!L51</f>
        <v>22</v>
      </c>
      <c r="M51" s="85">
        <f>M50+'[1]Stan i struktura III 12'!M51</f>
        <v>0</v>
      </c>
      <c r="N51" s="85">
        <f>N50+'[1]Stan i struktura III 12'!N51</f>
        <v>7</v>
      </c>
      <c r="O51" s="85">
        <f>O50+'[1]Stan i struktura III 12'!O51</f>
        <v>26</v>
      </c>
      <c r="P51" s="85">
        <f>P50+'[1]Stan i struktura III 12'!P51</f>
        <v>66</v>
      </c>
      <c r="Q51" s="85">
        <f>Q50+'[1]Stan i struktura III 12'!Q51</f>
        <v>63</v>
      </c>
      <c r="R51" s="86">
        <f>R50+'[1]Stan i struktura III 12'!R51</f>
        <v>0</v>
      </c>
      <c r="S51" s="83">
        <f>S50+'[1]Stan i struktura III 12'!S51</f>
        <v>381</v>
      </c>
      <c r="V51" s="4">
        <f>SUM(E51:R51)</f>
        <v>381</v>
      </c>
    </row>
    <row r="52" spans="2:19" s="4" customFormat="1" ht="42" customHeight="1" thickBot="1" thickTop="1">
      <c r="B52" s="115" t="s">
        <v>28</v>
      </c>
      <c r="C52" s="122" t="s">
        <v>64</v>
      </c>
      <c r="D52" s="123"/>
      <c r="E52" s="49">
        <v>4</v>
      </c>
      <c r="F52" s="50">
        <v>0</v>
      </c>
      <c r="G52" s="50">
        <v>18</v>
      </c>
      <c r="H52" s="50">
        <v>11</v>
      </c>
      <c r="I52" s="51">
        <v>10</v>
      </c>
      <c r="J52" s="50">
        <v>5</v>
      </c>
      <c r="K52" s="51">
        <v>0</v>
      </c>
      <c r="L52" s="50">
        <v>7</v>
      </c>
      <c r="M52" s="51">
        <v>0</v>
      </c>
      <c r="N52" s="51">
        <v>0</v>
      </c>
      <c r="O52" s="51">
        <v>1</v>
      </c>
      <c r="P52" s="50">
        <v>1</v>
      </c>
      <c r="Q52" s="89">
        <v>0</v>
      </c>
      <c r="R52" s="51">
        <v>16</v>
      </c>
      <c r="S52" s="84">
        <f>SUM(E52:R52)</f>
        <v>73</v>
      </c>
    </row>
    <row r="53" spans="2:22" ht="42" customHeight="1" thickBot="1" thickTop="1">
      <c r="B53" s="121"/>
      <c r="C53" s="131" t="s">
        <v>65</v>
      </c>
      <c r="D53" s="132"/>
      <c r="E53" s="85">
        <f>E52+'[1]Stan i struktura III 12'!E53</f>
        <v>11</v>
      </c>
      <c r="F53" s="85">
        <f>F52+'[1]Stan i struktura III 12'!F53</f>
        <v>1</v>
      </c>
      <c r="G53" s="85">
        <f>G52+'[1]Stan i struktura III 12'!G53</f>
        <v>18</v>
      </c>
      <c r="H53" s="85">
        <f>H52+'[1]Stan i struktura III 12'!H53</f>
        <v>20</v>
      </c>
      <c r="I53" s="85">
        <f>I52+'[1]Stan i struktura III 12'!I53</f>
        <v>10</v>
      </c>
      <c r="J53" s="85">
        <f>J52+'[1]Stan i struktura III 12'!J53</f>
        <v>23</v>
      </c>
      <c r="K53" s="85">
        <f>K52+'[1]Stan i struktura III 12'!K53</f>
        <v>0</v>
      </c>
      <c r="L53" s="85">
        <f>L52+'[1]Stan i struktura III 12'!L53</f>
        <v>19</v>
      </c>
      <c r="M53" s="85">
        <f>M52+'[1]Stan i struktura III 12'!M53</f>
        <v>1</v>
      </c>
      <c r="N53" s="85">
        <f>N52+'[1]Stan i struktura III 12'!N53</f>
        <v>16</v>
      </c>
      <c r="O53" s="85">
        <f>O52+'[1]Stan i struktura III 12'!O53</f>
        <v>4</v>
      </c>
      <c r="P53" s="85">
        <f>P52+'[1]Stan i struktura III 12'!P53</f>
        <v>2</v>
      </c>
      <c r="Q53" s="85">
        <f>Q52+'[1]Stan i struktura III 12'!Q53</f>
        <v>0</v>
      </c>
      <c r="R53" s="86">
        <f>R52+'[1]Stan i struktura III 12'!R53</f>
        <v>44</v>
      </c>
      <c r="S53" s="83">
        <f>S52+'[1]Stan i struktura III 12'!S53</f>
        <v>169</v>
      </c>
      <c r="V53" s="4">
        <f>SUM(E53:R53)</f>
        <v>169</v>
      </c>
    </row>
    <row r="54" spans="2:19" s="4" customFormat="1" ht="42" customHeight="1" thickBot="1" thickTop="1">
      <c r="B54" s="115" t="s">
        <v>31</v>
      </c>
      <c r="C54" s="122" t="s">
        <v>66</v>
      </c>
      <c r="D54" s="123"/>
      <c r="E54" s="49">
        <v>3</v>
      </c>
      <c r="F54" s="50">
        <v>4</v>
      </c>
      <c r="G54" s="50">
        <v>0</v>
      </c>
      <c r="H54" s="50">
        <v>0</v>
      </c>
      <c r="I54" s="51">
        <v>1</v>
      </c>
      <c r="J54" s="50">
        <v>34</v>
      </c>
      <c r="K54" s="51">
        <v>4</v>
      </c>
      <c r="L54" s="50">
        <v>9</v>
      </c>
      <c r="M54" s="51">
        <v>3</v>
      </c>
      <c r="N54" s="51">
        <v>5</v>
      </c>
      <c r="O54" s="51">
        <v>3</v>
      </c>
      <c r="P54" s="50">
        <v>0</v>
      </c>
      <c r="Q54" s="89">
        <v>5</v>
      </c>
      <c r="R54" s="51">
        <v>30</v>
      </c>
      <c r="S54" s="84">
        <f>SUM(E54:R54)</f>
        <v>101</v>
      </c>
    </row>
    <row r="55" spans="2:22" s="4" customFormat="1" ht="42" customHeight="1" thickBot="1" thickTop="1">
      <c r="B55" s="121"/>
      <c r="C55" s="124" t="s">
        <v>67</v>
      </c>
      <c r="D55" s="125"/>
      <c r="E55" s="85">
        <f>E54+'[1]Stan i struktura III 12'!E55</f>
        <v>21</v>
      </c>
      <c r="F55" s="85">
        <f>F54+'[1]Stan i struktura III 12'!F55</f>
        <v>14</v>
      </c>
      <c r="G55" s="85">
        <f>G54+'[1]Stan i struktura III 12'!G55</f>
        <v>0</v>
      </c>
      <c r="H55" s="85">
        <f>H54+'[1]Stan i struktura III 12'!H55</f>
        <v>0</v>
      </c>
      <c r="I55" s="85">
        <f>I54+'[1]Stan i struktura III 12'!I55</f>
        <v>2</v>
      </c>
      <c r="J55" s="85">
        <f>J54+'[1]Stan i struktura III 12'!J55</f>
        <v>64</v>
      </c>
      <c r="K55" s="85">
        <f>K54+'[1]Stan i struktura III 12'!K55</f>
        <v>17</v>
      </c>
      <c r="L55" s="85">
        <f>L54+'[1]Stan i struktura III 12'!L55</f>
        <v>21</v>
      </c>
      <c r="M55" s="85">
        <f>M54+'[1]Stan i struktura III 12'!M55</f>
        <v>10</v>
      </c>
      <c r="N55" s="85">
        <f>N54+'[1]Stan i struktura III 12'!N55</f>
        <v>26</v>
      </c>
      <c r="O55" s="85">
        <f>O54+'[1]Stan i struktura III 12'!O55</f>
        <v>14</v>
      </c>
      <c r="P55" s="85">
        <f>P54+'[1]Stan i struktura III 12'!P55</f>
        <v>5</v>
      </c>
      <c r="Q55" s="85">
        <f>Q54+'[1]Stan i struktura III 12'!Q55</f>
        <v>25</v>
      </c>
      <c r="R55" s="86">
        <f>R54+'[1]Stan i struktura III 12'!R55</f>
        <v>71</v>
      </c>
      <c r="S55" s="83">
        <f>S54+'[1]Stan i struktura III 12'!S55</f>
        <v>290</v>
      </c>
      <c r="V55" s="4">
        <f>SUM(E55:R55)</f>
        <v>290</v>
      </c>
    </row>
    <row r="56" spans="2:19" s="4" customFormat="1" ht="42" customHeight="1" thickBot="1" thickTop="1">
      <c r="B56" s="115" t="s">
        <v>42</v>
      </c>
      <c r="C56" s="108" t="s">
        <v>68</v>
      </c>
      <c r="D56" s="109"/>
      <c r="E56" s="90">
        <v>13</v>
      </c>
      <c r="F56" s="90">
        <v>5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18</v>
      </c>
    </row>
    <row r="57" spans="2:22" s="4" customFormat="1" ht="42" customHeight="1" thickBot="1" thickTop="1">
      <c r="B57" s="126"/>
      <c r="C57" s="127" t="s">
        <v>69</v>
      </c>
      <c r="D57" s="128"/>
      <c r="E57" s="85">
        <f>E56+'[1]Stan i struktura III 12'!E57</f>
        <v>26</v>
      </c>
      <c r="F57" s="85">
        <f>F56+'[1]Stan i struktura III 12'!F57</f>
        <v>18</v>
      </c>
      <c r="G57" s="85">
        <f>G56+'[1]Stan i struktura III 12'!G57</f>
        <v>0</v>
      </c>
      <c r="H57" s="85">
        <f>H56+'[1]Stan i struktura III 12'!H57</f>
        <v>0</v>
      </c>
      <c r="I57" s="85">
        <f>I56+'[1]Stan i struktura III 12'!I57</f>
        <v>0</v>
      </c>
      <c r="J57" s="85">
        <f>J56+'[1]Stan i struktura III 12'!J57</f>
        <v>0</v>
      </c>
      <c r="K57" s="85">
        <f>K56+'[1]Stan i struktura III 12'!K57</f>
        <v>0</v>
      </c>
      <c r="L57" s="85">
        <f>L56+'[1]Stan i struktura III 12'!L57</f>
        <v>0</v>
      </c>
      <c r="M57" s="85">
        <f>M56+'[1]Stan i struktura III 12'!M57</f>
        <v>0</v>
      </c>
      <c r="N57" s="85">
        <f>N56+'[1]Stan i struktura III 12'!N57</f>
        <v>0</v>
      </c>
      <c r="O57" s="85">
        <f>O56+'[1]Stan i struktura III 12'!O57</f>
        <v>1</v>
      </c>
      <c r="P57" s="85">
        <f>P56+'[1]Stan i struktura III 12'!P57</f>
        <v>0</v>
      </c>
      <c r="Q57" s="85">
        <f>Q56+'[1]Stan i struktura III 12'!Q57</f>
        <v>0</v>
      </c>
      <c r="R57" s="86">
        <f>R56+'[1]Stan i struktura III 12'!R57</f>
        <v>2</v>
      </c>
      <c r="S57" s="83">
        <f>S56+'[1]Stan i struktura III 12'!S57</f>
        <v>47</v>
      </c>
      <c r="V57" s="4">
        <f>SUM(E57:R57)</f>
        <v>47</v>
      </c>
    </row>
    <row r="58" spans="2:19" s="4" customFormat="1" ht="42" customHeight="1" thickBot="1" thickTop="1">
      <c r="B58" s="115" t="s">
        <v>50</v>
      </c>
      <c r="C58" s="108" t="s">
        <v>70</v>
      </c>
      <c r="D58" s="109"/>
      <c r="E58" s="90">
        <v>5</v>
      </c>
      <c r="F58" s="90">
        <v>4</v>
      </c>
      <c r="G58" s="90">
        <v>25</v>
      </c>
      <c r="H58" s="90">
        <v>43</v>
      </c>
      <c r="I58" s="90">
        <v>0</v>
      </c>
      <c r="J58" s="90">
        <v>3</v>
      </c>
      <c r="K58" s="90">
        <v>10</v>
      </c>
      <c r="L58" s="90">
        <v>6</v>
      </c>
      <c r="M58" s="90">
        <v>12</v>
      </c>
      <c r="N58" s="90">
        <v>8</v>
      </c>
      <c r="O58" s="90">
        <v>6</v>
      </c>
      <c r="P58" s="90">
        <v>14</v>
      </c>
      <c r="Q58" s="90">
        <v>3</v>
      </c>
      <c r="R58" s="91">
        <v>8</v>
      </c>
      <c r="S58" s="84">
        <f>SUM(E58:R58)</f>
        <v>147</v>
      </c>
    </row>
    <row r="59" spans="2:22" s="4" customFormat="1" ht="42" customHeight="1" thickBot="1" thickTop="1">
      <c r="B59" s="116"/>
      <c r="C59" s="117" t="s">
        <v>71</v>
      </c>
      <c r="D59" s="118"/>
      <c r="E59" s="85">
        <f>E58+'[1]Stan i struktura III 12'!E59</f>
        <v>12</v>
      </c>
      <c r="F59" s="85">
        <f>F58+'[1]Stan i struktura III 12'!F59</f>
        <v>5</v>
      </c>
      <c r="G59" s="85">
        <f>G58+'[1]Stan i struktura III 12'!G59</f>
        <v>58</v>
      </c>
      <c r="H59" s="85">
        <f>H58+'[1]Stan i struktura III 12'!H59</f>
        <v>136</v>
      </c>
      <c r="I59" s="85">
        <f>I58+'[1]Stan i struktura III 12'!I59</f>
        <v>11</v>
      </c>
      <c r="J59" s="85">
        <f>J58+'[1]Stan i struktura III 12'!J59</f>
        <v>5</v>
      </c>
      <c r="K59" s="85">
        <f>K58+'[1]Stan i struktura III 12'!K59</f>
        <v>12</v>
      </c>
      <c r="L59" s="85">
        <f>L58+'[1]Stan i struktura III 12'!L59</f>
        <v>34</v>
      </c>
      <c r="M59" s="85">
        <f>M58+'[1]Stan i struktura III 12'!M59</f>
        <v>41</v>
      </c>
      <c r="N59" s="85">
        <f>N58+'[1]Stan i struktura III 12'!N59</f>
        <v>32</v>
      </c>
      <c r="O59" s="85">
        <f>O58+'[1]Stan i struktura III 12'!O59</f>
        <v>19</v>
      </c>
      <c r="P59" s="85">
        <f>P58+'[1]Stan i struktura III 12'!P59</f>
        <v>51</v>
      </c>
      <c r="Q59" s="85">
        <f>Q58+'[1]Stan i struktura III 12'!Q59</f>
        <v>7</v>
      </c>
      <c r="R59" s="86">
        <f>R58+'[1]Stan i struktura III 12'!R59</f>
        <v>46</v>
      </c>
      <c r="S59" s="83">
        <f>S58+'[1]Stan i struktura III 12'!S59</f>
        <v>469</v>
      </c>
      <c r="V59" s="4">
        <f>SUM(E59:R59)</f>
        <v>469</v>
      </c>
    </row>
    <row r="60" spans="2:19" s="4" customFormat="1" ht="42" customHeight="1" thickBot="1" thickTop="1">
      <c r="B60" s="107" t="s">
        <v>72</v>
      </c>
      <c r="C60" s="108" t="s">
        <v>73</v>
      </c>
      <c r="D60" s="109"/>
      <c r="E60" s="90">
        <v>44</v>
      </c>
      <c r="F60" s="90">
        <v>20</v>
      </c>
      <c r="G60" s="90">
        <v>55</v>
      </c>
      <c r="H60" s="90">
        <v>48</v>
      </c>
      <c r="I60" s="90">
        <v>83</v>
      </c>
      <c r="J60" s="90">
        <v>48</v>
      </c>
      <c r="K60" s="90">
        <v>140</v>
      </c>
      <c r="L60" s="90">
        <v>23</v>
      </c>
      <c r="M60" s="90">
        <v>2</v>
      </c>
      <c r="N60" s="90">
        <v>8</v>
      </c>
      <c r="O60" s="90">
        <v>39</v>
      </c>
      <c r="P60" s="90">
        <v>42</v>
      </c>
      <c r="Q60" s="90">
        <v>39</v>
      </c>
      <c r="R60" s="91">
        <v>41</v>
      </c>
      <c r="S60" s="84">
        <f>SUM(E60:R60)</f>
        <v>632</v>
      </c>
    </row>
    <row r="61" spans="2:22" s="4" customFormat="1" ht="42" customHeight="1" thickBot="1" thickTop="1">
      <c r="B61" s="107"/>
      <c r="C61" s="119" t="s">
        <v>74</v>
      </c>
      <c r="D61" s="120"/>
      <c r="E61" s="92">
        <f>E60+'[1]Stan i struktura III 12'!E61</f>
        <v>151</v>
      </c>
      <c r="F61" s="92">
        <f>F60+'[1]Stan i struktura III 12'!F61</f>
        <v>78</v>
      </c>
      <c r="G61" s="92">
        <f>G60+'[1]Stan i struktura III 12'!G61</f>
        <v>167</v>
      </c>
      <c r="H61" s="92">
        <f>H60+'[1]Stan i struktura III 12'!H61</f>
        <v>156</v>
      </c>
      <c r="I61" s="92">
        <f>I60+'[1]Stan i struktura III 12'!I61</f>
        <v>114</v>
      </c>
      <c r="J61" s="92">
        <f>J60+'[1]Stan i struktura III 12'!J61</f>
        <v>158</v>
      </c>
      <c r="K61" s="92">
        <f>K60+'[1]Stan i struktura III 12'!K61</f>
        <v>202</v>
      </c>
      <c r="L61" s="92">
        <f>L60+'[1]Stan i struktura III 12'!L61</f>
        <v>85</v>
      </c>
      <c r="M61" s="92">
        <f>M60+'[1]Stan i struktura III 12'!M61</f>
        <v>147</v>
      </c>
      <c r="N61" s="92">
        <f>N60+'[1]Stan i struktura III 12'!N61</f>
        <v>25</v>
      </c>
      <c r="O61" s="92">
        <f>O60+'[1]Stan i struktura III 12'!O61</f>
        <v>257</v>
      </c>
      <c r="P61" s="92">
        <f>P60+'[1]Stan i struktura III 12'!P61</f>
        <v>272</v>
      </c>
      <c r="Q61" s="92">
        <f>Q60+'[1]Stan i struktura III 12'!Q61</f>
        <v>195</v>
      </c>
      <c r="R61" s="93">
        <f>R60+'[1]Stan i struktura III 12'!R61</f>
        <v>125</v>
      </c>
      <c r="S61" s="83">
        <f>S60+'[1]Stan i struktura III 12'!S61</f>
        <v>2132</v>
      </c>
      <c r="V61" s="4">
        <f>SUM(E61:R61)</f>
        <v>2132</v>
      </c>
    </row>
    <row r="62" spans="2:19" s="4" customFormat="1" ht="42" customHeight="1" thickBot="1" thickTop="1">
      <c r="B62" s="107" t="s">
        <v>75</v>
      </c>
      <c r="C62" s="108" t="s">
        <v>76</v>
      </c>
      <c r="D62" s="109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107"/>
      <c r="C63" s="110" t="s">
        <v>77</v>
      </c>
      <c r="D63" s="111"/>
      <c r="E63" s="85">
        <f>E62+'[1]Stan i struktura III 12'!E63</f>
        <v>0</v>
      </c>
      <c r="F63" s="85">
        <f>F62+'[1]Stan i struktura III 12'!F63</f>
        <v>0</v>
      </c>
      <c r="G63" s="85">
        <f>G62+'[1]Stan i struktura III 12'!G63</f>
        <v>0</v>
      </c>
      <c r="H63" s="85">
        <f>H62+'[1]Stan i struktura III 12'!H63</f>
        <v>0</v>
      </c>
      <c r="I63" s="85">
        <f>I62+'[1]Stan i struktura III 12'!I63</f>
        <v>0</v>
      </c>
      <c r="J63" s="85">
        <f>J62+'[1]Stan i struktura III 12'!J63</f>
        <v>0</v>
      </c>
      <c r="K63" s="85">
        <f>K62+'[1]Stan i struktura III 12'!K63</f>
        <v>0</v>
      </c>
      <c r="L63" s="85">
        <f>L62+'[1]Stan i struktura III 12'!L63</f>
        <v>0</v>
      </c>
      <c r="M63" s="85">
        <f>M62+'[1]Stan i struktura III 12'!M63</f>
        <v>0</v>
      </c>
      <c r="N63" s="85">
        <f>N62+'[1]Stan i struktura III 12'!N63</f>
        <v>0</v>
      </c>
      <c r="O63" s="85">
        <f>O62+'[1]Stan i struktura III 12'!O63</f>
        <v>0</v>
      </c>
      <c r="P63" s="85">
        <f>P62+'[1]Stan i struktura III 12'!P63</f>
        <v>0</v>
      </c>
      <c r="Q63" s="85">
        <f>Q62+'[1]Stan i struktura III 12'!Q63</f>
        <v>0</v>
      </c>
      <c r="R63" s="86">
        <f>R62+'[1]Stan i struktura III 12'!R63</f>
        <v>0</v>
      </c>
      <c r="S63" s="83">
        <f>S62+'[1]Stan i struktura III 12'!S63</f>
        <v>0</v>
      </c>
      <c r="V63" s="4">
        <f>SUM(E63:R63)</f>
        <v>0</v>
      </c>
    </row>
    <row r="64" spans="2:19" s="4" customFormat="1" ht="42" customHeight="1" thickBot="1" thickTop="1">
      <c r="B64" s="107" t="s">
        <v>78</v>
      </c>
      <c r="C64" s="108" t="s">
        <v>79</v>
      </c>
      <c r="D64" s="109"/>
      <c r="E64" s="90">
        <v>2</v>
      </c>
      <c r="F64" s="90">
        <v>18</v>
      </c>
      <c r="G64" s="90">
        <v>37</v>
      </c>
      <c r="H64" s="90">
        <v>37</v>
      </c>
      <c r="I64" s="90">
        <v>31</v>
      </c>
      <c r="J64" s="90">
        <v>6</v>
      </c>
      <c r="K64" s="90">
        <v>35</v>
      </c>
      <c r="L64" s="90">
        <v>16</v>
      </c>
      <c r="M64" s="90">
        <v>30</v>
      </c>
      <c r="N64" s="90">
        <v>3</v>
      </c>
      <c r="O64" s="90">
        <v>4</v>
      </c>
      <c r="P64" s="90">
        <v>2</v>
      </c>
      <c r="Q64" s="90">
        <v>192</v>
      </c>
      <c r="R64" s="91">
        <v>189</v>
      </c>
      <c r="S64" s="84">
        <f>SUM(E64:R64)</f>
        <v>602</v>
      </c>
    </row>
    <row r="65" spans="2:22" ht="42" customHeight="1" thickBot="1" thickTop="1">
      <c r="B65" s="112"/>
      <c r="C65" s="113" t="s">
        <v>80</v>
      </c>
      <c r="D65" s="114"/>
      <c r="E65" s="85">
        <f>E64+'[1]Stan i struktura III 12'!E65</f>
        <v>38</v>
      </c>
      <c r="F65" s="85">
        <f>F64+'[1]Stan i struktura III 12'!F65</f>
        <v>113</v>
      </c>
      <c r="G65" s="85">
        <f>G64+'[1]Stan i struktura III 12'!G65</f>
        <v>37</v>
      </c>
      <c r="H65" s="85">
        <f>H64+'[1]Stan i struktura III 12'!H65</f>
        <v>37</v>
      </c>
      <c r="I65" s="85">
        <f>I64+'[1]Stan i struktura III 12'!I65</f>
        <v>154</v>
      </c>
      <c r="J65" s="85">
        <f>J64+'[1]Stan i struktura III 12'!J65</f>
        <v>37</v>
      </c>
      <c r="K65" s="85">
        <f>K64+'[1]Stan i struktura III 12'!K65</f>
        <v>66</v>
      </c>
      <c r="L65" s="85">
        <f>L64+'[1]Stan i struktura III 12'!L65</f>
        <v>16</v>
      </c>
      <c r="M65" s="85">
        <f>M64+'[1]Stan i struktura III 12'!M65</f>
        <v>30</v>
      </c>
      <c r="N65" s="85">
        <f>N64+'[1]Stan i struktura III 12'!N65</f>
        <v>53</v>
      </c>
      <c r="O65" s="85">
        <f>O64+'[1]Stan i struktura III 12'!O65</f>
        <v>75</v>
      </c>
      <c r="P65" s="85">
        <f>P64+'[1]Stan i struktura III 12'!P65</f>
        <v>32</v>
      </c>
      <c r="Q65" s="85">
        <f>Q64+'[1]Stan i struktura III 12'!Q65</f>
        <v>532</v>
      </c>
      <c r="R65" s="86">
        <f>R64+'[1]Stan i struktura III 12'!R65</f>
        <v>469</v>
      </c>
      <c r="S65" s="83">
        <f>S64+'[1]Stan i struktura III 12'!S65</f>
        <v>1689</v>
      </c>
      <c r="V65" s="4">
        <f>SUM(E65:R65)</f>
        <v>1689</v>
      </c>
    </row>
    <row r="66" spans="2:22" ht="45" customHeight="1" thickBot="1" thickTop="1">
      <c r="B66" s="100" t="s">
        <v>81</v>
      </c>
      <c r="C66" s="102" t="s">
        <v>82</v>
      </c>
      <c r="D66" s="103"/>
      <c r="E66" s="94">
        <f aca="true" t="shared" si="14" ref="E66:R67">E48+E50+E52+E54+E56+E58+E60+E62+E64</f>
        <v>83</v>
      </c>
      <c r="F66" s="94">
        <f t="shared" si="14"/>
        <v>58</v>
      </c>
      <c r="G66" s="94">
        <f t="shared" si="14"/>
        <v>148</v>
      </c>
      <c r="H66" s="94">
        <f t="shared" si="14"/>
        <v>139</v>
      </c>
      <c r="I66" s="94">
        <f t="shared" si="14"/>
        <v>211</v>
      </c>
      <c r="J66" s="94">
        <f t="shared" si="14"/>
        <v>109</v>
      </c>
      <c r="K66" s="94">
        <f t="shared" si="14"/>
        <v>240</v>
      </c>
      <c r="L66" s="94">
        <f t="shared" si="14"/>
        <v>81</v>
      </c>
      <c r="M66" s="94">
        <f t="shared" si="14"/>
        <v>51</v>
      </c>
      <c r="N66" s="94">
        <f t="shared" si="14"/>
        <v>31</v>
      </c>
      <c r="O66" s="94">
        <f t="shared" si="14"/>
        <v>61</v>
      </c>
      <c r="P66" s="94">
        <f t="shared" si="14"/>
        <v>68</v>
      </c>
      <c r="Q66" s="94">
        <f t="shared" si="14"/>
        <v>324</v>
      </c>
      <c r="R66" s="95">
        <f t="shared" si="14"/>
        <v>299</v>
      </c>
      <c r="S66" s="96">
        <f>SUM(E66:R66)</f>
        <v>1903</v>
      </c>
      <c r="V66" s="4"/>
    </row>
    <row r="67" spans="2:22" ht="45" customHeight="1" thickBot="1" thickTop="1">
      <c r="B67" s="101"/>
      <c r="C67" s="102" t="s">
        <v>83</v>
      </c>
      <c r="D67" s="103"/>
      <c r="E67" s="97">
        <f t="shared" si="14"/>
        <v>326</v>
      </c>
      <c r="F67" s="97">
        <f>F49+F51+F53+F55+F57+F59+F61+F63+F65</f>
        <v>285</v>
      </c>
      <c r="G67" s="97">
        <f t="shared" si="14"/>
        <v>304</v>
      </c>
      <c r="H67" s="97">
        <f t="shared" si="14"/>
        <v>354</v>
      </c>
      <c r="I67" s="97">
        <f t="shared" si="14"/>
        <v>383</v>
      </c>
      <c r="J67" s="97">
        <f t="shared" si="14"/>
        <v>321</v>
      </c>
      <c r="K67" s="97">
        <f t="shared" si="14"/>
        <v>377</v>
      </c>
      <c r="L67" s="97">
        <f t="shared" si="14"/>
        <v>229</v>
      </c>
      <c r="M67" s="97">
        <f t="shared" si="14"/>
        <v>241</v>
      </c>
      <c r="N67" s="97">
        <f t="shared" si="14"/>
        <v>159</v>
      </c>
      <c r="O67" s="97">
        <f t="shared" si="14"/>
        <v>488</v>
      </c>
      <c r="P67" s="97">
        <f t="shared" si="14"/>
        <v>442</v>
      </c>
      <c r="Q67" s="97">
        <f t="shared" si="14"/>
        <v>1099</v>
      </c>
      <c r="R67" s="98">
        <f t="shared" si="14"/>
        <v>812</v>
      </c>
      <c r="S67" s="96">
        <f>SUM(E67:R67)</f>
        <v>5820</v>
      </c>
      <c r="V67" s="4"/>
    </row>
    <row r="68" spans="2:19" ht="14.25" customHeight="1">
      <c r="B68" s="104" t="s">
        <v>84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2:19" ht="14.25" customHeight="1"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5" ht="13.5" thickBot="1"/>
    <row r="76" spans="5:19" ht="26.25" customHeight="1" thickBot="1" thickTop="1">
      <c r="E76" s="99">
        <v>110</v>
      </c>
      <c r="F76" s="99">
        <v>64</v>
      </c>
      <c r="G76" s="99">
        <v>62</v>
      </c>
      <c r="H76" s="99">
        <v>59</v>
      </c>
      <c r="I76" s="99">
        <v>74</v>
      </c>
      <c r="J76" s="99">
        <v>40</v>
      </c>
      <c r="K76" s="99">
        <v>44</v>
      </c>
      <c r="L76" s="99">
        <v>46</v>
      </c>
      <c r="M76" s="99">
        <v>68</v>
      </c>
      <c r="N76" s="99">
        <v>30</v>
      </c>
      <c r="O76" s="99">
        <v>115</v>
      </c>
      <c r="P76" s="99">
        <v>80</v>
      </c>
      <c r="Q76" s="99">
        <v>70</v>
      </c>
      <c r="R76" s="99">
        <v>82</v>
      </c>
      <c r="S76" s="77">
        <f>SUM(E76:R76)</f>
        <v>944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O18" sqref="O18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3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Bot="1" thickTop="1">
      <c r="B5" s="206"/>
      <c r="C5" s="207"/>
      <c r="D5" s="208"/>
      <c r="E5" s="209"/>
      <c r="F5" s="198"/>
      <c r="G5" s="206"/>
      <c r="H5" s="210"/>
      <c r="I5" s="208"/>
      <c r="J5" s="209"/>
      <c r="K5" s="33"/>
      <c r="L5" s="206"/>
      <c r="M5" s="211"/>
      <c r="N5" s="208"/>
      <c r="O5" s="212"/>
    </row>
    <row r="6" spans="2:15" ht="16.5" customHeight="1" thickTop="1">
      <c r="B6" s="213" t="s">
        <v>92</v>
      </c>
      <c r="C6" s="214"/>
      <c r="D6" s="214"/>
      <c r="E6" s="215">
        <f>SUM(E8+E19+E27+E34+E41)</f>
        <v>22548</v>
      </c>
      <c r="F6" s="198"/>
      <c r="G6" s="216">
        <v>4</v>
      </c>
      <c r="H6" s="217" t="s">
        <v>93</v>
      </c>
      <c r="I6" s="218" t="s">
        <v>94</v>
      </c>
      <c r="J6" s="219">
        <v>900</v>
      </c>
      <c r="K6" s="33"/>
      <c r="L6" s="220" t="s">
        <v>95</v>
      </c>
      <c r="M6" s="221" t="s">
        <v>96</v>
      </c>
      <c r="N6" s="221" t="s">
        <v>97</v>
      </c>
      <c r="O6" s="222">
        <f>SUM(O7:O18)</f>
        <v>10075</v>
      </c>
    </row>
    <row r="7" spans="2:15" ht="16.5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28" t="s">
        <v>94</v>
      </c>
      <c r="J7" s="229">
        <v>340</v>
      </c>
      <c r="K7" s="1"/>
      <c r="L7" s="226">
        <v>1</v>
      </c>
      <c r="M7" s="227" t="s">
        <v>99</v>
      </c>
      <c r="N7" s="228" t="s">
        <v>94</v>
      </c>
      <c r="O7" s="229">
        <v>177</v>
      </c>
    </row>
    <row r="8" spans="2:15" ht="16.5" customHeight="1" thickBot="1" thickTop="1">
      <c r="B8" s="220" t="s">
        <v>100</v>
      </c>
      <c r="C8" s="221" t="s">
        <v>101</v>
      </c>
      <c r="D8" s="230" t="s">
        <v>97</v>
      </c>
      <c r="E8" s="222">
        <f>SUM(E9:E17)</f>
        <v>8910</v>
      </c>
      <c r="F8" s="1"/>
      <c r="G8" s="231"/>
      <c r="H8" s="232"/>
      <c r="I8" s="233"/>
      <c r="J8" s="234"/>
      <c r="K8" s="1"/>
      <c r="L8" s="226">
        <v>2</v>
      </c>
      <c r="M8" s="227" t="s">
        <v>102</v>
      </c>
      <c r="N8" s="228" t="s">
        <v>103</v>
      </c>
      <c r="O8" s="229">
        <v>227</v>
      </c>
    </row>
    <row r="9" spans="2:15" ht="16.5" customHeight="1" thickBot="1">
      <c r="B9" s="226">
        <v>1</v>
      </c>
      <c r="C9" s="227" t="s">
        <v>104</v>
      </c>
      <c r="D9" s="228" t="s">
        <v>103</v>
      </c>
      <c r="E9" s="229">
        <v>306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28" t="s">
        <v>94</v>
      </c>
      <c r="O9" s="229">
        <v>637</v>
      </c>
    </row>
    <row r="10" spans="2:15" ht="16.5" customHeight="1">
      <c r="B10" s="226">
        <v>2</v>
      </c>
      <c r="C10" s="227" t="s">
        <v>106</v>
      </c>
      <c r="D10" s="228" t="s">
        <v>103</v>
      </c>
      <c r="E10" s="229">
        <v>431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28" t="s">
        <v>94</v>
      </c>
      <c r="O10" s="229">
        <v>274</v>
      </c>
    </row>
    <row r="11" spans="2:15" ht="16.5" customHeight="1" thickBot="1">
      <c r="B11" s="226">
        <v>3</v>
      </c>
      <c r="C11" s="227" t="s">
        <v>108</v>
      </c>
      <c r="D11" s="228" t="s">
        <v>103</v>
      </c>
      <c r="E11" s="229">
        <v>341</v>
      </c>
      <c r="F11" s="1"/>
      <c r="G11" s="206"/>
      <c r="H11" s="210"/>
      <c r="I11" s="208"/>
      <c r="J11" s="209"/>
      <c r="K11" s="1"/>
      <c r="L11" s="226">
        <v>5</v>
      </c>
      <c r="M11" s="227" t="s">
        <v>109</v>
      </c>
      <c r="N11" s="228" t="s">
        <v>94</v>
      </c>
      <c r="O11" s="229">
        <v>582</v>
      </c>
    </row>
    <row r="12" spans="2:15" ht="16.5" customHeight="1" thickTop="1">
      <c r="B12" s="226">
        <v>4</v>
      </c>
      <c r="C12" s="227" t="s">
        <v>110</v>
      </c>
      <c r="D12" s="228" t="s">
        <v>111</v>
      </c>
      <c r="E12" s="229">
        <v>497</v>
      </c>
      <c r="F12" s="1"/>
      <c r="G12" s="213" t="s">
        <v>112</v>
      </c>
      <c r="H12" s="214"/>
      <c r="I12" s="214"/>
      <c r="J12" s="215">
        <f>SUM(J14+J23+J33+J41+O6+O20+O31)</f>
        <v>38531</v>
      </c>
      <c r="K12" s="1"/>
      <c r="L12" s="226" t="s">
        <v>50</v>
      </c>
      <c r="M12" s="227" t="s">
        <v>113</v>
      </c>
      <c r="N12" s="228" t="s">
        <v>94</v>
      </c>
      <c r="O12" s="229">
        <v>1456</v>
      </c>
    </row>
    <row r="13" spans="2:15" ht="16.5" customHeight="1" thickBot="1">
      <c r="B13" s="226">
        <v>5</v>
      </c>
      <c r="C13" s="227" t="s">
        <v>114</v>
      </c>
      <c r="D13" s="228" t="s">
        <v>103</v>
      </c>
      <c r="E13" s="229">
        <v>330</v>
      </c>
      <c r="F13" s="238"/>
      <c r="G13" s="223"/>
      <c r="H13" s="224"/>
      <c r="I13" s="224"/>
      <c r="J13" s="239"/>
      <c r="K13" s="238"/>
      <c r="L13" s="226">
        <v>7</v>
      </c>
      <c r="M13" s="227" t="s">
        <v>115</v>
      </c>
      <c r="N13" s="228" t="s">
        <v>103</v>
      </c>
      <c r="O13" s="229">
        <v>292</v>
      </c>
    </row>
    <row r="14" spans="2:15" ht="16.5" customHeight="1" thickTop="1">
      <c r="B14" s="226">
        <v>6</v>
      </c>
      <c r="C14" s="227" t="s">
        <v>116</v>
      </c>
      <c r="D14" s="228" t="s">
        <v>103</v>
      </c>
      <c r="E14" s="229">
        <v>446</v>
      </c>
      <c r="F14" s="240"/>
      <c r="G14" s="220" t="s">
        <v>100</v>
      </c>
      <c r="H14" s="221" t="s">
        <v>117</v>
      </c>
      <c r="I14" s="241" t="s">
        <v>97</v>
      </c>
      <c r="J14" s="242">
        <f>SUM(J15:J21)</f>
        <v>4512</v>
      </c>
      <c r="K14" s="1"/>
      <c r="L14" s="226">
        <v>8</v>
      </c>
      <c r="M14" s="227" t="s">
        <v>118</v>
      </c>
      <c r="N14" s="228" t="s">
        <v>103</v>
      </c>
      <c r="O14" s="229">
        <v>178</v>
      </c>
    </row>
    <row r="15" spans="2:15" ht="16.5" customHeight="1">
      <c r="B15" s="226">
        <v>7</v>
      </c>
      <c r="C15" s="227" t="s">
        <v>119</v>
      </c>
      <c r="D15" s="228" t="s">
        <v>94</v>
      </c>
      <c r="E15" s="229">
        <v>898</v>
      </c>
      <c r="F15" s="240"/>
      <c r="G15" s="226">
        <v>1</v>
      </c>
      <c r="H15" s="227" t="s">
        <v>120</v>
      </c>
      <c r="I15" s="228" t="s">
        <v>103</v>
      </c>
      <c r="J15" s="229">
        <v>219</v>
      </c>
      <c r="K15" s="1"/>
      <c r="L15" s="226">
        <v>9</v>
      </c>
      <c r="M15" s="227" t="s">
        <v>121</v>
      </c>
      <c r="N15" s="228" t="s">
        <v>103</v>
      </c>
      <c r="O15" s="229">
        <v>209</v>
      </c>
    </row>
    <row r="16" spans="2:15" ht="16.5" customHeight="1" thickBot="1">
      <c r="B16" s="243"/>
      <c r="C16" s="244"/>
      <c r="D16" s="245"/>
      <c r="E16" s="246"/>
      <c r="F16" s="240"/>
      <c r="G16" s="226">
        <v>2</v>
      </c>
      <c r="H16" s="227" t="s">
        <v>122</v>
      </c>
      <c r="I16" s="228" t="s">
        <v>103</v>
      </c>
      <c r="J16" s="229">
        <v>115</v>
      </c>
      <c r="K16" s="1"/>
      <c r="L16" s="226">
        <v>10</v>
      </c>
      <c r="M16" s="227" t="s">
        <v>123</v>
      </c>
      <c r="N16" s="228" t="s">
        <v>103</v>
      </c>
      <c r="O16" s="229">
        <v>891</v>
      </c>
    </row>
    <row r="17" spans="2:15" ht="16.5" customHeight="1" thickBot="1" thickTop="1">
      <c r="B17" s="247">
        <v>8</v>
      </c>
      <c r="C17" s="248" t="s">
        <v>124</v>
      </c>
      <c r="D17" s="249" t="s">
        <v>125</v>
      </c>
      <c r="E17" s="250">
        <v>5661</v>
      </c>
      <c r="F17" s="240"/>
      <c r="G17" s="226">
        <v>3</v>
      </c>
      <c r="H17" s="227" t="s">
        <v>126</v>
      </c>
      <c r="I17" s="228" t="s">
        <v>103</v>
      </c>
      <c r="J17" s="229">
        <v>365</v>
      </c>
      <c r="K17" s="1"/>
      <c r="L17" s="243"/>
      <c r="M17" s="244"/>
      <c r="N17" s="245"/>
      <c r="O17" s="246"/>
    </row>
    <row r="18" spans="2:15" ht="16.5" customHeight="1" thickBot="1" thickTop="1">
      <c r="B18" s="216"/>
      <c r="C18" s="217"/>
      <c r="D18" s="218"/>
      <c r="E18" s="219" t="s">
        <v>22</v>
      </c>
      <c r="F18" s="251"/>
      <c r="G18" s="226">
        <v>4</v>
      </c>
      <c r="H18" s="227" t="s">
        <v>127</v>
      </c>
      <c r="I18" s="228" t="s">
        <v>103</v>
      </c>
      <c r="J18" s="229">
        <v>789</v>
      </c>
      <c r="K18" s="1"/>
      <c r="L18" s="247">
        <v>11</v>
      </c>
      <c r="M18" s="248" t="s">
        <v>123</v>
      </c>
      <c r="N18" s="249" t="s">
        <v>125</v>
      </c>
      <c r="O18" s="250">
        <v>5152</v>
      </c>
    </row>
    <row r="19" spans="2:15" ht="16.5" customHeight="1" thickTop="1">
      <c r="B19" s="252" t="s">
        <v>128</v>
      </c>
      <c r="C19" s="253" t="s">
        <v>7</v>
      </c>
      <c r="D19" s="254" t="s">
        <v>97</v>
      </c>
      <c r="E19" s="255">
        <f>SUM(E20:E25)</f>
        <v>4739</v>
      </c>
      <c r="F19" s="240"/>
      <c r="G19" s="226">
        <v>5</v>
      </c>
      <c r="H19" s="227" t="s">
        <v>127</v>
      </c>
      <c r="I19" s="228" t="s">
        <v>111</v>
      </c>
      <c r="J19" s="229">
        <v>1827</v>
      </c>
      <c r="K19" s="1"/>
      <c r="L19" s="216"/>
      <c r="M19" s="217"/>
      <c r="N19" s="218"/>
      <c r="O19" s="219" t="s">
        <v>22</v>
      </c>
    </row>
    <row r="20" spans="2:15" ht="16.5" customHeight="1">
      <c r="B20" s="226">
        <v>1</v>
      </c>
      <c r="C20" s="227" t="s">
        <v>129</v>
      </c>
      <c r="D20" s="256" t="s">
        <v>103</v>
      </c>
      <c r="E20" s="229">
        <v>396</v>
      </c>
      <c r="F20" s="240"/>
      <c r="G20" s="226">
        <v>6</v>
      </c>
      <c r="H20" s="227" t="s">
        <v>130</v>
      </c>
      <c r="I20" s="228" t="s">
        <v>94</v>
      </c>
      <c r="J20" s="229">
        <v>993</v>
      </c>
      <c r="K20" s="1"/>
      <c r="L20" s="252" t="s">
        <v>131</v>
      </c>
      <c r="M20" s="253" t="s">
        <v>16</v>
      </c>
      <c r="N20" s="254" t="s">
        <v>97</v>
      </c>
      <c r="O20" s="257">
        <f>SUM(O21:O29)</f>
        <v>5893</v>
      </c>
    </row>
    <row r="21" spans="2:15" ht="16.5" customHeight="1">
      <c r="B21" s="226">
        <v>2</v>
      </c>
      <c r="C21" s="227" t="s">
        <v>132</v>
      </c>
      <c r="D21" s="256" t="s">
        <v>94</v>
      </c>
      <c r="E21" s="229">
        <v>1951</v>
      </c>
      <c r="F21" s="240"/>
      <c r="G21" s="226">
        <v>7</v>
      </c>
      <c r="H21" s="227" t="s">
        <v>133</v>
      </c>
      <c r="I21" s="228" t="s">
        <v>103</v>
      </c>
      <c r="J21" s="229">
        <v>204</v>
      </c>
      <c r="K21" s="1"/>
      <c r="L21" s="226">
        <v>1</v>
      </c>
      <c r="M21" s="227" t="s">
        <v>134</v>
      </c>
      <c r="N21" s="228" t="s">
        <v>103</v>
      </c>
      <c r="O21" s="229">
        <v>316</v>
      </c>
    </row>
    <row r="22" spans="2:15" ht="16.5" customHeight="1">
      <c r="B22" s="226">
        <v>3</v>
      </c>
      <c r="C22" s="227" t="s">
        <v>135</v>
      </c>
      <c r="D22" s="256" t="s">
        <v>103</v>
      </c>
      <c r="E22" s="229">
        <v>490</v>
      </c>
      <c r="F22" s="240"/>
      <c r="G22" s="226"/>
      <c r="H22" s="227"/>
      <c r="I22" s="228"/>
      <c r="J22" s="229" t="s">
        <v>136</v>
      </c>
      <c r="K22" s="1"/>
      <c r="L22" s="226">
        <v>2</v>
      </c>
      <c r="M22" s="227" t="s">
        <v>137</v>
      </c>
      <c r="N22" s="228" t="s">
        <v>111</v>
      </c>
      <c r="O22" s="229">
        <v>278</v>
      </c>
    </row>
    <row r="23" spans="2:15" ht="16.5" customHeight="1">
      <c r="B23" s="226">
        <v>4</v>
      </c>
      <c r="C23" s="227" t="s">
        <v>138</v>
      </c>
      <c r="D23" s="256" t="s">
        <v>103</v>
      </c>
      <c r="E23" s="229">
        <v>390</v>
      </c>
      <c r="F23" s="240"/>
      <c r="G23" s="252" t="s">
        <v>128</v>
      </c>
      <c r="H23" s="253" t="s">
        <v>139</v>
      </c>
      <c r="I23" s="254" t="s">
        <v>97</v>
      </c>
      <c r="J23" s="257">
        <f>SUM(J24:J31)</f>
        <v>7205</v>
      </c>
      <c r="K23" s="1"/>
      <c r="L23" s="226">
        <v>3</v>
      </c>
      <c r="M23" s="227" t="s">
        <v>140</v>
      </c>
      <c r="N23" s="228" t="s">
        <v>94</v>
      </c>
      <c r="O23" s="229">
        <v>526</v>
      </c>
    </row>
    <row r="24" spans="2:15" ht="16.5" customHeight="1">
      <c r="B24" s="226">
        <v>5</v>
      </c>
      <c r="C24" s="227" t="s">
        <v>141</v>
      </c>
      <c r="D24" s="256" t="s">
        <v>94</v>
      </c>
      <c r="E24" s="229">
        <v>987</v>
      </c>
      <c r="F24" s="240"/>
      <c r="G24" s="226">
        <v>1</v>
      </c>
      <c r="H24" s="227" t="s">
        <v>142</v>
      </c>
      <c r="I24" s="228" t="s">
        <v>94</v>
      </c>
      <c r="J24" s="229">
        <v>359</v>
      </c>
      <c r="K24" s="1"/>
      <c r="L24" s="226">
        <v>4</v>
      </c>
      <c r="M24" s="227" t="s">
        <v>143</v>
      </c>
      <c r="N24" s="228" t="s">
        <v>94</v>
      </c>
      <c r="O24" s="229">
        <v>437</v>
      </c>
    </row>
    <row r="25" spans="2:15" ht="16.5" customHeight="1">
      <c r="B25" s="226">
        <v>6</v>
      </c>
      <c r="C25" s="227" t="s">
        <v>144</v>
      </c>
      <c r="D25" s="256" t="s">
        <v>94</v>
      </c>
      <c r="E25" s="229">
        <v>525</v>
      </c>
      <c r="F25" s="240"/>
      <c r="G25" s="226">
        <v>2</v>
      </c>
      <c r="H25" s="227" t="s">
        <v>145</v>
      </c>
      <c r="I25" s="228" t="s">
        <v>103</v>
      </c>
      <c r="J25" s="229">
        <v>270</v>
      </c>
      <c r="K25" s="1"/>
      <c r="L25" s="226">
        <v>5</v>
      </c>
      <c r="M25" s="227" t="s">
        <v>146</v>
      </c>
      <c r="N25" s="228" t="s">
        <v>103</v>
      </c>
      <c r="O25" s="229">
        <v>373</v>
      </c>
    </row>
    <row r="26" spans="2:15" ht="16.5" customHeight="1">
      <c r="B26" s="226"/>
      <c r="C26" s="227"/>
      <c r="D26" s="228"/>
      <c r="E26" s="219"/>
      <c r="F26" s="251"/>
      <c r="G26" s="226" t="s">
        <v>28</v>
      </c>
      <c r="H26" s="227" t="s">
        <v>147</v>
      </c>
      <c r="I26" s="228" t="s">
        <v>94</v>
      </c>
      <c r="J26" s="229">
        <v>1753</v>
      </c>
      <c r="K26" s="1"/>
      <c r="L26" s="226">
        <v>6</v>
      </c>
      <c r="M26" s="227" t="s">
        <v>148</v>
      </c>
      <c r="N26" s="228" t="s">
        <v>94</v>
      </c>
      <c r="O26" s="229">
        <v>1654</v>
      </c>
    </row>
    <row r="27" spans="2:15" ht="16.5" customHeight="1">
      <c r="B27" s="252" t="s">
        <v>149</v>
      </c>
      <c r="C27" s="253" t="s">
        <v>9</v>
      </c>
      <c r="D27" s="254" t="s">
        <v>97</v>
      </c>
      <c r="E27" s="257">
        <f>SUM(E28:E32)</f>
        <v>2291</v>
      </c>
      <c r="F27" s="240"/>
      <c r="G27" s="226">
        <v>4</v>
      </c>
      <c r="H27" s="227" t="s">
        <v>150</v>
      </c>
      <c r="I27" s="228" t="s">
        <v>103</v>
      </c>
      <c r="J27" s="229">
        <v>573</v>
      </c>
      <c r="K27" s="1"/>
      <c r="L27" s="226">
        <v>7</v>
      </c>
      <c r="M27" s="227" t="s">
        <v>151</v>
      </c>
      <c r="N27" s="228" t="s">
        <v>103</v>
      </c>
      <c r="O27" s="229">
        <v>172</v>
      </c>
    </row>
    <row r="28" spans="2:15" ht="16.5" customHeight="1">
      <c r="B28" s="226">
        <v>1</v>
      </c>
      <c r="C28" s="227" t="s">
        <v>152</v>
      </c>
      <c r="D28" s="228" t="s">
        <v>94</v>
      </c>
      <c r="E28" s="228">
        <v>386</v>
      </c>
      <c r="F28" s="240"/>
      <c r="G28" s="226">
        <v>5</v>
      </c>
      <c r="H28" s="227" t="s">
        <v>150</v>
      </c>
      <c r="I28" s="228" t="s">
        <v>111</v>
      </c>
      <c r="J28" s="229">
        <v>2908</v>
      </c>
      <c r="K28" s="1"/>
      <c r="L28" s="226">
        <v>8</v>
      </c>
      <c r="M28" s="227" t="s">
        <v>153</v>
      </c>
      <c r="N28" s="228" t="s">
        <v>103</v>
      </c>
      <c r="O28" s="229">
        <v>507</v>
      </c>
    </row>
    <row r="29" spans="2:15" ht="16.5" customHeight="1">
      <c r="B29" s="226">
        <v>2</v>
      </c>
      <c r="C29" s="227" t="s">
        <v>154</v>
      </c>
      <c r="D29" s="228" t="s">
        <v>103</v>
      </c>
      <c r="E29" s="228">
        <v>202</v>
      </c>
      <c r="F29" s="240"/>
      <c r="G29" s="226">
        <v>6</v>
      </c>
      <c r="H29" s="227" t="s">
        <v>155</v>
      </c>
      <c r="I29" s="228" t="s">
        <v>94</v>
      </c>
      <c r="J29" s="229">
        <v>481</v>
      </c>
      <c r="K29" s="1"/>
      <c r="L29" s="226">
        <v>9</v>
      </c>
      <c r="M29" s="227" t="s">
        <v>153</v>
      </c>
      <c r="N29" s="228" t="s">
        <v>111</v>
      </c>
      <c r="O29" s="229">
        <v>1630</v>
      </c>
    </row>
    <row r="30" spans="2:15" ht="16.5" customHeight="1">
      <c r="B30" s="226">
        <v>3</v>
      </c>
      <c r="C30" s="227" t="s">
        <v>156</v>
      </c>
      <c r="D30" s="228" t="s">
        <v>94</v>
      </c>
      <c r="E30" s="228">
        <v>269</v>
      </c>
      <c r="F30" s="240"/>
      <c r="G30" s="226">
        <v>7</v>
      </c>
      <c r="H30" s="227" t="s">
        <v>157</v>
      </c>
      <c r="I30" s="228" t="s">
        <v>103</v>
      </c>
      <c r="J30" s="229">
        <v>513</v>
      </c>
      <c r="K30" s="1"/>
      <c r="L30" s="226"/>
      <c r="M30" s="227"/>
      <c r="N30" s="228"/>
      <c r="O30" s="229"/>
    </row>
    <row r="31" spans="2:15" ht="16.5" customHeight="1">
      <c r="B31" s="226">
        <v>4</v>
      </c>
      <c r="C31" s="227" t="s">
        <v>158</v>
      </c>
      <c r="D31" s="228" t="s">
        <v>94</v>
      </c>
      <c r="E31" s="228">
        <v>454</v>
      </c>
      <c r="F31" s="240"/>
      <c r="G31" s="226">
        <v>8</v>
      </c>
      <c r="H31" s="227" t="s">
        <v>159</v>
      </c>
      <c r="I31" s="228" t="s">
        <v>103</v>
      </c>
      <c r="J31" s="229">
        <v>348</v>
      </c>
      <c r="K31" s="1"/>
      <c r="L31" s="252" t="s">
        <v>160</v>
      </c>
      <c r="M31" s="253" t="s">
        <v>17</v>
      </c>
      <c r="N31" s="254" t="s">
        <v>97</v>
      </c>
      <c r="O31" s="257">
        <f>SUM(O32:O41)</f>
        <v>5927</v>
      </c>
    </row>
    <row r="32" spans="2:15" ht="16.5" customHeight="1">
      <c r="B32" s="226">
        <v>5</v>
      </c>
      <c r="C32" s="227" t="s">
        <v>161</v>
      </c>
      <c r="D32" s="228" t="s">
        <v>94</v>
      </c>
      <c r="E32" s="228">
        <v>980</v>
      </c>
      <c r="F32" s="251"/>
      <c r="G32" s="226"/>
      <c r="H32" s="227"/>
      <c r="I32" s="228"/>
      <c r="J32" s="229"/>
      <c r="K32" s="1"/>
      <c r="L32" s="226">
        <v>1</v>
      </c>
      <c r="M32" s="227" t="s">
        <v>162</v>
      </c>
      <c r="N32" s="228" t="s">
        <v>103</v>
      </c>
      <c r="O32" s="229">
        <v>332</v>
      </c>
    </row>
    <row r="33" spans="2:15" ht="16.5" customHeight="1">
      <c r="B33" s="226"/>
      <c r="C33" s="227"/>
      <c r="D33" s="228"/>
      <c r="E33" s="229"/>
      <c r="F33" s="240"/>
      <c r="G33" s="252" t="s">
        <v>149</v>
      </c>
      <c r="H33" s="253" t="s">
        <v>12</v>
      </c>
      <c r="I33" s="254" t="s">
        <v>97</v>
      </c>
      <c r="J33" s="257">
        <f>SUM(J34:J39)</f>
        <v>2655</v>
      </c>
      <c r="K33" s="1"/>
      <c r="L33" s="226">
        <v>2</v>
      </c>
      <c r="M33" s="227" t="s">
        <v>163</v>
      </c>
      <c r="N33" s="228" t="s">
        <v>94</v>
      </c>
      <c r="O33" s="229">
        <v>601</v>
      </c>
    </row>
    <row r="34" spans="2:15" ht="16.5" customHeight="1">
      <c r="B34" s="252" t="s">
        <v>164</v>
      </c>
      <c r="C34" s="253" t="s">
        <v>165</v>
      </c>
      <c r="D34" s="254" t="s">
        <v>97</v>
      </c>
      <c r="E34" s="257">
        <f>SUM(E35:E39)</f>
        <v>4763</v>
      </c>
      <c r="F34" s="240"/>
      <c r="G34" s="226">
        <v>1</v>
      </c>
      <c r="H34" s="227" t="s">
        <v>166</v>
      </c>
      <c r="I34" s="228" t="s">
        <v>103</v>
      </c>
      <c r="J34" s="229">
        <v>201</v>
      </c>
      <c r="K34" s="1"/>
      <c r="L34" s="226">
        <v>3</v>
      </c>
      <c r="M34" s="227" t="s">
        <v>167</v>
      </c>
      <c r="N34" s="228" t="s">
        <v>103</v>
      </c>
      <c r="O34" s="229">
        <v>196</v>
      </c>
    </row>
    <row r="35" spans="2:15" ht="16.5" customHeight="1">
      <c r="B35" s="226">
        <v>1</v>
      </c>
      <c r="C35" s="227" t="s">
        <v>168</v>
      </c>
      <c r="D35" s="228" t="s">
        <v>94</v>
      </c>
      <c r="E35" s="229">
        <v>828</v>
      </c>
      <c r="F35" s="240"/>
      <c r="G35" s="226">
        <v>2</v>
      </c>
      <c r="H35" s="227" t="s">
        <v>169</v>
      </c>
      <c r="I35" s="228" t="s">
        <v>103</v>
      </c>
      <c r="J35" s="229">
        <v>317</v>
      </c>
      <c r="K35" s="1"/>
      <c r="L35" s="226">
        <v>4</v>
      </c>
      <c r="M35" s="227" t="s">
        <v>170</v>
      </c>
      <c r="N35" s="228" t="s">
        <v>94</v>
      </c>
      <c r="O35" s="229">
        <v>1552</v>
      </c>
    </row>
    <row r="36" spans="2:15" ht="16.5" customHeight="1">
      <c r="B36" s="226">
        <v>2</v>
      </c>
      <c r="C36" s="227" t="s">
        <v>171</v>
      </c>
      <c r="D36" s="228" t="s">
        <v>94</v>
      </c>
      <c r="E36" s="229">
        <v>1514</v>
      </c>
      <c r="F36" s="240"/>
      <c r="G36" s="226">
        <v>3</v>
      </c>
      <c r="H36" s="227" t="s">
        <v>172</v>
      </c>
      <c r="I36" s="228" t="s">
        <v>103</v>
      </c>
      <c r="J36" s="229">
        <v>255</v>
      </c>
      <c r="K36" s="1"/>
      <c r="L36" s="226">
        <v>5</v>
      </c>
      <c r="M36" s="227" t="s">
        <v>173</v>
      </c>
      <c r="N36" s="228" t="s">
        <v>111</v>
      </c>
      <c r="O36" s="229">
        <v>130</v>
      </c>
    </row>
    <row r="37" spans="2:15" ht="16.5" customHeight="1">
      <c r="B37" s="226">
        <v>3</v>
      </c>
      <c r="C37" s="227" t="s">
        <v>174</v>
      </c>
      <c r="D37" s="228" t="s">
        <v>103</v>
      </c>
      <c r="E37" s="229">
        <v>360</v>
      </c>
      <c r="F37" s="240"/>
      <c r="G37" s="226">
        <v>4</v>
      </c>
      <c r="H37" s="227" t="s">
        <v>175</v>
      </c>
      <c r="I37" s="228" t="s">
        <v>103</v>
      </c>
      <c r="J37" s="229">
        <v>211</v>
      </c>
      <c r="K37" s="1"/>
      <c r="L37" s="226">
        <v>6</v>
      </c>
      <c r="M37" s="227" t="s">
        <v>176</v>
      </c>
      <c r="N37" s="228" t="s">
        <v>103</v>
      </c>
      <c r="O37" s="229">
        <v>186</v>
      </c>
    </row>
    <row r="38" spans="2:15" ht="16.5" customHeight="1">
      <c r="B38" s="226">
        <v>4</v>
      </c>
      <c r="C38" s="227" t="s">
        <v>177</v>
      </c>
      <c r="D38" s="228" t="s">
        <v>94</v>
      </c>
      <c r="E38" s="229">
        <v>1710</v>
      </c>
      <c r="F38" s="240"/>
      <c r="G38" s="226">
        <v>5</v>
      </c>
      <c r="H38" s="227" t="s">
        <v>178</v>
      </c>
      <c r="I38" s="228" t="s">
        <v>94</v>
      </c>
      <c r="J38" s="229">
        <v>1446</v>
      </c>
      <c r="K38" s="1"/>
      <c r="L38" s="226">
        <v>7</v>
      </c>
      <c r="M38" s="227" t="s">
        <v>179</v>
      </c>
      <c r="N38" s="228" t="s">
        <v>103</v>
      </c>
      <c r="O38" s="229">
        <v>316</v>
      </c>
    </row>
    <row r="39" spans="2:15" ht="16.5" customHeight="1">
      <c r="B39" s="226">
        <v>5</v>
      </c>
      <c r="C39" s="227" t="s">
        <v>180</v>
      </c>
      <c r="D39" s="228" t="s">
        <v>103</v>
      </c>
      <c r="E39" s="229">
        <v>351</v>
      </c>
      <c r="F39" s="240"/>
      <c r="G39" s="226">
        <v>6</v>
      </c>
      <c r="H39" s="227" t="s">
        <v>181</v>
      </c>
      <c r="I39" s="228" t="s">
        <v>94</v>
      </c>
      <c r="J39" s="229">
        <v>225</v>
      </c>
      <c r="K39" s="1"/>
      <c r="L39" s="226">
        <v>8</v>
      </c>
      <c r="M39" s="227" t="s">
        <v>182</v>
      </c>
      <c r="N39" s="228" t="s">
        <v>103</v>
      </c>
      <c r="O39" s="229">
        <v>273</v>
      </c>
    </row>
    <row r="40" spans="2:15" ht="16.5" customHeight="1">
      <c r="B40" s="226"/>
      <c r="C40" s="227"/>
      <c r="D40" s="228"/>
      <c r="E40" s="229"/>
      <c r="F40" s="240"/>
      <c r="G40" s="226"/>
      <c r="H40" s="227"/>
      <c r="I40" s="228"/>
      <c r="J40" s="229"/>
      <c r="K40" s="1"/>
      <c r="L40" s="226">
        <v>9</v>
      </c>
      <c r="M40" s="227" t="s">
        <v>183</v>
      </c>
      <c r="N40" s="228" t="s">
        <v>103</v>
      </c>
      <c r="O40" s="229">
        <v>562</v>
      </c>
    </row>
    <row r="41" spans="2:15" ht="16.5" customHeight="1">
      <c r="B41" s="252" t="s">
        <v>95</v>
      </c>
      <c r="C41" s="253" t="s">
        <v>11</v>
      </c>
      <c r="D41" s="254" t="s">
        <v>97</v>
      </c>
      <c r="E41" s="257">
        <f>SUM(E42+E43+E44+J6+J7)</f>
        <v>1845</v>
      </c>
      <c r="F41" s="240"/>
      <c r="G41" s="220" t="s">
        <v>164</v>
      </c>
      <c r="H41" s="221" t="s">
        <v>13</v>
      </c>
      <c r="I41" s="241" t="s">
        <v>97</v>
      </c>
      <c r="J41" s="257">
        <f>SUM(J42:J44)</f>
        <v>2264</v>
      </c>
      <c r="K41" s="1"/>
      <c r="L41" s="258">
        <v>10</v>
      </c>
      <c r="M41" s="245" t="s">
        <v>183</v>
      </c>
      <c r="N41" s="259" t="s">
        <v>111</v>
      </c>
      <c r="O41" s="246">
        <v>1779</v>
      </c>
    </row>
    <row r="42" spans="2:15" ht="16.5" customHeight="1" thickBot="1">
      <c r="B42" s="226">
        <v>1</v>
      </c>
      <c r="C42" s="227" t="s">
        <v>184</v>
      </c>
      <c r="D42" s="228" t="s">
        <v>103</v>
      </c>
      <c r="E42" s="229">
        <v>216</v>
      </c>
      <c r="F42" s="240"/>
      <c r="G42" s="226">
        <v>1</v>
      </c>
      <c r="H42" s="227" t="s">
        <v>185</v>
      </c>
      <c r="I42" s="228" t="s">
        <v>94</v>
      </c>
      <c r="J42" s="229">
        <v>642</v>
      </c>
      <c r="K42" s="1"/>
      <c r="L42" s="260"/>
      <c r="M42" s="261"/>
      <c r="N42" s="262"/>
      <c r="O42" s="263"/>
    </row>
    <row r="43" spans="2:15" ht="16.5" customHeight="1" thickBot="1" thickTop="1">
      <c r="B43" s="226">
        <v>2</v>
      </c>
      <c r="C43" s="227" t="s">
        <v>186</v>
      </c>
      <c r="D43" s="228" t="s">
        <v>94</v>
      </c>
      <c r="E43" s="229">
        <v>179</v>
      </c>
      <c r="F43" s="240"/>
      <c r="G43" s="226">
        <v>2</v>
      </c>
      <c r="H43" s="227" t="s">
        <v>187</v>
      </c>
      <c r="I43" s="228" t="s">
        <v>94</v>
      </c>
      <c r="J43" s="229">
        <v>323</v>
      </c>
      <c r="K43" s="1"/>
      <c r="L43" s="264" t="s">
        <v>188</v>
      </c>
      <c r="M43" s="265"/>
      <c r="N43" s="266" t="s">
        <v>189</v>
      </c>
      <c r="O43" s="267">
        <f>SUM(E8+E19+E27+E34+E41+J14+J23+J33+J41+O6+O20+O31)</f>
        <v>61079</v>
      </c>
    </row>
    <row r="44" spans="2:15" ht="16.5" customHeight="1" thickBot="1" thickTop="1">
      <c r="B44" s="231">
        <v>3</v>
      </c>
      <c r="C44" s="232" t="s">
        <v>190</v>
      </c>
      <c r="D44" s="233" t="s">
        <v>103</v>
      </c>
      <c r="E44" s="234">
        <v>210</v>
      </c>
      <c r="F44" s="240"/>
      <c r="G44" s="268">
        <v>3</v>
      </c>
      <c r="H44" s="269" t="s">
        <v>191</v>
      </c>
      <c r="I44" s="270" t="s">
        <v>94</v>
      </c>
      <c r="J44" s="234">
        <v>1299</v>
      </c>
      <c r="K44" s="1"/>
      <c r="L44" s="271"/>
      <c r="M44" s="272"/>
      <c r="N44" s="273"/>
      <c r="O44" s="274"/>
    </row>
    <row r="45" spans="2:15" ht="15" customHeight="1">
      <c r="B45" s="240"/>
      <c r="C45" s="275"/>
      <c r="D45" s="276"/>
      <c r="E45" s="277"/>
      <c r="F45" s="278"/>
      <c r="G45" s="275"/>
      <c r="H45" s="278"/>
      <c r="I45" s="279"/>
      <c r="J45" s="1"/>
      <c r="K45" s="1"/>
      <c r="L45" s="280"/>
      <c r="M45" s="280"/>
      <c r="N45" s="280"/>
      <c r="O45" s="280"/>
    </row>
    <row r="46" spans="2:15" ht="15" customHeight="1">
      <c r="B46" s="240"/>
      <c r="C46" s="275" t="s">
        <v>192</v>
      </c>
      <c r="D46" s="276"/>
      <c r="E46" s="277"/>
      <c r="F46" s="278"/>
      <c r="G46" s="275"/>
      <c r="H46" s="278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2"/>
      <c r="M50" s="283"/>
      <c r="N50" s="284"/>
      <c r="O50" s="284"/>
    </row>
    <row r="51" spans="2:15" ht="15" customHeight="1"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2"/>
      <c r="M51" s="283"/>
      <c r="N51" s="284"/>
      <c r="O51" s="28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9" sqref="T19"/>
    </sheetView>
  </sheetViews>
  <sheetFormatPr defaultColWidth="9.00390625" defaultRowHeight="12.75"/>
  <cols>
    <col min="1" max="27" width="9.125" style="286" customWidth="1"/>
    <col min="28" max="16384" width="9.125" style="285" customWidth="1"/>
  </cols>
  <sheetData>
    <row r="1" spans="1:28" s="288" customFormat="1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7"/>
    </row>
    <row r="2" spans="1:27" s="288" customFormat="1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 s="288" customFormat="1" ht="12.75">
      <c r="A3" s="286"/>
      <c r="B3" s="286"/>
      <c r="C3" s="286" t="s">
        <v>194</v>
      </c>
      <c r="D3" s="286" t="s">
        <v>195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s="288" customFormat="1" ht="12.75">
      <c r="A4" s="286"/>
      <c r="B4" s="286"/>
      <c r="C4" s="286" t="s">
        <v>196</v>
      </c>
      <c r="D4" s="286">
        <v>60954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</row>
    <row r="5" spans="1:27" s="288" customFormat="1" ht="12.75">
      <c r="A5" s="286"/>
      <c r="B5" s="286"/>
      <c r="C5" s="286" t="s">
        <v>197</v>
      </c>
      <c r="D5" s="286">
        <v>58451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</row>
    <row r="6" spans="1:27" s="288" customFormat="1" ht="12.75">
      <c r="A6" s="286"/>
      <c r="B6" s="286"/>
      <c r="C6" s="286" t="s">
        <v>198</v>
      </c>
      <c r="D6" s="286">
        <v>56044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7" s="288" customFormat="1" ht="12.75">
      <c r="A7" s="286"/>
      <c r="B7" s="286"/>
      <c r="C7" s="286" t="s">
        <v>199</v>
      </c>
      <c r="D7" s="286">
        <v>55403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 s="288" customFormat="1" ht="12.75">
      <c r="A8" s="286"/>
      <c r="B8" s="286"/>
      <c r="C8" s="286" t="s">
        <v>200</v>
      </c>
      <c r="D8" s="286">
        <v>55007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7" s="288" customFormat="1" ht="12.75">
      <c r="A9" s="286"/>
      <c r="B9" s="286"/>
      <c r="C9" s="286" t="s">
        <v>201</v>
      </c>
      <c r="D9" s="286">
        <v>54713</v>
      </c>
      <c r="E9" s="286"/>
      <c r="F9" s="286"/>
      <c r="G9" s="286"/>
      <c r="H9" s="286" t="s">
        <v>202</v>
      </c>
      <c r="I9" s="286" t="s">
        <v>203</v>
      </c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</row>
    <row r="10" spans="1:27" s="288" customFormat="1" ht="12.75">
      <c r="A10" s="286"/>
      <c r="B10" s="286"/>
      <c r="C10" s="286" t="s">
        <v>204</v>
      </c>
      <c r="D10" s="286">
        <v>54738</v>
      </c>
      <c r="E10" s="286"/>
      <c r="F10" s="286"/>
      <c r="G10" s="286" t="s">
        <v>205</v>
      </c>
      <c r="H10" s="286">
        <v>9124</v>
      </c>
      <c r="I10" s="286">
        <v>6355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</row>
    <row r="11" spans="1:27" s="288" customFormat="1" ht="12.75">
      <c r="A11" s="286"/>
      <c r="B11" s="286"/>
      <c r="C11" s="286" t="s">
        <v>206</v>
      </c>
      <c r="D11" s="286">
        <v>56138</v>
      </c>
      <c r="E11" s="286"/>
      <c r="F11" s="286"/>
      <c r="G11" s="286" t="s">
        <v>207</v>
      </c>
      <c r="H11" s="286">
        <v>8637</v>
      </c>
      <c r="I11" s="286">
        <v>7308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</row>
    <row r="12" spans="1:27" s="288" customFormat="1" ht="12.75">
      <c r="A12" s="286"/>
      <c r="B12" s="286"/>
      <c r="C12" s="286" t="s">
        <v>208</v>
      </c>
      <c r="D12" s="286">
        <v>59134</v>
      </c>
      <c r="E12" s="286"/>
      <c r="F12" s="286"/>
      <c r="G12" s="286" t="s">
        <v>209</v>
      </c>
      <c r="H12" s="286">
        <v>6786</v>
      </c>
      <c r="I12" s="286">
        <v>7310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27" s="288" customFormat="1" ht="12.75">
      <c r="A13" s="286"/>
      <c r="B13" s="286"/>
      <c r="C13" s="286" t="s">
        <v>210</v>
      </c>
      <c r="D13" s="286">
        <v>64653</v>
      </c>
      <c r="E13" s="286"/>
      <c r="F13" s="286"/>
      <c r="G13" s="286" t="s">
        <v>211</v>
      </c>
      <c r="H13" s="286">
        <v>5509</v>
      </c>
      <c r="I13" s="286">
        <v>11028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</row>
    <row r="14" spans="1:27" s="288" customFormat="1" ht="12.75">
      <c r="A14" s="286"/>
      <c r="B14" s="286"/>
      <c r="C14" s="286" t="s">
        <v>212</v>
      </c>
      <c r="D14" s="286">
        <v>65177</v>
      </c>
      <c r="E14" s="286"/>
      <c r="F14" s="286"/>
      <c r="G14" s="286" t="s">
        <v>213</v>
      </c>
      <c r="H14" s="286">
        <v>5648</v>
      </c>
      <c r="I14" s="286">
        <v>8644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s="288" customFormat="1" ht="12.75">
      <c r="A15" s="286"/>
      <c r="B15" s="286"/>
      <c r="C15" s="286" t="s">
        <v>214</v>
      </c>
      <c r="D15" s="286">
        <v>63848</v>
      </c>
      <c r="E15" s="286"/>
      <c r="F15" s="286"/>
      <c r="G15" s="286" t="s">
        <v>215</v>
      </c>
      <c r="H15" s="286">
        <v>7852</v>
      </c>
      <c r="I15" s="286">
        <v>9252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7" s="288" customFormat="1" ht="12.75">
      <c r="A16" s="286"/>
      <c r="B16" s="286"/>
      <c r="C16" s="286" t="s">
        <v>216</v>
      </c>
      <c r="D16" s="286">
        <v>61079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27" s="288" customFormat="1" ht="12.75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1:27" s="288" customFormat="1" ht="12.75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 s="288" customFormat="1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 s="288" customFormat="1" ht="12.75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</row>
    <row r="21" spans="1:27" s="288" customFormat="1" ht="12.75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</row>
    <row r="22" spans="1:27" s="288" customFormat="1" ht="12.75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</row>
    <row r="23" spans="1:27" s="288" customFormat="1" ht="12.75">
      <c r="A23" s="286"/>
      <c r="B23" s="286"/>
      <c r="C23" s="286" t="s">
        <v>217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27" s="288" customFormat="1" ht="12.75">
      <c r="A24" s="286"/>
      <c r="B24" s="286" t="s">
        <v>218</v>
      </c>
      <c r="C24" s="286">
        <v>3488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1:27" s="288" customFormat="1" ht="12.75">
      <c r="A25" s="286"/>
      <c r="B25" s="286" t="s">
        <v>219</v>
      </c>
      <c r="C25" s="286">
        <v>1749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 s="288" customFormat="1" ht="12.75">
      <c r="A26" s="286"/>
      <c r="B26" s="286" t="s">
        <v>220</v>
      </c>
      <c r="C26" s="286">
        <v>2804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</row>
    <row r="27" spans="1:27" s="288" customFormat="1" ht="12.75">
      <c r="A27" s="286"/>
      <c r="B27" s="286" t="s">
        <v>221</v>
      </c>
      <c r="C27" s="286">
        <v>2776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 s="288" customFormat="1" ht="12.75">
      <c r="A28" s="286"/>
      <c r="B28" s="286" t="s">
        <v>222</v>
      </c>
      <c r="C28" s="286">
        <v>3518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</row>
    <row r="29" spans="1:27" s="288" customFormat="1" ht="12.75">
      <c r="A29" s="286"/>
      <c r="B29" s="286" t="s">
        <v>196</v>
      </c>
      <c r="C29" s="286">
        <v>3299</v>
      </c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</row>
    <row r="30" spans="1:27" s="288" customFormat="1" ht="12.7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</row>
    <row r="31" spans="1:27" s="288" customFormat="1" ht="12.75">
      <c r="A31" s="286"/>
      <c r="B31" s="286" t="s">
        <v>206</v>
      </c>
      <c r="C31" s="286">
        <v>2111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27" s="288" customFormat="1" ht="12.75">
      <c r="A32" s="286"/>
      <c r="B32" s="286" t="s">
        <v>208</v>
      </c>
      <c r="C32" s="286">
        <v>1172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</row>
    <row r="33" spans="1:27" s="288" customFormat="1" ht="12.75">
      <c r="A33" s="286"/>
      <c r="B33" s="286" t="s">
        <v>210</v>
      </c>
      <c r="C33" s="286">
        <v>1810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</row>
    <row r="34" spans="1:27" s="288" customFormat="1" ht="12.75">
      <c r="A34" s="286"/>
      <c r="B34" s="286" t="s">
        <v>212</v>
      </c>
      <c r="C34" s="286">
        <v>3295</v>
      </c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</row>
    <row r="35" spans="1:27" s="288" customFormat="1" ht="12.75">
      <c r="A35" s="286"/>
      <c r="B35" s="286" t="s">
        <v>214</v>
      </c>
      <c r="C35" s="286">
        <v>3100</v>
      </c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</row>
    <row r="36" spans="1:27" s="288" customFormat="1" ht="12.75">
      <c r="A36" s="286"/>
      <c r="B36" s="286" t="s">
        <v>216</v>
      </c>
      <c r="C36" s="286">
        <v>2595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</row>
    <row r="37" spans="1:27" s="288" customFormat="1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</row>
    <row r="38" spans="1:27" s="288" customFormat="1" ht="12.75">
      <c r="A38" s="286"/>
      <c r="B38" s="286">
        <v>3343</v>
      </c>
      <c r="C38" s="286"/>
      <c r="D38" s="286"/>
      <c r="E38" s="286"/>
      <c r="F38" s="286"/>
      <c r="G38" s="286"/>
      <c r="H38" s="286"/>
      <c r="I38" s="286"/>
      <c r="J38" s="289" t="s">
        <v>223</v>
      </c>
      <c r="K38" s="290">
        <f>B38/B$51</f>
        <v>0.36639631740464706</v>
      </c>
      <c r="L38" s="290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</row>
    <row r="39" spans="1:27" s="288" customFormat="1" ht="12.75">
      <c r="A39" s="286"/>
      <c r="B39" s="286">
        <v>91</v>
      </c>
      <c r="C39" s="286"/>
      <c r="D39" s="286"/>
      <c r="E39" s="286"/>
      <c r="F39" s="286"/>
      <c r="G39" s="286"/>
      <c r="H39" s="286"/>
      <c r="I39" s="286"/>
      <c r="J39" s="289" t="s">
        <v>224</v>
      </c>
      <c r="K39" s="290">
        <f aca="true" t="shared" si="0" ref="K39:K50">B39/B$51</f>
        <v>0.009973695747479175</v>
      </c>
      <c r="L39" s="290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</row>
    <row r="40" spans="1:27" s="288" customFormat="1" ht="12.75" customHeight="1">
      <c r="A40" s="286"/>
      <c r="B40" s="286">
        <v>101</v>
      </c>
      <c r="C40" s="286"/>
      <c r="D40" s="286"/>
      <c r="E40" s="286"/>
      <c r="F40" s="286"/>
      <c r="G40" s="286"/>
      <c r="H40" s="286"/>
      <c r="I40" s="286"/>
      <c r="J40" s="289" t="s">
        <v>225</v>
      </c>
      <c r="K40" s="290">
        <f t="shared" si="0"/>
        <v>0.011069706269180184</v>
      </c>
      <c r="L40" s="290"/>
      <c r="M40" s="291" t="s">
        <v>193</v>
      </c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</row>
    <row r="41" spans="1:27" s="288" customFormat="1" ht="12.75" customHeight="1">
      <c r="A41" s="286"/>
      <c r="B41" s="286">
        <v>162</v>
      </c>
      <c r="C41" s="286"/>
      <c r="D41" s="286"/>
      <c r="E41" s="286"/>
      <c r="F41" s="286"/>
      <c r="G41" s="286"/>
      <c r="H41" s="286"/>
      <c r="I41" s="286"/>
      <c r="J41" s="293" t="s">
        <v>226</v>
      </c>
      <c r="K41" s="290">
        <f t="shared" si="0"/>
        <v>0.017755370451556333</v>
      </c>
      <c r="L41" s="290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</row>
    <row r="42" spans="1:27" s="288" customFormat="1" ht="12.75">
      <c r="A42" s="286"/>
      <c r="B42" s="286">
        <v>168</v>
      </c>
      <c r="C42" s="286"/>
      <c r="D42" s="286"/>
      <c r="E42" s="286"/>
      <c r="F42" s="286"/>
      <c r="G42" s="286"/>
      <c r="H42" s="286"/>
      <c r="I42" s="286"/>
      <c r="J42" s="289" t="s">
        <v>227</v>
      </c>
      <c r="K42" s="290">
        <f t="shared" si="0"/>
        <v>0.01841297676457694</v>
      </c>
      <c r="L42" s="290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</row>
    <row r="43" spans="1:27" s="288" customFormat="1" ht="12.75">
      <c r="A43" s="286"/>
      <c r="B43" s="286">
        <v>147</v>
      </c>
      <c r="C43" s="286"/>
      <c r="D43" s="286"/>
      <c r="E43" s="286"/>
      <c r="F43" s="286"/>
      <c r="G43" s="286"/>
      <c r="H43" s="286"/>
      <c r="I43" s="286"/>
      <c r="J43" s="293" t="s">
        <v>228</v>
      </c>
      <c r="K43" s="290">
        <f t="shared" si="0"/>
        <v>0.01611135466900482</v>
      </c>
      <c r="L43" s="290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</row>
    <row r="44" spans="1:27" s="288" customFormat="1" ht="12.75">
      <c r="A44" s="286"/>
      <c r="B44" s="286">
        <v>632</v>
      </c>
      <c r="C44" s="286"/>
      <c r="D44" s="286"/>
      <c r="E44" s="286"/>
      <c r="F44" s="286"/>
      <c r="G44" s="286"/>
      <c r="H44" s="286"/>
      <c r="I44" s="286"/>
      <c r="J44" s="293" t="s">
        <v>229</v>
      </c>
      <c r="K44" s="290">
        <f t="shared" si="0"/>
        <v>0.06926786497150372</v>
      </c>
      <c r="L44" s="290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1:27" s="288" customFormat="1" ht="12.75">
      <c r="A45" s="286"/>
      <c r="B45" s="286">
        <v>602</v>
      </c>
      <c r="C45" s="286"/>
      <c r="D45" s="286"/>
      <c r="E45" s="286"/>
      <c r="F45" s="286"/>
      <c r="G45" s="286"/>
      <c r="H45" s="286"/>
      <c r="I45" s="286"/>
      <c r="J45" s="293" t="s">
        <v>230</v>
      </c>
      <c r="K45" s="290">
        <f t="shared" si="0"/>
        <v>0.0659798334064007</v>
      </c>
      <c r="L45" s="290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</row>
    <row r="46" spans="1:27" s="288" customFormat="1" ht="12.75">
      <c r="A46" s="286"/>
      <c r="B46" s="286">
        <v>249</v>
      </c>
      <c r="C46" s="286"/>
      <c r="D46" s="286"/>
      <c r="E46" s="286"/>
      <c r="F46" s="286"/>
      <c r="G46" s="286"/>
      <c r="H46" s="286"/>
      <c r="I46" s="286"/>
      <c r="J46" s="293" t="s">
        <v>231</v>
      </c>
      <c r="K46" s="290">
        <f t="shared" si="0"/>
        <v>0.027290661990355108</v>
      </c>
      <c r="L46" s="290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1:27" s="288" customFormat="1" ht="12.75">
      <c r="A47" s="286"/>
      <c r="B47" s="286">
        <v>2502</v>
      </c>
      <c r="C47" s="286"/>
      <c r="D47" s="286"/>
      <c r="E47" s="286"/>
      <c r="F47" s="286"/>
      <c r="G47" s="286"/>
      <c r="H47" s="286"/>
      <c r="I47" s="286"/>
      <c r="J47" s="293" t="s">
        <v>232</v>
      </c>
      <c r="K47" s="290">
        <f t="shared" si="0"/>
        <v>0.27422183252959226</v>
      </c>
      <c r="L47" s="290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</row>
    <row r="48" spans="1:27" s="288" customFormat="1" ht="12.75">
      <c r="A48" s="286"/>
      <c r="B48" s="286">
        <v>711</v>
      </c>
      <c r="C48" s="286"/>
      <c r="D48" s="286"/>
      <c r="E48" s="286"/>
      <c r="F48" s="286"/>
      <c r="G48" s="286"/>
      <c r="H48" s="286"/>
      <c r="I48" s="286"/>
      <c r="J48" s="293" t="s">
        <v>233</v>
      </c>
      <c r="K48" s="290">
        <f t="shared" si="0"/>
        <v>0.07792634809294169</v>
      </c>
      <c r="L48" s="290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</row>
    <row r="49" spans="1:27" s="288" customFormat="1" ht="12.75">
      <c r="A49" s="286">
        <f>B38+B39+B40+B41+B42+B43+B44+B45+B46+B47+B48+B49</f>
        <v>8756</v>
      </c>
      <c r="B49" s="286">
        <v>48</v>
      </c>
      <c r="C49" s="286"/>
      <c r="D49" s="286"/>
      <c r="E49" s="286"/>
      <c r="F49" s="286"/>
      <c r="G49" s="286"/>
      <c r="H49" s="286"/>
      <c r="I49" s="286"/>
      <c r="J49" s="293" t="s">
        <v>234</v>
      </c>
      <c r="K49" s="290">
        <f t="shared" si="0"/>
        <v>0.00526085050416484</v>
      </c>
      <c r="L49" s="290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</row>
    <row r="50" spans="1:27" s="288" customFormat="1" ht="12.75">
      <c r="A50" s="286"/>
      <c r="B50" s="286">
        <v>368</v>
      </c>
      <c r="C50" s="286"/>
      <c r="D50" s="286"/>
      <c r="E50" s="286"/>
      <c r="F50" s="286"/>
      <c r="G50" s="286"/>
      <c r="H50" s="286"/>
      <c r="I50" s="286"/>
      <c r="J50" s="293" t="s">
        <v>235</v>
      </c>
      <c r="K50" s="290">
        <f t="shared" si="0"/>
        <v>0.040333187198597104</v>
      </c>
      <c r="L50" s="290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</row>
    <row r="51" spans="1:27" s="288" customFormat="1" ht="12.75">
      <c r="A51" s="286"/>
      <c r="B51" s="286">
        <v>9124</v>
      </c>
      <c r="C51" s="286"/>
      <c r="D51" s="286"/>
      <c r="E51" s="286"/>
      <c r="F51" s="286"/>
      <c r="G51" s="286"/>
      <c r="H51" s="286"/>
      <c r="I51" s="286"/>
      <c r="J51" s="293"/>
      <c r="K51" s="290"/>
      <c r="L51" s="290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</row>
    <row r="52" spans="1:27" s="288" customFormat="1" ht="12.75">
      <c r="A52" s="286"/>
      <c r="B52" s="286"/>
      <c r="C52" s="286"/>
      <c r="D52" s="286"/>
      <c r="E52" s="286"/>
      <c r="F52" s="286"/>
      <c r="G52" s="286"/>
      <c r="H52" s="286"/>
      <c r="I52" s="286"/>
      <c r="J52" s="293"/>
      <c r="K52" s="290"/>
      <c r="L52" s="290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</row>
    <row r="53" spans="1:27" s="288" customFormat="1" ht="12.75">
      <c r="A53" s="286"/>
      <c r="B53" s="286">
        <f>SUM(B38:B50)</f>
        <v>9124</v>
      </c>
      <c r="C53" s="286"/>
      <c r="D53" s="286"/>
      <c r="E53" s="286"/>
      <c r="F53" s="286"/>
      <c r="G53" s="286"/>
      <c r="H53" s="286"/>
      <c r="I53" s="286"/>
      <c r="J53" s="286"/>
      <c r="K53" s="294">
        <f>SUM(K38:K50)</f>
        <v>1</v>
      </c>
      <c r="L53" s="294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</row>
    <row r="54" spans="1:27" s="288" customFormat="1" ht="12.7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</row>
    <row r="55" spans="1:27" s="288" customFormat="1" ht="12.75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</row>
    <row r="56" spans="1:27" s="288" customFormat="1" ht="12.75">
      <c r="A56" s="286"/>
      <c r="B56" s="286">
        <v>7852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</row>
    <row r="57" spans="1:27" s="288" customFormat="1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</row>
    <row r="58" spans="1:27" s="288" customFormat="1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</row>
    <row r="59" spans="1:27" s="288" customFormat="1" ht="12.7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</row>
    <row r="60" spans="1:27" s="288" customFormat="1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</row>
    <row r="61" spans="1:27" s="288" customFormat="1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</row>
  </sheetData>
  <sheetProtection/>
  <mergeCells count="1">
    <mergeCell ref="M40:AA4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2012-05-14T08:20:20Z</dcterms:created>
  <dcterms:modified xsi:type="dcterms:W3CDTF">2012-05-14T08:24:46Z</dcterms:modified>
  <cp:category/>
  <cp:version/>
  <cp:contentType/>
  <cp:contentStatus/>
</cp:coreProperties>
</file>