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6405" activeTab="0"/>
  </bookViews>
  <sheets>
    <sheet name="Stan i struktura III 12" sheetId="1" r:id="rId1"/>
    <sheet name="Gminy III.12." sheetId="2" r:id="rId2"/>
    <sheet name="Wykresy III 12" sheetId="3" r:id="rId3"/>
    <sheet name="Zał. I kw. 12" sheetId="4" r:id="rId4"/>
  </sheets>
  <externalReferences>
    <externalReference r:id="rId7"/>
    <externalReference r:id="rId8"/>
  </externalReferences>
  <definedNames>
    <definedName name="_xlnm.Print_Area" localSheetId="1">'Gminy III.12.'!$B$1:$O$46</definedName>
    <definedName name="_xlnm.Print_Area" localSheetId="0">'Stan i struktura III 12'!$B$2:$S$68</definedName>
    <definedName name="_xlnm.Print_Area" localSheetId="3">'Zał. I kw. 12'!$B$2:$S$39</definedName>
  </definedNames>
  <calcPr fullCalcOnLoad="1"/>
</workbook>
</file>

<file path=xl/sharedStrings.xml><?xml version="1.0" encoding="utf-8"?>
<sst xmlns="http://schemas.openxmlformats.org/spreadsheetml/2006/main" count="421" uniqueCount="233">
  <si>
    <t xml:space="preserve">INFORMACJA O STANIE I STRUKTURZE BEZROBOCIA W WOJ. LUBUSKIM W MARCU 2012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</si>
  <si>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</si>
  <si>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</si>
  <si>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</si>
  <si>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</si>
  <si>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</si>
  <si>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</si>
  <si>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</si>
  <si>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</si>
  <si>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</si>
  <si>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</si>
  <si>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</si>
  <si>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</si>
  <si>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</si>
  <si>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</si>
  <si>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</si>
  <si>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</si>
  <si>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</si>
  <si>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</si>
  <si>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</si>
  <si>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</si>
  <si>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2012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</si>
  <si>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</si>
  <si>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</si>
  <si>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</si>
  <si>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</si>
  <si>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</si>
  <si>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</si>
  <si>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</si>
  <si>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</si>
  <si>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</si>
  <si>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</si>
  <si>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</si>
  <si>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</si>
  <si>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</si>
  <si>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</si>
  <si>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</si>
  <si>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</si>
  <si>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</si>
  <si>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</si>
  <si>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</si>
  <si>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</si>
  <si>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</si>
  <si>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</si>
  <si>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</si>
  <si>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</si>
  <si>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</si>
  <si>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</si>
  <si>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</si>
  <si>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</si>
  <si>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</si>
  <si>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</si>
  <si>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</si>
  <si>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</si>
  <si>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</si>
  <si>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</si>
  <si>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</si>
  <si>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</si>
  <si>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</si>
  <si>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</si>
  <si>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</si>
  <si>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</si>
  <si>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</si>
  <si>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</si>
  <si>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</si>
  <si>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</si>
  <si>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</si>
  <si>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</si>
  <si>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</si>
  <si>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</si>
  <si>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</si>
  <si>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</si>
  <si>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</si>
  <si>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</si>
  <si>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</si>
  <si>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</si>
  <si>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</si>
  <si>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</si>
  <si>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</si>
  <si>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</si>
  <si>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</si>
  <si>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</si>
  <si>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</si>
  <si>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</si>
  <si>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marzec 2012 r. jest podawany przez GUS z miesięcznym opóżnieniem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</si>
  <si>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</si>
  <si>
    <t>Liczba  bezrobotnych w układzie powiatowych urzędów pracy i gmin woj. lubuskiego zarejestrowanych</t>
  </si>
  <si>
    <t>na koniec marca 2012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</si>
  <si>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</si>
  <si>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</si>
  <si>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</si>
  <si>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</si>
  <si>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</si>
  <si>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</si>
  <si>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</si>
  <si>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</si>
  <si>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</si>
  <si>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</si>
  <si>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</si>
  <si>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</si>
  <si>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</si>
  <si>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</si>
  <si>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</si>
  <si>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</si>
  <si>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</si>
  <si>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</si>
  <si>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</si>
  <si>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</si>
  <si>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</si>
  <si>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</si>
  <si>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</si>
  <si>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</si>
  <si>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</si>
  <si>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</si>
  <si>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</si>
  <si>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</si>
  <si>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</si>
  <si>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</si>
  <si>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</si>
  <si>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</si>
  <si>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</si>
  <si>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</si>
  <si>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</si>
  <si>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</si>
  <si>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</si>
  <si>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</si>
  <si>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</si>
  <si>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</si>
  <si>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</si>
  <si>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</si>
  <si>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</si>
  <si>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</si>
  <si>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</si>
  <si>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</si>
  <si>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</si>
  <si>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</si>
  <si>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</si>
  <si>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</si>
  <si>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</si>
  <si>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</si>
  <si>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</si>
  <si>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</si>
  <si>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</si>
  <si>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</si>
  <si>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</si>
  <si>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</si>
  <si>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</si>
  <si>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</si>
  <si>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</si>
  <si>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</si>
  <si>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</si>
  <si>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</si>
  <si>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</si>
  <si>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</si>
  <si>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</si>
  <si>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</si>
  <si>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</si>
  <si>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</si>
  <si>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</si>
  <si>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</si>
  <si>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</si>
  <si>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</si>
  <si>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</si>
  <si>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</si>
  <si>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</si>
  <si>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</si>
  <si>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</si>
  <si>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</si>
  <si>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</si>
  <si>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</si>
  <si>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</si>
  <si>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</si>
  <si>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</si>
  <si>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</si>
  <si>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</si>
  <si>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</si>
  <si>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</si>
  <si>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</si>
  <si>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</si>
  <si>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</si>
  <si>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</si>
  <si>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</si>
  <si>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</si>
  <si>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</si>
  <si>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</si>
  <si>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</si>
  <si>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</si>
  <si>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</si>
  <si>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</si>
  <si>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</si>
  <si>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</si>
  <si>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</si>
  <si>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</si>
  <si>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</si>
  <si>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Wojewódzki Urząd Pracy w Zielonej Górze</t>
  </si>
  <si>
    <t>INFORMACJA KWARTALNA O STRUKTURZE BEZROBOTNYCH</t>
  </si>
  <si>
    <t xml:space="preserve"> WG WIEKU, WYKSZTAŁCENIA, STAŻU PRACY I CZASIE POZOSTAWANIA BEZ PRACY [stan na 31.03.2012 r.]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</si>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</sst>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0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b/>
      <sz val="20"/>
      <name val="Arial CE"/>
      <family val="2"/>
    </font>
    <font>
      <sz val="20"/>
      <name val="Arial CE"/>
      <family val="2"/>
    </font>
    <font>
      <b/>
      <sz val="2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2"/>
      <name val="Arial"/>
      <family val="2"/>
    </font>
    <font>
      <sz val="16"/>
      <name val="Times New Roman CE"/>
      <family val="1"/>
    </font>
    <font>
      <sz val="16"/>
      <name val="Arial"/>
      <family val="2"/>
    </font>
    <font>
      <b/>
      <sz val="16"/>
      <name val="Arial"/>
      <family val="2"/>
    </font>
    <font>
      <sz val="16"/>
      <name val="Arial CE"/>
      <family val="0"/>
    </font>
    <font>
      <sz val="14"/>
      <name val="Arial CE"/>
      <family val="2"/>
    </font>
    <font>
      <b/>
      <sz val="15"/>
      <name val="Arial"/>
      <family val="2"/>
    </font>
    <font>
      <b/>
      <i/>
      <sz val="12"/>
      <name val="Arial CE"/>
      <family val="2"/>
    </font>
    <font>
      <sz val="12"/>
      <name val="Times New Roman CE"/>
      <family val="1"/>
    </font>
    <font>
      <b/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8" borderId="0" applyNumberFormat="0" applyBorder="0" applyAlignment="0" applyProtection="0"/>
    <xf numFmtId="43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29" borderId="4" applyNumberFormat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86" fillId="0" borderId="0">
      <alignment/>
      <protection/>
    </xf>
    <xf numFmtId="0" fontId="97" fillId="27" borderId="1" applyNumberFormat="0" applyAlignment="0" applyProtection="0"/>
    <xf numFmtId="9" fontId="8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6" fillId="31" borderId="9" applyNumberFormat="0" applyFont="0" applyAlignment="0" applyProtection="0"/>
    <xf numFmtId="44" fontId="86" fillId="0" borderId="0" applyFont="0" applyFill="0" applyBorder="0" applyAlignment="0" applyProtection="0"/>
    <xf numFmtId="42" fontId="86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6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165" fontId="37" fillId="0" borderId="0" xfId="0" applyNumberFormat="1" applyFont="1" applyBorder="1" applyAlignment="1" applyProtection="1">
      <alignment/>
      <protection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0" fontId="45" fillId="37" borderId="0" xfId="0" applyFont="1" applyFill="1" applyAlignment="1">
      <alignment/>
    </xf>
    <xf numFmtId="0" fontId="43" fillId="37" borderId="0" xfId="0" applyFont="1" applyFill="1" applyAlignment="1">
      <alignment horizontal="left" vertical="center"/>
    </xf>
    <xf numFmtId="0" fontId="0" fillId="37" borderId="0" xfId="0" applyFill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 horizontal="right"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3" fillId="0" borderId="68" xfId="0" applyFont="1" applyFill="1" applyBorder="1" applyAlignment="1">
      <alignment horizontal="center" vertical="center" wrapText="1"/>
    </xf>
    <xf numFmtId="0" fontId="54" fillId="38" borderId="0" xfId="0" applyFont="1" applyFill="1" applyBorder="1" applyAlignment="1">
      <alignment horizontal="center" vertical="center"/>
    </xf>
    <xf numFmtId="0" fontId="55" fillId="0" borderId="44" xfId="0" applyFont="1" applyBorder="1" applyAlignment="1">
      <alignment horizontal="center"/>
    </xf>
    <xf numFmtId="0" fontId="57" fillId="0" borderId="69" xfId="0" applyFont="1" applyBorder="1" applyAlignment="1">
      <alignment/>
    </xf>
    <xf numFmtId="0" fontId="59" fillId="0" borderId="31" xfId="0" applyFont="1" applyFill="1" applyBorder="1" applyAlignment="1">
      <alignment horizontal="center" vertical="center" wrapText="1"/>
    </xf>
    <xf numFmtId="1" fontId="59" fillId="0" borderId="31" xfId="0" applyNumberFormat="1" applyFont="1" applyFill="1" applyBorder="1" applyAlignment="1">
      <alignment horizontal="center" vertical="center"/>
    </xf>
    <xf numFmtId="1" fontId="59" fillId="0" borderId="32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/>
    </xf>
    <xf numFmtId="0" fontId="61" fillId="0" borderId="5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1" fontId="59" fillId="0" borderId="28" xfId="0" applyNumberFormat="1" applyFont="1" applyFill="1" applyBorder="1" applyAlignment="1">
      <alignment horizontal="center" vertical="center" wrapText="1"/>
    </xf>
    <xf numFmtId="1" fontId="59" fillId="0" borderId="29" xfId="0" applyNumberFormat="1" applyFont="1" applyFill="1" applyBorder="1" applyAlignment="1">
      <alignment horizontal="center" vertical="center" wrapText="1"/>
    </xf>
    <xf numFmtId="0" fontId="57" fillId="0" borderId="69" xfId="0" applyFont="1" applyBorder="1" applyAlignment="1">
      <alignment horizontal="center"/>
    </xf>
    <xf numFmtId="0" fontId="59" fillId="0" borderId="70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/>
    </xf>
    <xf numFmtId="0" fontId="59" fillId="0" borderId="52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7" fillId="0" borderId="69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0" fontId="57" fillId="0" borderId="66" xfId="0" applyFont="1" applyFill="1" applyBorder="1" applyAlignment="1">
      <alignment horizontal="center"/>
    </xf>
    <xf numFmtId="0" fontId="59" fillId="0" borderId="35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63" fillId="0" borderId="69" xfId="0" applyFont="1" applyBorder="1" applyAlignment="1">
      <alignment/>
    </xf>
    <xf numFmtId="1" fontId="60" fillId="0" borderId="10" xfId="0" applyNumberFormat="1" applyFont="1" applyFill="1" applyBorder="1" applyAlignment="1">
      <alignment horizontal="center" vertical="center" wrapText="1"/>
    </xf>
    <xf numFmtId="0" fontId="63" fillId="0" borderId="69" xfId="0" applyFont="1" applyBorder="1" applyAlignment="1">
      <alignment horizontal="center"/>
    </xf>
    <xf numFmtId="0" fontId="63" fillId="0" borderId="69" xfId="0" applyFont="1" applyFill="1" applyBorder="1" applyAlignment="1">
      <alignment horizontal="center"/>
    </xf>
    <xf numFmtId="0" fontId="63" fillId="0" borderId="66" xfId="0" applyFont="1" applyBorder="1" applyAlignment="1">
      <alignment/>
    </xf>
    <xf numFmtId="1" fontId="59" fillId="0" borderId="35" xfId="0" applyNumberFormat="1" applyFont="1" applyFill="1" applyBorder="1" applyAlignment="1">
      <alignment horizontal="center" vertical="center" wrapText="1"/>
    </xf>
    <xf numFmtId="1" fontId="59" fillId="0" borderId="48" xfId="0" applyNumberFormat="1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/>
    </xf>
    <xf numFmtId="1" fontId="59" fillId="0" borderId="31" xfId="0" applyNumberFormat="1" applyFont="1" applyFill="1" applyBorder="1" applyAlignment="1">
      <alignment horizontal="center" vertical="center" wrapText="1"/>
    </xf>
    <xf numFmtId="1" fontId="59" fillId="0" borderId="32" xfId="0" applyNumberFormat="1" applyFont="1" applyFill="1" applyBorder="1" applyAlignment="1">
      <alignment horizontal="center" vertical="center" wrapText="1"/>
    </xf>
    <xf numFmtId="1" fontId="59" fillId="0" borderId="70" xfId="0" applyNumberFormat="1" applyFont="1" applyFill="1" applyBorder="1" applyAlignment="1">
      <alignment horizontal="center" vertical="center" wrapText="1"/>
    </xf>
    <xf numFmtId="1" fontId="59" fillId="0" borderId="62" xfId="0" applyNumberFormat="1" applyFont="1" applyFill="1" applyBorder="1" applyAlignment="1">
      <alignment horizontal="center" vertical="center" wrapText="1"/>
    </xf>
    <xf numFmtId="1" fontId="59" fillId="0" borderId="31" xfId="0" applyNumberFormat="1" applyFont="1" applyFill="1" applyBorder="1" applyAlignment="1">
      <alignment horizontal="center" vertical="center" wrapText="1"/>
    </xf>
    <xf numFmtId="1" fontId="59" fillId="0" borderId="32" xfId="0" applyNumberFormat="1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1" fontId="59" fillId="0" borderId="51" xfId="0" applyNumberFormat="1" applyFont="1" applyFill="1" applyBorder="1" applyAlignment="1">
      <alignment horizontal="center" vertical="center" wrapText="1"/>
    </xf>
    <xf numFmtId="1" fontId="59" fillId="0" borderId="52" xfId="0" applyNumberFormat="1" applyFont="1" applyFill="1" applyBorder="1" applyAlignment="1">
      <alignment horizontal="center" vertical="center" wrapText="1"/>
    </xf>
    <xf numFmtId="0" fontId="63" fillId="0" borderId="66" xfId="0" applyFont="1" applyBorder="1" applyAlignment="1">
      <alignment horizontal="center"/>
    </xf>
    <xf numFmtId="0" fontId="59" fillId="0" borderId="36" xfId="0" applyFont="1" applyFill="1" applyBorder="1" applyAlignment="1">
      <alignment horizontal="center" vertical="center" wrapText="1"/>
    </xf>
    <xf numFmtId="1" fontId="59" fillId="0" borderId="36" xfId="0" applyNumberFormat="1" applyFont="1" applyFill="1" applyBorder="1" applyAlignment="1">
      <alignment horizontal="center" vertical="center" wrapText="1"/>
    </xf>
    <xf numFmtId="1" fontId="59" fillId="0" borderId="37" xfId="0" applyNumberFormat="1" applyFont="1" applyFill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64" fillId="0" borderId="0" xfId="0" applyFont="1" applyAlignment="1">
      <alignment/>
    </xf>
    <xf numFmtId="0" fontId="65" fillId="0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65" fillId="0" borderId="0" xfId="0" applyFont="1" applyBorder="1" applyAlignment="1">
      <alignment/>
    </xf>
    <xf numFmtId="1" fontId="65" fillId="0" borderId="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65" fillId="0" borderId="0" xfId="0" applyFont="1" applyBorder="1" applyAlignment="1">
      <alignment/>
    </xf>
    <xf numFmtId="1" fontId="65" fillId="0" borderId="0" xfId="0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>
      <alignment horizontal="right" vertical="center"/>
    </xf>
    <xf numFmtId="1" fontId="43" fillId="0" borderId="0" xfId="0" applyNumberFormat="1" applyFont="1" applyFill="1" applyBorder="1" applyAlignment="1">
      <alignment/>
    </xf>
    <xf numFmtId="1" fontId="43" fillId="0" borderId="0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8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1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11" xfId="0" applyFont="1" applyFill="1" applyBorder="1" applyAlignment="1">
      <alignment horizontal="center" vertical="center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2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2" xfId="0" applyFont="1" applyBorder="1" applyAlignment="1">
      <alignment vertical="center" wrapText="1"/>
    </xf>
    <xf numFmtId="0" fontId="23" fillId="0" borderId="72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2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2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7" borderId="73" xfId="0" applyFont="1" applyFill="1" applyBorder="1" applyAlignment="1">
      <alignment horizontal="center" vertical="center"/>
    </xf>
    <xf numFmtId="0" fontId="2" fillId="37" borderId="73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74" xfId="0" applyFont="1" applyBorder="1" applyAlignment="1">
      <alignment vertical="center" wrapText="1"/>
    </xf>
    <xf numFmtId="0" fontId="12" fillId="0" borderId="75" xfId="0" applyFont="1" applyBorder="1" applyAlignment="1">
      <alignment vertical="center" wrapText="1"/>
    </xf>
    <xf numFmtId="0" fontId="14" fillId="33" borderId="76" xfId="0" applyFont="1" applyFill="1" applyBorder="1" applyAlignment="1">
      <alignment vertical="center" wrapText="1"/>
    </xf>
    <xf numFmtId="0" fontId="14" fillId="33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5" fillId="0" borderId="79" xfId="0" applyFont="1" applyFill="1" applyBorder="1" applyAlignment="1">
      <alignment vertical="center" wrapText="1"/>
    </xf>
    <xf numFmtId="0" fontId="103" fillId="39" borderId="0" xfId="0" applyFont="1" applyFill="1" applyAlignment="1">
      <alignment vertical="center"/>
    </xf>
    <xf numFmtId="0" fontId="3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0" fontId="34" fillId="0" borderId="83" xfId="0" applyFont="1" applyBorder="1" applyAlignment="1">
      <alignment horizontal="center" vertical="center" wrapText="1"/>
    </xf>
    <xf numFmtId="0" fontId="34" fillId="0" borderId="84" xfId="0" applyFont="1" applyBorder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5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165" fontId="28" fillId="0" borderId="91" xfId="0" applyNumberFormat="1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77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0" fontId="14" fillId="33" borderId="94" xfId="0" applyFont="1" applyFill="1" applyBorder="1" applyAlignment="1">
      <alignment horizontal="center" vertical="center" wrapText="1"/>
    </xf>
    <xf numFmtId="165" fontId="4" fillId="33" borderId="88" xfId="0" applyNumberFormat="1" applyFont="1" applyFill="1" applyBorder="1" applyAlignment="1" applyProtection="1">
      <alignment horizontal="center" vertical="center" wrapText="1"/>
      <protection/>
    </xf>
    <xf numFmtId="0" fontId="2" fillId="33" borderId="95" xfId="0" applyFont="1" applyFill="1" applyBorder="1" applyAlignment="1">
      <alignment horizontal="center" vertical="center" wrapText="1"/>
    </xf>
    <xf numFmtId="165" fontId="30" fillId="33" borderId="91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6" xfId="0" applyFont="1" applyFill="1" applyBorder="1" applyAlignment="1" applyProtection="1">
      <alignment horizontal="center" vertical="center" wrapText="1"/>
      <protection locked="0"/>
    </xf>
    <xf numFmtId="0" fontId="27" fillId="0" borderId="92" xfId="0" applyFont="1" applyBorder="1" applyAlignment="1">
      <alignment horizontal="center" vertical="center" wrapText="1"/>
    </xf>
    <xf numFmtId="0" fontId="58" fillId="0" borderId="62" xfId="0" applyFont="1" applyBorder="1" applyAlignment="1">
      <alignment vertical="center" wrapText="1"/>
    </xf>
    <xf numFmtId="0" fontId="58" fillId="0" borderId="70" xfId="0" applyFont="1" applyBorder="1" applyAlignment="1">
      <alignment vertical="center" wrapText="1"/>
    </xf>
    <xf numFmtId="0" fontId="58" fillId="0" borderId="29" xfId="0" applyFont="1" applyFill="1" applyBorder="1" applyAlignment="1">
      <alignment vertical="center" wrapText="1"/>
    </xf>
    <xf numFmtId="0" fontId="58" fillId="0" borderId="28" xfId="0" applyFont="1" applyFill="1" applyBorder="1" applyAlignment="1">
      <alignment vertical="center" wrapText="1"/>
    </xf>
    <xf numFmtId="0" fontId="58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8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3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5" fillId="0" borderId="42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8" fillId="0" borderId="48" xfId="0" applyFont="1" applyBorder="1" applyAlignment="1">
      <alignment vertical="center" wrapText="1"/>
    </xf>
    <xf numFmtId="0" fontId="58" fillId="0" borderId="35" xfId="0" applyFont="1" applyBorder="1" applyAlignment="1">
      <alignment vertical="center" wrapText="1"/>
    </xf>
    <xf numFmtId="0" fontId="55" fillId="38" borderId="11" xfId="0" applyFont="1" applyFill="1" applyBorder="1" applyAlignment="1">
      <alignment horizontal="center"/>
    </xf>
    <xf numFmtId="0" fontId="55" fillId="38" borderId="73" xfId="0" applyFont="1" applyFill="1" applyBorder="1" applyAlignment="1">
      <alignment horizontal="center"/>
    </xf>
    <xf numFmtId="0" fontId="55" fillId="0" borderId="97" xfId="0" applyFont="1" applyFill="1" applyBorder="1" applyAlignment="1">
      <alignment horizontal="left"/>
    </xf>
    <xf numFmtId="0" fontId="55" fillId="0" borderId="57" xfId="0" applyFont="1" applyFill="1" applyBorder="1" applyAlignment="1">
      <alignment horizontal="left"/>
    </xf>
    <xf numFmtId="0" fontId="55" fillId="0" borderId="98" xfId="0" applyFont="1" applyFill="1" applyBorder="1" applyAlignment="1">
      <alignment horizontal="left"/>
    </xf>
    <xf numFmtId="0" fontId="58" fillId="0" borderId="29" xfId="0" applyFont="1" applyBorder="1" applyAlignment="1">
      <alignment vertical="center" wrapText="1"/>
    </xf>
    <xf numFmtId="0" fontId="58" fillId="0" borderId="28" xfId="0" applyFont="1" applyBorder="1" applyAlignment="1">
      <alignment vertical="center" wrapText="1"/>
    </xf>
    <xf numFmtId="0" fontId="55" fillId="0" borderId="97" xfId="0" applyFont="1" applyBorder="1" applyAlignment="1">
      <alignment horizontal="left" vertical="center" wrapText="1"/>
    </xf>
    <xf numFmtId="0" fontId="55" fillId="0" borderId="57" xfId="0" applyFont="1" applyBorder="1" applyAlignment="1">
      <alignment horizontal="left" vertical="center" wrapText="1"/>
    </xf>
    <xf numFmtId="0" fontId="55" fillId="0" borderId="98" xfId="0" applyFont="1" applyBorder="1" applyAlignment="1">
      <alignment horizontal="left" vertical="center" wrapText="1"/>
    </xf>
    <xf numFmtId="0" fontId="58" fillId="0" borderId="29" xfId="0" applyFont="1" applyFill="1" applyBorder="1" applyAlignment="1">
      <alignment horizontal="left" vertical="center" wrapText="1"/>
    </xf>
    <xf numFmtId="0" fontId="58" fillId="0" borderId="28" xfId="0" applyFont="1" applyFill="1" applyBorder="1" applyAlignment="1">
      <alignment horizontal="left" vertical="center" wrapText="1"/>
    </xf>
    <xf numFmtId="0" fontId="58" fillId="0" borderId="62" xfId="0" applyFont="1" applyFill="1" applyBorder="1" applyAlignment="1">
      <alignment horizontal="left" vertical="center" wrapText="1"/>
    </xf>
    <xf numFmtId="0" fontId="58" fillId="0" borderId="70" xfId="0" applyFont="1" applyFill="1" applyBorder="1" applyAlignment="1">
      <alignment horizontal="left" vertical="center" wrapText="1"/>
    </xf>
    <xf numFmtId="0" fontId="58" fillId="0" borderId="37" xfId="0" applyFont="1" applyFill="1" applyBorder="1" applyAlignment="1">
      <alignment horizontal="left" vertical="center" wrapText="1"/>
    </xf>
    <xf numFmtId="0" fontId="58" fillId="0" borderId="35" xfId="0" applyFont="1" applyFill="1" applyBorder="1" applyAlignment="1">
      <alignment horizontal="left" vertical="center" wrapText="1"/>
    </xf>
    <xf numFmtId="0" fontId="55" fillId="38" borderId="0" xfId="0" applyFont="1" applyFill="1" applyBorder="1" applyAlignment="1">
      <alignment horizontal="center" vertical="center"/>
    </xf>
    <xf numFmtId="0" fontId="56" fillId="38" borderId="0" xfId="0" applyFont="1" applyFill="1" applyBorder="1" applyAlignment="1">
      <alignment horizontal="center" vertical="center"/>
    </xf>
    <xf numFmtId="0" fontId="58" fillId="0" borderId="26" xfId="0" applyFont="1" applyBorder="1" applyAlignment="1">
      <alignment vertical="center" wrapText="1"/>
    </xf>
    <xf numFmtId="0" fontId="58" fillId="0" borderId="25" xfId="0" applyFont="1" applyBorder="1" applyAlignment="1">
      <alignment vertical="center" wrapText="1"/>
    </xf>
    <xf numFmtId="0" fontId="56" fillId="0" borderId="97" xfId="0" applyFont="1" applyBorder="1" applyAlignment="1">
      <alignment horizontal="left" vertical="center" wrapText="1"/>
    </xf>
    <xf numFmtId="0" fontId="56" fillId="0" borderId="57" xfId="0" applyFont="1" applyBorder="1" applyAlignment="1">
      <alignment horizontal="left" vertical="center" wrapText="1"/>
    </xf>
    <xf numFmtId="0" fontId="56" fillId="0" borderId="98" xfId="0" applyFont="1" applyBorder="1" applyAlignment="1">
      <alignment horizontal="left" vertical="center" wrapText="1"/>
    </xf>
    <xf numFmtId="0" fontId="46" fillId="37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37" borderId="0" xfId="0" applyFont="1" applyFill="1" applyAlignment="1">
      <alignment horizontal="center"/>
    </xf>
    <xf numFmtId="0" fontId="48" fillId="37" borderId="73" xfId="0" applyFont="1" applyFill="1" applyBorder="1" applyAlignment="1">
      <alignment horizontal="center" vertical="center" wrapText="1"/>
    </xf>
    <xf numFmtId="0" fontId="0" fillId="37" borderId="73" xfId="0" applyFill="1" applyBorder="1" applyAlignment="1">
      <alignment/>
    </xf>
    <xf numFmtId="0" fontId="55" fillId="38" borderId="57" xfId="0" applyFont="1" applyFill="1" applyBorder="1" applyAlignment="1">
      <alignment horizontal="center" vertical="center"/>
    </xf>
    <xf numFmtId="0" fontId="58" fillId="0" borderId="31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III 2011r. do III 2012r.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'[2]Wykresy III 12'!$C$4:$C$16</c:f>
              <c:strCache>
                <c:ptCount val="13"/>
                <c:pt idx="0">
                  <c:v>III 2011r.</c:v>
                </c:pt>
                <c:pt idx="1">
                  <c:v>IV 2011r.</c:v>
                </c:pt>
                <c:pt idx="2">
                  <c:v>V 2011r.</c:v>
                </c:pt>
                <c:pt idx="3">
                  <c:v>VI 2011r.</c:v>
                </c:pt>
                <c:pt idx="4">
                  <c:v>VII 2011r.</c:v>
                </c:pt>
                <c:pt idx="5">
                  <c:v>VIII 2011r.</c:v>
                </c:pt>
                <c:pt idx="6">
                  <c:v>IX 2011r.</c:v>
                </c:pt>
                <c:pt idx="7">
                  <c:v>X 2011r.</c:v>
                </c:pt>
                <c:pt idx="8">
                  <c:v>XI 2011r.</c:v>
                </c:pt>
                <c:pt idx="9">
                  <c:v>XII 2011r.</c:v>
                </c:pt>
                <c:pt idx="10">
                  <c:v>I 2012r.</c:v>
                </c:pt>
                <c:pt idx="11">
                  <c:v>II 2012r.</c:v>
                </c:pt>
                <c:pt idx="12">
                  <c:v>III 2012r.</c:v>
                </c:pt>
              </c:strCache>
            </c:strRef>
          </c:cat>
          <c:val>
            <c:numRef>
              <c:f>'[2]Wykresy III 12'!$D$4:$D$16</c:f>
              <c:numCache>
                <c:ptCount val="13"/>
                <c:pt idx="0">
                  <c:v>63476</c:v>
                </c:pt>
                <c:pt idx="1">
                  <c:v>60954</c:v>
                </c:pt>
                <c:pt idx="2">
                  <c:v>58451</c:v>
                </c:pt>
                <c:pt idx="3">
                  <c:v>56044</c:v>
                </c:pt>
                <c:pt idx="4">
                  <c:v>55403</c:v>
                </c:pt>
                <c:pt idx="5">
                  <c:v>55007</c:v>
                </c:pt>
                <c:pt idx="6">
                  <c:v>54713</c:v>
                </c:pt>
                <c:pt idx="7">
                  <c:v>54738</c:v>
                </c:pt>
                <c:pt idx="8">
                  <c:v>56138</c:v>
                </c:pt>
                <c:pt idx="9">
                  <c:v>59134</c:v>
                </c:pt>
                <c:pt idx="10">
                  <c:v>64653</c:v>
                </c:pt>
                <c:pt idx="11">
                  <c:v>65177</c:v>
                </c:pt>
                <c:pt idx="12">
                  <c:v>63848</c:v>
                </c:pt>
              </c:numCache>
            </c:numRef>
          </c:val>
        </c:ser>
        <c:gapWidth val="89"/>
        <c:axId val="22595899"/>
        <c:axId val="2036500"/>
      </c:bar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6500"/>
        <c:crosses val="autoZero"/>
        <c:auto val="1"/>
        <c:lblOffset val="100"/>
        <c:tickLblSkip val="1"/>
        <c:noMultiLvlLbl val="0"/>
      </c:catAx>
      <c:valAx>
        <c:axId val="2036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95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października 2011r. do marca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"/>
          <c:y val="0.15"/>
          <c:w val="0.9815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'[2]Wykresy III 12'!$H$9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'[2]Wykresy III 12'!$G$10:$G$15</c:f>
              <c:strCache>
                <c:ptCount val="6"/>
                <c:pt idx="0">
                  <c:v>marzec 2012r.</c:v>
                </c:pt>
                <c:pt idx="1">
                  <c:v>luty 2012r.</c:v>
                </c:pt>
                <c:pt idx="2">
                  <c:v>styczeń 2012r.</c:v>
                </c:pt>
                <c:pt idx="3">
                  <c:v>grudzień 2011r.</c:v>
                </c:pt>
                <c:pt idx="4">
                  <c:v>listopad 2011r.</c:v>
                </c:pt>
                <c:pt idx="5">
                  <c:v>październik 2011r.</c:v>
                </c:pt>
              </c:strCache>
            </c:strRef>
          </c:cat>
          <c:val>
            <c:numRef>
              <c:f>'[2]Wykresy III 12'!$H$10:$H$15</c:f>
              <c:numCache>
                <c:ptCount val="6"/>
                <c:pt idx="0">
                  <c:v>8637</c:v>
                </c:pt>
                <c:pt idx="1">
                  <c:v>6786</c:v>
                </c:pt>
                <c:pt idx="2">
                  <c:v>5509</c:v>
                </c:pt>
                <c:pt idx="3">
                  <c:v>5648</c:v>
                </c:pt>
                <c:pt idx="4">
                  <c:v>7852</c:v>
                </c:pt>
                <c:pt idx="5">
                  <c:v>8632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'[2]Wykresy III 12'!$I$9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'[2]Wykresy III 12'!$G$10:$G$15</c:f>
              <c:strCache>
                <c:ptCount val="6"/>
                <c:pt idx="0">
                  <c:v>marzec 2012r.</c:v>
                </c:pt>
                <c:pt idx="1">
                  <c:v>luty 2012r.</c:v>
                </c:pt>
                <c:pt idx="2">
                  <c:v>styczeń 2012r.</c:v>
                </c:pt>
                <c:pt idx="3">
                  <c:v>grudzień 2011r.</c:v>
                </c:pt>
                <c:pt idx="4">
                  <c:v>listopad 2011r.</c:v>
                </c:pt>
                <c:pt idx="5">
                  <c:v>październik 2011r.</c:v>
                </c:pt>
              </c:strCache>
            </c:strRef>
          </c:cat>
          <c:val>
            <c:numRef>
              <c:f>'[2]Wykresy III 12'!$I$10:$I$15</c:f>
              <c:numCache>
                <c:ptCount val="6"/>
                <c:pt idx="0">
                  <c:v>7308</c:v>
                </c:pt>
                <c:pt idx="1">
                  <c:v>7310</c:v>
                </c:pt>
                <c:pt idx="2">
                  <c:v>11028</c:v>
                </c:pt>
                <c:pt idx="3">
                  <c:v>8644</c:v>
                </c:pt>
                <c:pt idx="4">
                  <c:v>9252</c:v>
                </c:pt>
                <c:pt idx="5">
                  <c:v>8657</c:v>
                </c:pt>
              </c:numCache>
            </c:numRef>
          </c:val>
          <c:shape val="box"/>
        </c:ser>
        <c:gapWidth val="100"/>
        <c:shape val="box"/>
        <c:axId val="18328501"/>
        <c:axId val="30738782"/>
      </c:bar3DChart>
      <c:catAx>
        <c:axId val="183285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38782"/>
        <c:crosses val="autoZero"/>
        <c:auto val="1"/>
        <c:lblOffset val="100"/>
        <c:tickLblSkip val="1"/>
        <c:noMultiLvlLbl val="0"/>
      </c:catAx>
      <c:valAx>
        <c:axId val="30738782"/>
        <c:scaling>
          <c:orientation val="minMax"/>
        </c:scaling>
        <c:axPos val="b"/>
        <c:delete val="1"/>
        <c:majorTickMark val="out"/>
        <c:minorTickMark val="none"/>
        <c:tickLblPos val="none"/>
        <c:crossAx val="18328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X 2010r. do III 2011r. oraz od X 2011r. do III 2012r.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'[2]Wykresy III 12'!$B$24:$B$36</c:f>
              <c:strCache>
                <c:ptCount val="13"/>
                <c:pt idx="0">
                  <c:v>X 2010r.</c:v>
                </c:pt>
                <c:pt idx="1">
                  <c:v>XI 2010r.</c:v>
                </c:pt>
                <c:pt idx="2">
                  <c:v>XII 2010r.</c:v>
                </c:pt>
                <c:pt idx="3">
                  <c:v>I 2011r.</c:v>
                </c:pt>
                <c:pt idx="4">
                  <c:v>II 2011r.</c:v>
                </c:pt>
                <c:pt idx="5">
                  <c:v>III 2011r.</c:v>
                </c:pt>
                <c:pt idx="7">
                  <c:v>X 2011r.</c:v>
                </c:pt>
                <c:pt idx="8">
                  <c:v>XI 2011r.</c:v>
                </c:pt>
                <c:pt idx="9">
                  <c:v>XII 2011r.</c:v>
                </c:pt>
                <c:pt idx="10">
                  <c:v>I 2012r.</c:v>
                </c:pt>
                <c:pt idx="11">
                  <c:v>II 2012r.</c:v>
                </c:pt>
                <c:pt idx="12">
                  <c:v>III 2012r.</c:v>
                </c:pt>
              </c:strCache>
            </c:strRef>
          </c:cat>
          <c:val>
            <c:numRef>
              <c:f>'[2]Wykresy III 12'!$C$24:$C$36</c:f>
              <c:numCache>
                <c:ptCount val="13"/>
                <c:pt idx="0">
                  <c:v>4281</c:v>
                </c:pt>
                <c:pt idx="1">
                  <c:v>3488</c:v>
                </c:pt>
                <c:pt idx="2">
                  <c:v>1749</c:v>
                </c:pt>
                <c:pt idx="3">
                  <c:v>2804</c:v>
                </c:pt>
                <c:pt idx="4">
                  <c:v>2776</c:v>
                </c:pt>
                <c:pt idx="5">
                  <c:v>3518</c:v>
                </c:pt>
                <c:pt idx="7">
                  <c:v>3197</c:v>
                </c:pt>
                <c:pt idx="8">
                  <c:v>2111</c:v>
                </c:pt>
                <c:pt idx="9">
                  <c:v>1172</c:v>
                </c:pt>
                <c:pt idx="10">
                  <c:v>1810</c:v>
                </c:pt>
                <c:pt idx="11">
                  <c:v>3295</c:v>
                </c:pt>
                <c:pt idx="12">
                  <c:v>3100</c:v>
                </c:pt>
              </c:numCache>
            </c:numRef>
          </c:val>
          <c:shape val="box"/>
        </c:ser>
        <c:gapWidth val="99"/>
        <c:shape val="box"/>
        <c:axId val="8213583"/>
        <c:axId val="6813384"/>
      </c:bar3DChart>
      <c:catAx>
        <c:axId val="8213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13384"/>
        <c:crosses val="autoZero"/>
        <c:auto val="1"/>
        <c:lblOffset val="100"/>
        <c:tickLblSkip val="1"/>
        <c:noMultiLvlLbl val="0"/>
      </c:catAx>
      <c:valAx>
        <c:axId val="6813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135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marcu 2012r.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8575"/>
          <c:y val="0.280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
1,00%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
1,53%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Odmowa bez uzasadnionej przyczyny przyjęcia propozycji odpowiedniej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pracy lub innej formy pomocy
1,90%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do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pracy
25,14%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Nabycie praw emerytalnycu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 rentowych
0,58%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'[2]Wykresy III 12'!$J$38:$J$50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emerytalnycu lub rentowych</c:v>
                </c:pt>
                <c:pt idx="12">
                  <c:v>Inne</c:v>
                </c:pt>
              </c:strCache>
            </c:strRef>
          </c:cat>
          <c:val>
            <c:numRef>
              <c:f>'[2]Wykresy III 12'!$K$38:$K$50</c:f>
              <c:numCache>
                <c:ptCount val="13"/>
                <c:pt idx="0">
                  <c:v>0.36505731156651616</c:v>
                </c:pt>
                <c:pt idx="1">
                  <c:v>0.009957161051290957</c:v>
                </c:pt>
                <c:pt idx="2">
                  <c:v>0.007873104087067269</c:v>
                </c:pt>
                <c:pt idx="3">
                  <c:v>0.017830265138358226</c:v>
                </c:pt>
                <c:pt idx="4">
                  <c:v>0.01528308440430705</c:v>
                </c:pt>
                <c:pt idx="5">
                  <c:v>0.02882945467176103</c:v>
                </c:pt>
                <c:pt idx="6">
                  <c:v>0.09656130600903091</c:v>
                </c:pt>
                <c:pt idx="7">
                  <c:v>0.06773185133726989</c:v>
                </c:pt>
                <c:pt idx="8">
                  <c:v>0.018988074562926942</c:v>
                </c:pt>
                <c:pt idx="9">
                  <c:v>0.2513604260738682</c:v>
                </c:pt>
                <c:pt idx="10">
                  <c:v>0.07271043186291537</c:v>
                </c:pt>
                <c:pt idx="11">
                  <c:v>0.00578904712284358</c:v>
                </c:pt>
                <c:pt idx="12">
                  <c:v>0.042028482111844394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7</xdr:col>
      <xdr:colOff>247650</xdr:colOff>
      <xdr:row>19</xdr:row>
      <xdr:rowOff>0</xdr:rowOff>
    </xdr:to>
    <xdr:graphicFrame>
      <xdr:nvGraphicFramePr>
        <xdr:cNvPr id="1" name="Wykres 1"/>
        <xdr:cNvGraphicFramePr/>
      </xdr:nvGraphicFramePr>
      <xdr:xfrm>
        <a:off x="85725" y="161925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438150</xdr:colOff>
      <xdr:row>1</xdr:row>
      <xdr:rowOff>0</xdr:rowOff>
    </xdr:from>
    <xdr:to>
      <xdr:col>14</xdr:col>
      <xdr:colOff>609600</xdr:colOff>
      <xdr:row>19</xdr:row>
      <xdr:rowOff>0</xdr:rowOff>
    </xdr:to>
    <xdr:graphicFrame>
      <xdr:nvGraphicFramePr>
        <xdr:cNvPr id="2" name="Wykres 4"/>
        <xdr:cNvGraphicFramePr/>
      </xdr:nvGraphicFramePr>
      <xdr:xfrm>
        <a:off x="5305425" y="161925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19</xdr:row>
      <xdr:rowOff>114300</xdr:rowOff>
    </xdr:from>
    <xdr:to>
      <xdr:col>7</xdr:col>
      <xdr:colOff>238125</xdr:colOff>
      <xdr:row>38</xdr:row>
      <xdr:rowOff>9525</xdr:rowOff>
    </xdr:to>
    <xdr:graphicFrame>
      <xdr:nvGraphicFramePr>
        <xdr:cNvPr id="3" name="Wykres 5"/>
        <xdr:cNvGraphicFramePr/>
      </xdr:nvGraphicFramePr>
      <xdr:xfrm>
        <a:off x="95250" y="3190875"/>
        <a:ext cx="50101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438150</xdr:colOff>
      <xdr:row>19</xdr:row>
      <xdr:rowOff>114300</xdr:rowOff>
    </xdr:from>
    <xdr:to>
      <xdr:col>14</xdr:col>
      <xdr:colOff>609600</xdr:colOff>
      <xdr:row>38</xdr:row>
      <xdr:rowOff>9525</xdr:rowOff>
    </xdr:to>
    <xdr:graphicFrame>
      <xdr:nvGraphicFramePr>
        <xdr:cNvPr id="4" name="Wykres 7"/>
        <xdr:cNvGraphicFramePr/>
      </xdr:nvGraphicFramePr>
      <xdr:xfrm>
        <a:off x="5305425" y="3190875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2r\Arkusz%20roboczy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2r\Wykresy%20III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2"/>
      <sheetName val="Stan i struktura II 12"/>
      <sheetName val="Stan i struktura III 12"/>
    </sheetNames>
    <sheetDataSet>
      <sheetData sheetId="1">
        <row r="6">
          <cell r="E6">
            <v>6182</v>
          </cell>
          <cell r="F6">
            <v>3523</v>
          </cell>
          <cell r="G6">
            <v>4791</v>
          </cell>
          <cell r="H6">
            <v>4967</v>
          </cell>
          <cell r="I6">
            <v>7633</v>
          </cell>
          <cell r="J6">
            <v>2650</v>
          </cell>
          <cell r="K6">
            <v>5201</v>
          </cell>
          <cell r="L6">
            <v>2009</v>
          </cell>
          <cell r="M6">
            <v>2709</v>
          </cell>
          <cell r="N6">
            <v>2416</v>
          </cell>
          <cell r="O6">
            <v>5283</v>
          </cell>
          <cell r="P6">
            <v>5180</v>
          </cell>
          <cell r="Q6">
            <v>6302</v>
          </cell>
          <cell r="R6">
            <v>6331</v>
          </cell>
          <cell r="S6">
            <v>65177</v>
          </cell>
        </row>
        <row r="46">
          <cell r="E46">
            <v>536</v>
          </cell>
          <cell r="F46">
            <v>242</v>
          </cell>
          <cell r="G46">
            <v>231</v>
          </cell>
          <cell r="H46">
            <v>155</v>
          </cell>
          <cell r="I46">
            <v>266</v>
          </cell>
          <cell r="J46">
            <v>307</v>
          </cell>
          <cell r="K46">
            <v>99</v>
          </cell>
          <cell r="L46">
            <v>219</v>
          </cell>
          <cell r="M46">
            <v>152</v>
          </cell>
          <cell r="N46">
            <v>222</v>
          </cell>
          <cell r="O46">
            <v>811</v>
          </cell>
          <cell r="P46">
            <v>354</v>
          </cell>
          <cell r="Q46">
            <v>887</v>
          </cell>
          <cell r="R46">
            <v>624</v>
          </cell>
          <cell r="S46">
            <v>5105</v>
          </cell>
        </row>
        <row r="49">
          <cell r="E49">
            <v>26</v>
          </cell>
          <cell r="F49">
            <v>19</v>
          </cell>
          <cell r="G49">
            <v>0</v>
          </cell>
          <cell r="H49">
            <v>0</v>
          </cell>
          <cell r="I49">
            <v>6</v>
          </cell>
          <cell r="J49">
            <v>0</v>
          </cell>
          <cell r="K49">
            <v>0</v>
          </cell>
          <cell r="L49">
            <v>14</v>
          </cell>
          <cell r="M49">
            <v>4</v>
          </cell>
          <cell r="N49">
            <v>0</v>
          </cell>
          <cell r="O49">
            <v>83</v>
          </cell>
          <cell r="P49">
            <v>9</v>
          </cell>
          <cell r="Q49">
            <v>145</v>
          </cell>
          <cell r="R49">
            <v>21</v>
          </cell>
          <cell r="S49">
            <v>327</v>
          </cell>
        </row>
        <row r="51">
          <cell r="E51">
            <v>4</v>
          </cell>
          <cell r="F51">
            <v>16</v>
          </cell>
          <cell r="G51">
            <v>3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4</v>
          </cell>
          <cell r="M51">
            <v>0</v>
          </cell>
          <cell r="N51">
            <v>0</v>
          </cell>
          <cell r="O51">
            <v>14</v>
          </cell>
          <cell r="P51">
            <v>40</v>
          </cell>
          <cell r="Q51">
            <v>0</v>
          </cell>
          <cell r="R51">
            <v>0</v>
          </cell>
          <cell r="S51">
            <v>81</v>
          </cell>
        </row>
        <row r="53">
          <cell r="E53">
            <v>4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7</v>
          </cell>
          <cell r="K53">
            <v>0</v>
          </cell>
          <cell r="L53">
            <v>5</v>
          </cell>
          <cell r="M53">
            <v>0</v>
          </cell>
          <cell r="N53">
            <v>5</v>
          </cell>
          <cell r="O53">
            <v>3</v>
          </cell>
          <cell r="P53">
            <v>1</v>
          </cell>
          <cell r="Q53">
            <v>0</v>
          </cell>
          <cell r="R53">
            <v>7</v>
          </cell>
          <cell r="S53">
            <v>32</v>
          </cell>
        </row>
        <row r="55">
          <cell r="E55">
            <v>14</v>
          </cell>
          <cell r="F55">
            <v>6</v>
          </cell>
          <cell r="G55">
            <v>0</v>
          </cell>
          <cell r="H55">
            <v>0</v>
          </cell>
          <cell r="I55">
            <v>1</v>
          </cell>
          <cell r="J55">
            <v>19</v>
          </cell>
          <cell r="K55">
            <v>8</v>
          </cell>
          <cell r="L55">
            <v>7</v>
          </cell>
          <cell r="M55">
            <v>2</v>
          </cell>
          <cell r="N55">
            <v>12</v>
          </cell>
          <cell r="O55">
            <v>9</v>
          </cell>
          <cell r="P55">
            <v>5</v>
          </cell>
          <cell r="Q55">
            <v>14</v>
          </cell>
          <cell r="R55">
            <v>24</v>
          </cell>
          <cell r="S55">
            <v>121</v>
          </cell>
        </row>
        <row r="57">
          <cell r="E57">
            <v>2</v>
          </cell>
          <cell r="F57">
            <v>2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2</v>
          </cell>
          <cell r="S57">
            <v>7</v>
          </cell>
        </row>
        <row r="59">
          <cell r="E59">
            <v>4</v>
          </cell>
          <cell r="F59">
            <v>0</v>
          </cell>
          <cell r="G59">
            <v>6</v>
          </cell>
          <cell r="H59">
            <v>3</v>
          </cell>
          <cell r="I59">
            <v>9</v>
          </cell>
          <cell r="J59">
            <v>0</v>
          </cell>
          <cell r="K59">
            <v>0</v>
          </cell>
          <cell r="L59">
            <v>16</v>
          </cell>
          <cell r="M59">
            <v>9</v>
          </cell>
          <cell r="N59">
            <v>6</v>
          </cell>
          <cell r="O59">
            <v>5</v>
          </cell>
          <cell r="P59">
            <v>10</v>
          </cell>
          <cell r="Q59">
            <v>1</v>
          </cell>
          <cell r="R59">
            <v>4</v>
          </cell>
          <cell r="S59">
            <v>73</v>
          </cell>
        </row>
        <row r="61">
          <cell r="E61">
            <v>71</v>
          </cell>
          <cell r="F61">
            <v>41</v>
          </cell>
          <cell r="G61">
            <v>52</v>
          </cell>
          <cell r="H61">
            <v>44</v>
          </cell>
          <cell r="I61">
            <v>22</v>
          </cell>
          <cell r="J61">
            <v>16</v>
          </cell>
          <cell r="K61">
            <v>5</v>
          </cell>
          <cell r="L61">
            <v>33</v>
          </cell>
          <cell r="M61">
            <v>86</v>
          </cell>
          <cell r="N61">
            <v>12</v>
          </cell>
          <cell r="O61">
            <v>97</v>
          </cell>
          <cell r="P61">
            <v>70</v>
          </cell>
          <cell r="Q61">
            <v>81</v>
          </cell>
          <cell r="R61">
            <v>36</v>
          </cell>
          <cell r="S61">
            <v>666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27</v>
          </cell>
          <cell r="K65">
            <v>11</v>
          </cell>
          <cell r="L65">
            <v>0</v>
          </cell>
          <cell r="M65">
            <v>0</v>
          </cell>
          <cell r="N65">
            <v>20</v>
          </cell>
          <cell r="O65">
            <v>63</v>
          </cell>
          <cell r="P65">
            <v>1</v>
          </cell>
          <cell r="Q65">
            <v>159</v>
          </cell>
          <cell r="R65">
            <v>221</v>
          </cell>
          <cell r="S65">
            <v>502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III 12"/>
    </sheetNames>
    <sheetDataSet>
      <sheetData sheetId="0">
        <row r="4">
          <cell r="C4" t="str">
            <v>III 2011r.</v>
          </cell>
          <cell r="D4">
            <v>63476</v>
          </cell>
        </row>
        <row r="5">
          <cell r="C5" t="str">
            <v>IV 2011r.</v>
          </cell>
          <cell r="D5">
            <v>60954</v>
          </cell>
        </row>
        <row r="6">
          <cell r="C6" t="str">
            <v>V 2011r.</v>
          </cell>
          <cell r="D6">
            <v>58451</v>
          </cell>
        </row>
        <row r="7">
          <cell r="C7" t="str">
            <v>VI 2011r.</v>
          </cell>
          <cell r="D7">
            <v>56044</v>
          </cell>
        </row>
        <row r="8">
          <cell r="C8" t="str">
            <v>VII 2011r.</v>
          </cell>
          <cell r="D8">
            <v>55403</v>
          </cell>
        </row>
        <row r="9">
          <cell r="C9" t="str">
            <v>VIII 2011r.</v>
          </cell>
          <cell r="D9">
            <v>55007</v>
          </cell>
          <cell r="H9" t="str">
            <v>wyłączenia</v>
          </cell>
          <cell r="I9" t="str">
            <v>rejestracje</v>
          </cell>
        </row>
        <row r="10">
          <cell r="C10" t="str">
            <v>IX 2011r.</v>
          </cell>
          <cell r="D10">
            <v>54713</v>
          </cell>
          <cell r="G10" t="str">
            <v>marzec 2012r.</v>
          </cell>
          <cell r="H10">
            <v>8637</v>
          </cell>
          <cell r="I10">
            <v>7308</v>
          </cell>
        </row>
        <row r="11">
          <cell r="C11" t="str">
            <v>X 2011r.</v>
          </cell>
          <cell r="D11">
            <v>54738</v>
          </cell>
          <cell r="G11" t="str">
            <v>luty 2012r.</v>
          </cell>
          <cell r="H11">
            <v>6786</v>
          </cell>
          <cell r="I11">
            <v>7310</v>
          </cell>
        </row>
        <row r="12">
          <cell r="C12" t="str">
            <v>XI 2011r.</v>
          </cell>
          <cell r="D12">
            <v>56138</v>
          </cell>
          <cell r="G12" t="str">
            <v>styczeń 2012r.</v>
          </cell>
          <cell r="H12">
            <v>5509</v>
          </cell>
          <cell r="I12">
            <v>11028</v>
          </cell>
        </row>
        <row r="13">
          <cell r="C13" t="str">
            <v>XII 2011r.</v>
          </cell>
          <cell r="D13">
            <v>59134</v>
          </cell>
          <cell r="G13" t="str">
            <v>grudzień 2011r.</v>
          </cell>
          <cell r="H13">
            <v>5648</v>
          </cell>
          <cell r="I13">
            <v>8644</v>
          </cell>
        </row>
        <row r="14">
          <cell r="C14" t="str">
            <v>I 2012r.</v>
          </cell>
          <cell r="D14">
            <v>64653</v>
          </cell>
          <cell r="G14" t="str">
            <v>listopad 2011r.</v>
          </cell>
          <cell r="H14">
            <v>7852</v>
          </cell>
          <cell r="I14">
            <v>9252</v>
          </cell>
        </row>
        <row r="15">
          <cell r="C15" t="str">
            <v>II 2012r.</v>
          </cell>
          <cell r="D15">
            <v>65177</v>
          </cell>
          <cell r="G15" t="str">
            <v>październik 2011r.</v>
          </cell>
          <cell r="H15">
            <v>8632</v>
          </cell>
          <cell r="I15">
            <v>8657</v>
          </cell>
        </row>
        <row r="16">
          <cell r="C16" t="str">
            <v>III 2012r.</v>
          </cell>
          <cell r="D16">
            <v>63848</v>
          </cell>
        </row>
        <row r="24">
          <cell r="B24" t="str">
            <v>X 2010r.</v>
          </cell>
          <cell r="C24">
            <v>4281</v>
          </cell>
        </row>
        <row r="25">
          <cell r="B25" t="str">
            <v>XI 2010r.</v>
          </cell>
          <cell r="C25">
            <v>3488</v>
          </cell>
        </row>
        <row r="26">
          <cell r="B26" t="str">
            <v>XII 2010r.</v>
          </cell>
          <cell r="C26">
            <v>1749</v>
          </cell>
        </row>
        <row r="27">
          <cell r="B27" t="str">
            <v>I 2011r.</v>
          </cell>
          <cell r="C27">
            <v>2804</v>
          </cell>
        </row>
        <row r="28">
          <cell r="B28" t="str">
            <v>II 2011r.</v>
          </cell>
          <cell r="C28">
            <v>2776</v>
          </cell>
        </row>
        <row r="29">
          <cell r="B29" t="str">
            <v>III 2011r.</v>
          </cell>
          <cell r="C29">
            <v>3518</v>
          </cell>
        </row>
        <row r="31">
          <cell r="B31" t="str">
            <v>X 2011r.</v>
          </cell>
          <cell r="C31">
            <v>3197</v>
          </cell>
        </row>
        <row r="32">
          <cell r="B32" t="str">
            <v>XI 2011r.</v>
          </cell>
          <cell r="C32">
            <v>2111</v>
          </cell>
        </row>
        <row r="33">
          <cell r="B33" t="str">
            <v>XII 2011r.</v>
          </cell>
          <cell r="C33">
            <v>1172</v>
          </cell>
        </row>
        <row r="34">
          <cell r="B34" t="str">
            <v>I 2012r.</v>
          </cell>
          <cell r="C34">
            <v>1810</v>
          </cell>
        </row>
        <row r="35">
          <cell r="B35" t="str">
            <v>II 2012r.</v>
          </cell>
          <cell r="C35">
            <v>3295</v>
          </cell>
        </row>
        <row r="36">
          <cell r="B36" t="str">
            <v>III 2012r.</v>
          </cell>
          <cell r="C36">
            <v>3100</v>
          </cell>
        </row>
        <row r="38">
          <cell r="J38" t="str">
            <v>Praca niesubsydiowana</v>
          </cell>
          <cell r="K38">
            <v>0.36505731156651616</v>
          </cell>
        </row>
        <row r="39">
          <cell r="J39" t="str">
            <v>Podjęcie działalności gospodarczej i inna praca</v>
          </cell>
          <cell r="K39">
            <v>0.009957161051290957</v>
          </cell>
        </row>
        <row r="40">
          <cell r="J40" t="str">
            <v>Podjęcie pracy w ramach refund. kosztów w zatrud. bezrobotnego</v>
          </cell>
          <cell r="K40">
            <v>0.007873104087067269</v>
          </cell>
        </row>
        <row r="41">
          <cell r="J41" t="str">
            <v>Prace interwencyjne</v>
          </cell>
          <cell r="K41">
            <v>0.017830265138358226</v>
          </cell>
        </row>
        <row r="42">
          <cell r="J42" t="str">
            <v>Roboty publiczne</v>
          </cell>
          <cell r="K42">
            <v>0.01528308440430705</v>
          </cell>
        </row>
        <row r="43">
          <cell r="J43" t="str">
            <v>Szkolenia</v>
          </cell>
          <cell r="K43">
            <v>0.02882945467176103</v>
          </cell>
        </row>
        <row r="44">
          <cell r="J44" t="str">
            <v>Staże</v>
          </cell>
          <cell r="K44">
            <v>0.09656130600903091</v>
          </cell>
        </row>
        <row r="45">
          <cell r="J45" t="str">
            <v>Praca społecznie użyteczna</v>
          </cell>
          <cell r="K45">
            <v>0.06773185133726989</v>
          </cell>
        </row>
        <row r="46">
          <cell r="J46" t="str">
            <v>Odmowa bez uzasadnionej przyczyny przyjęcia propozycji odpowiedniej pracy lub innej formy pomocy</v>
          </cell>
          <cell r="K46">
            <v>0.018988074562926942</v>
          </cell>
        </row>
        <row r="47">
          <cell r="J47" t="str">
            <v>Niepotwierdzenie gotowości do pracy</v>
          </cell>
          <cell r="K47">
            <v>0.2513604260738682</v>
          </cell>
        </row>
        <row r="48">
          <cell r="J48" t="str">
            <v>Dobrowolna rezygnacja ze statusu bezrobotnego</v>
          </cell>
          <cell r="K48">
            <v>0.07271043186291537</v>
          </cell>
        </row>
        <row r="49">
          <cell r="J49" t="str">
            <v>Nabycie praw emerytalnycu lub rentowych</v>
          </cell>
          <cell r="K49">
            <v>0.00578904712284358</v>
          </cell>
        </row>
        <row r="50">
          <cell r="J50" t="str">
            <v>Inne</v>
          </cell>
          <cell r="K50">
            <v>0.042028482111844394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324" t="s">
        <v>0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6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89" t="s">
        <v>19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27"/>
    </row>
    <row r="5" spans="2:20" ht="28.5" customHeight="1" thickBot="1" thickTop="1">
      <c r="B5" s="14" t="s">
        <v>20</v>
      </c>
      <c r="C5" s="328" t="s">
        <v>21</v>
      </c>
      <c r="D5" s="329"/>
      <c r="E5" s="15">
        <v>10.6</v>
      </c>
      <c r="F5" s="15">
        <v>14.1</v>
      </c>
      <c r="G5" s="15">
        <v>25.3</v>
      </c>
      <c r="H5" s="15">
        <v>22.3</v>
      </c>
      <c r="I5" s="15">
        <v>25.8</v>
      </c>
      <c r="J5" s="15">
        <v>15.9</v>
      </c>
      <c r="K5" s="15">
        <v>26.4</v>
      </c>
      <c r="L5" s="15">
        <v>16.3</v>
      </c>
      <c r="M5" s="15">
        <v>10.9</v>
      </c>
      <c r="N5" s="15">
        <v>17.3</v>
      </c>
      <c r="O5" s="15">
        <v>8.7</v>
      </c>
      <c r="P5" s="15">
        <v>16.4</v>
      </c>
      <c r="Q5" s="15">
        <v>26.5</v>
      </c>
      <c r="R5" s="16">
        <v>18.1</v>
      </c>
      <c r="S5" s="17">
        <v>16.6</v>
      </c>
      <c r="T5" s="1" t="s">
        <v>22</v>
      </c>
    </row>
    <row r="6" spans="2:19" s="4" customFormat="1" ht="28.5" customHeight="1" thickBot="1" thickTop="1">
      <c r="B6" s="18" t="s">
        <v>23</v>
      </c>
      <c r="C6" s="330" t="s">
        <v>24</v>
      </c>
      <c r="D6" s="331"/>
      <c r="E6" s="19">
        <v>6063</v>
      </c>
      <c r="F6" s="20">
        <v>3429</v>
      </c>
      <c r="G6" s="20">
        <v>4699</v>
      </c>
      <c r="H6" s="20">
        <v>4817</v>
      </c>
      <c r="I6" s="20">
        <v>7503</v>
      </c>
      <c r="J6" s="20">
        <v>2484</v>
      </c>
      <c r="K6" s="20">
        <v>5052</v>
      </c>
      <c r="L6" s="20">
        <v>1973</v>
      </c>
      <c r="M6" s="20">
        <v>2766</v>
      </c>
      <c r="N6" s="20">
        <v>2356</v>
      </c>
      <c r="O6" s="20">
        <v>5179</v>
      </c>
      <c r="P6" s="20">
        <v>4997</v>
      </c>
      <c r="Q6" s="20">
        <v>6234</v>
      </c>
      <c r="R6" s="21">
        <v>6296</v>
      </c>
      <c r="S6" s="22">
        <f>SUM(E6:R6)</f>
        <v>63848</v>
      </c>
    </row>
    <row r="7" spans="2:20" s="4" customFormat="1" ht="28.5" customHeight="1" thickBot="1" thickTop="1">
      <c r="B7" s="23"/>
      <c r="C7" s="332" t="s">
        <v>25</v>
      </c>
      <c r="D7" s="333"/>
      <c r="E7" s="24">
        <f>'[1]Stan i struktura II 12'!E6</f>
        <v>6182</v>
      </c>
      <c r="F7" s="25">
        <f>'[1]Stan i struktura II 12'!F6</f>
        <v>3523</v>
      </c>
      <c r="G7" s="25">
        <f>'[1]Stan i struktura II 12'!G6</f>
        <v>4791</v>
      </c>
      <c r="H7" s="25">
        <f>'[1]Stan i struktura II 12'!H6</f>
        <v>4967</v>
      </c>
      <c r="I7" s="25">
        <f>'[1]Stan i struktura II 12'!I6</f>
        <v>7633</v>
      </c>
      <c r="J7" s="25">
        <f>'[1]Stan i struktura II 12'!J6</f>
        <v>2650</v>
      </c>
      <c r="K7" s="25">
        <f>'[1]Stan i struktura II 12'!K6</f>
        <v>5201</v>
      </c>
      <c r="L7" s="25">
        <f>'[1]Stan i struktura II 12'!L6</f>
        <v>2009</v>
      </c>
      <c r="M7" s="25">
        <f>'[1]Stan i struktura II 12'!M6</f>
        <v>2709</v>
      </c>
      <c r="N7" s="25">
        <f>'[1]Stan i struktura II 12'!N6</f>
        <v>2416</v>
      </c>
      <c r="O7" s="25">
        <f>'[1]Stan i struktura II 12'!O6</f>
        <v>5283</v>
      </c>
      <c r="P7" s="25">
        <f>'[1]Stan i struktura II 12'!P6</f>
        <v>5180</v>
      </c>
      <c r="Q7" s="25">
        <f>'[1]Stan i struktura II 12'!Q6</f>
        <v>6302</v>
      </c>
      <c r="R7" s="26">
        <f>'[1]Stan i struktura II 12'!R6</f>
        <v>6331</v>
      </c>
      <c r="S7" s="27">
        <f>'[1]Stan i struktura II 12'!S6</f>
        <v>65177</v>
      </c>
      <c r="T7" s="28"/>
    </row>
    <row r="8" spans="2:20" ht="28.5" customHeight="1" thickBot="1" thickTop="1">
      <c r="B8" s="29"/>
      <c r="C8" s="317" t="s">
        <v>26</v>
      </c>
      <c r="D8" s="303"/>
      <c r="E8" s="30">
        <f aca="true" t="shared" si="0" ref="E8:S8">E6-E7</f>
        <v>-119</v>
      </c>
      <c r="F8" s="30">
        <f t="shared" si="0"/>
        <v>-94</v>
      </c>
      <c r="G8" s="30">
        <f t="shared" si="0"/>
        <v>-92</v>
      </c>
      <c r="H8" s="30">
        <f t="shared" si="0"/>
        <v>-150</v>
      </c>
      <c r="I8" s="30">
        <f t="shared" si="0"/>
        <v>-130</v>
      </c>
      <c r="J8" s="30">
        <f t="shared" si="0"/>
        <v>-166</v>
      </c>
      <c r="K8" s="30">
        <f t="shared" si="0"/>
        <v>-149</v>
      </c>
      <c r="L8" s="30">
        <f t="shared" si="0"/>
        <v>-36</v>
      </c>
      <c r="M8" s="30">
        <f t="shared" si="0"/>
        <v>57</v>
      </c>
      <c r="N8" s="30">
        <f t="shared" si="0"/>
        <v>-60</v>
      </c>
      <c r="O8" s="30">
        <f t="shared" si="0"/>
        <v>-104</v>
      </c>
      <c r="P8" s="30">
        <f t="shared" si="0"/>
        <v>-183</v>
      </c>
      <c r="Q8" s="30">
        <f t="shared" si="0"/>
        <v>-68</v>
      </c>
      <c r="R8" s="31">
        <f t="shared" si="0"/>
        <v>-35</v>
      </c>
      <c r="S8" s="32">
        <f t="shared" si="0"/>
        <v>-1329</v>
      </c>
      <c r="T8" s="33"/>
    </row>
    <row r="9" spans="2:20" ht="28.5" customHeight="1" thickBot="1" thickTop="1">
      <c r="B9" s="34"/>
      <c r="C9" s="313" t="s">
        <v>27</v>
      </c>
      <c r="D9" s="314"/>
      <c r="E9" s="35">
        <f aca="true" t="shared" si="1" ref="E9:S9">E6/E7*100</f>
        <v>98.07505661598188</v>
      </c>
      <c r="F9" s="35">
        <f t="shared" si="1"/>
        <v>97.33181947204088</v>
      </c>
      <c r="G9" s="35">
        <f t="shared" si="1"/>
        <v>98.07973283239407</v>
      </c>
      <c r="H9" s="35">
        <f t="shared" si="1"/>
        <v>96.98006845178176</v>
      </c>
      <c r="I9" s="35">
        <f t="shared" si="1"/>
        <v>98.29686885890213</v>
      </c>
      <c r="J9" s="35">
        <f t="shared" si="1"/>
        <v>93.73584905660377</v>
      </c>
      <c r="K9" s="35">
        <f t="shared" si="1"/>
        <v>97.13516631417035</v>
      </c>
      <c r="L9" s="35">
        <f t="shared" si="1"/>
        <v>98.2080637132902</v>
      </c>
      <c r="M9" s="35">
        <f t="shared" si="1"/>
        <v>102.10409745293467</v>
      </c>
      <c r="N9" s="35">
        <f t="shared" si="1"/>
        <v>97.51655629139073</v>
      </c>
      <c r="O9" s="35">
        <f t="shared" si="1"/>
        <v>98.03142154079121</v>
      </c>
      <c r="P9" s="35">
        <f t="shared" si="1"/>
        <v>96.46718146718146</v>
      </c>
      <c r="Q9" s="35">
        <f t="shared" si="1"/>
        <v>98.92097746747064</v>
      </c>
      <c r="R9" s="36">
        <f t="shared" si="1"/>
        <v>99.44716474490602</v>
      </c>
      <c r="S9" s="37">
        <f t="shared" si="1"/>
        <v>97.9609371404023</v>
      </c>
      <c r="T9" s="33"/>
    </row>
    <row r="10" spans="2:20" s="4" customFormat="1" ht="28.5" customHeight="1" thickBot="1" thickTop="1">
      <c r="B10" s="38" t="s">
        <v>28</v>
      </c>
      <c r="C10" s="315" t="s">
        <v>29</v>
      </c>
      <c r="D10" s="316"/>
      <c r="E10" s="39">
        <v>783</v>
      </c>
      <c r="F10" s="40">
        <v>430</v>
      </c>
      <c r="G10" s="41">
        <v>450</v>
      </c>
      <c r="H10" s="41">
        <v>382</v>
      </c>
      <c r="I10" s="41">
        <v>627</v>
      </c>
      <c r="J10" s="41">
        <v>326</v>
      </c>
      <c r="K10" s="41">
        <v>417</v>
      </c>
      <c r="L10" s="41">
        <v>306</v>
      </c>
      <c r="M10" s="42">
        <v>404</v>
      </c>
      <c r="N10" s="42">
        <v>263</v>
      </c>
      <c r="O10" s="42">
        <v>654</v>
      </c>
      <c r="P10" s="42">
        <v>595</v>
      </c>
      <c r="Q10" s="42">
        <v>852</v>
      </c>
      <c r="R10" s="42">
        <v>819</v>
      </c>
      <c r="S10" s="43">
        <f>SUM(E10:R10)</f>
        <v>7308</v>
      </c>
      <c r="T10" s="28"/>
    </row>
    <row r="11" spans="2:20" ht="28.5" customHeight="1" thickBot="1" thickTop="1">
      <c r="B11" s="44"/>
      <c r="C11" s="317" t="s">
        <v>30</v>
      </c>
      <c r="D11" s="303"/>
      <c r="E11" s="45">
        <f aca="true" t="shared" si="2" ref="E11:S11">E76/E10*100</f>
        <v>19.923371647509576</v>
      </c>
      <c r="F11" s="45">
        <f t="shared" si="2"/>
        <v>15.348837209302326</v>
      </c>
      <c r="G11" s="45">
        <f t="shared" si="2"/>
        <v>14.000000000000002</v>
      </c>
      <c r="H11" s="45">
        <f t="shared" si="2"/>
        <v>14.921465968586386</v>
      </c>
      <c r="I11" s="45">
        <f t="shared" si="2"/>
        <v>13.397129186602871</v>
      </c>
      <c r="J11" s="45">
        <f t="shared" si="2"/>
        <v>19.32515337423313</v>
      </c>
      <c r="K11" s="45">
        <f t="shared" si="2"/>
        <v>10.071942446043165</v>
      </c>
      <c r="L11" s="45">
        <f t="shared" si="2"/>
        <v>16.013071895424837</v>
      </c>
      <c r="M11" s="45">
        <f t="shared" si="2"/>
        <v>18.06930693069307</v>
      </c>
      <c r="N11" s="45">
        <f t="shared" si="2"/>
        <v>14.82889733840304</v>
      </c>
      <c r="O11" s="45">
        <f t="shared" si="2"/>
        <v>22.018348623853214</v>
      </c>
      <c r="P11" s="45">
        <f t="shared" si="2"/>
        <v>20</v>
      </c>
      <c r="Q11" s="45">
        <f t="shared" si="2"/>
        <v>9.389671361502346</v>
      </c>
      <c r="R11" s="46">
        <f t="shared" si="2"/>
        <v>13.064713064713066</v>
      </c>
      <c r="S11" s="47">
        <f t="shared" si="2"/>
        <v>15.62671045429666</v>
      </c>
      <c r="T11" s="33"/>
    </row>
    <row r="12" spans="2:20" ht="28.5" customHeight="1" thickBot="1" thickTop="1">
      <c r="B12" s="48" t="s">
        <v>31</v>
      </c>
      <c r="C12" s="318" t="s">
        <v>32</v>
      </c>
      <c r="D12" s="319"/>
      <c r="E12" s="39">
        <v>902</v>
      </c>
      <c r="F12" s="41">
        <v>524</v>
      </c>
      <c r="G12" s="41">
        <v>542</v>
      </c>
      <c r="H12" s="41">
        <v>532</v>
      </c>
      <c r="I12" s="41">
        <v>757</v>
      </c>
      <c r="J12" s="41">
        <v>492</v>
      </c>
      <c r="K12" s="41">
        <v>566</v>
      </c>
      <c r="L12" s="41">
        <v>342</v>
      </c>
      <c r="M12" s="42">
        <v>347</v>
      </c>
      <c r="N12" s="42">
        <v>323</v>
      </c>
      <c r="O12" s="42">
        <v>758</v>
      </c>
      <c r="P12" s="42">
        <v>778</v>
      </c>
      <c r="Q12" s="42">
        <v>920</v>
      </c>
      <c r="R12" s="42">
        <v>854</v>
      </c>
      <c r="S12" s="43">
        <f>SUM(E12:R12)</f>
        <v>8637</v>
      </c>
      <c r="T12" s="33"/>
    </row>
    <row r="13" spans="2:20" ht="28.5" customHeight="1" thickBot="1" thickTop="1">
      <c r="B13" s="44" t="s">
        <v>22</v>
      </c>
      <c r="C13" s="320" t="s">
        <v>33</v>
      </c>
      <c r="D13" s="321"/>
      <c r="E13" s="49">
        <v>388</v>
      </c>
      <c r="F13" s="50">
        <v>209</v>
      </c>
      <c r="G13" s="50">
        <v>239</v>
      </c>
      <c r="H13" s="50">
        <v>229</v>
      </c>
      <c r="I13" s="50">
        <v>315</v>
      </c>
      <c r="J13" s="50">
        <v>208</v>
      </c>
      <c r="K13" s="50">
        <v>300</v>
      </c>
      <c r="L13" s="50">
        <v>141</v>
      </c>
      <c r="M13" s="51">
        <v>133</v>
      </c>
      <c r="N13" s="51">
        <v>137</v>
      </c>
      <c r="O13" s="51">
        <v>267</v>
      </c>
      <c r="P13" s="51">
        <v>285</v>
      </c>
      <c r="Q13" s="51">
        <v>358</v>
      </c>
      <c r="R13" s="51">
        <v>384</v>
      </c>
      <c r="S13" s="52">
        <f>SUM(E13:R13)</f>
        <v>3593</v>
      </c>
      <c r="T13" s="33"/>
    </row>
    <row r="14" spans="2:20" s="4" customFormat="1" ht="28.5" customHeight="1" thickBot="1" thickTop="1">
      <c r="B14" s="18" t="s">
        <v>22</v>
      </c>
      <c r="C14" s="322" t="s">
        <v>34</v>
      </c>
      <c r="D14" s="323"/>
      <c r="E14" s="49">
        <v>345</v>
      </c>
      <c r="F14" s="50">
        <v>179</v>
      </c>
      <c r="G14" s="50">
        <v>231</v>
      </c>
      <c r="H14" s="50">
        <v>215</v>
      </c>
      <c r="I14" s="50">
        <v>315</v>
      </c>
      <c r="J14" s="50">
        <v>165</v>
      </c>
      <c r="K14" s="50">
        <v>266</v>
      </c>
      <c r="L14" s="50">
        <v>113</v>
      </c>
      <c r="M14" s="51">
        <v>123</v>
      </c>
      <c r="N14" s="51">
        <v>117</v>
      </c>
      <c r="O14" s="51">
        <v>252</v>
      </c>
      <c r="P14" s="51">
        <v>263</v>
      </c>
      <c r="Q14" s="51">
        <v>242</v>
      </c>
      <c r="R14" s="51">
        <v>327</v>
      </c>
      <c r="S14" s="52">
        <f>SUM(E14:R14)</f>
        <v>3153</v>
      </c>
      <c r="T14" s="28"/>
    </row>
    <row r="15" spans="2:20" s="4" customFormat="1" ht="28.5" customHeight="1" thickBot="1" thickTop="1">
      <c r="B15" s="53" t="s">
        <v>22</v>
      </c>
      <c r="C15" s="306" t="s">
        <v>35</v>
      </c>
      <c r="D15" s="307"/>
      <c r="E15" s="54">
        <v>317</v>
      </c>
      <c r="F15" s="55">
        <v>129</v>
      </c>
      <c r="G15" s="55">
        <v>125</v>
      </c>
      <c r="H15" s="55">
        <v>69</v>
      </c>
      <c r="I15" s="55">
        <v>203</v>
      </c>
      <c r="J15" s="55">
        <v>155</v>
      </c>
      <c r="K15" s="55">
        <v>97</v>
      </c>
      <c r="L15" s="55">
        <v>117</v>
      </c>
      <c r="M15" s="56">
        <v>38</v>
      </c>
      <c r="N15" s="56">
        <v>93</v>
      </c>
      <c r="O15" s="56">
        <v>263</v>
      </c>
      <c r="P15" s="56">
        <v>194</v>
      </c>
      <c r="Q15" s="56">
        <v>171</v>
      </c>
      <c r="R15" s="56">
        <v>200</v>
      </c>
      <c r="S15" s="52">
        <f>SUM(E15:R15)</f>
        <v>2171</v>
      </c>
      <c r="T15" s="28"/>
    </row>
    <row r="16" spans="2:19" ht="28.5" customHeight="1" thickBot="1">
      <c r="B16" s="289" t="s">
        <v>36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9"/>
    </row>
    <row r="17" spans="2:19" ht="28.5" customHeight="1" thickBot="1" thickTop="1">
      <c r="B17" s="310" t="s">
        <v>20</v>
      </c>
      <c r="C17" s="311" t="s">
        <v>37</v>
      </c>
      <c r="D17" s="312"/>
      <c r="E17" s="57">
        <v>3104</v>
      </c>
      <c r="F17" s="58">
        <v>1876</v>
      </c>
      <c r="G17" s="58">
        <v>2529</v>
      </c>
      <c r="H17" s="58">
        <v>2484</v>
      </c>
      <c r="I17" s="58">
        <v>4109</v>
      </c>
      <c r="J17" s="58">
        <v>1205</v>
      </c>
      <c r="K17" s="58">
        <v>2638</v>
      </c>
      <c r="L17" s="58">
        <v>955</v>
      </c>
      <c r="M17" s="59">
        <v>1439</v>
      </c>
      <c r="N17" s="59">
        <v>1280</v>
      </c>
      <c r="O17" s="59">
        <v>2613</v>
      </c>
      <c r="P17" s="59">
        <v>2603</v>
      </c>
      <c r="Q17" s="59">
        <v>3409</v>
      </c>
      <c r="R17" s="59">
        <v>3325</v>
      </c>
      <c r="S17" s="52">
        <f>SUM(E17:R17)</f>
        <v>33569</v>
      </c>
    </row>
    <row r="18" spans="2:19" ht="28.5" customHeight="1" thickBot="1" thickTop="1">
      <c r="B18" s="260"/>
      <c r="C18" s="297" t="s">
        <v>38</v>
      </c>
      <c r="D18" s="298"/>
      <c r="E18" s="60">
        <f aca="true" t="shared" si="3" ref="E18:S18">E17/E6*100</f>
        <v>51.195777667821204</v>
      </c>
      <c r="F18" s="60">
        <f t="shared" si="3"/>
        <v>54.70982793817439</v>
      </c>
      <c r="G18" s="60">
        <f t="shared" si="3"/>
        <v>53.81996169397745</v>
      </c>
      <c r="H18" s="60">
        <f t="shared" si="3"/>
        <v>51.567365580236654</v>
      </c>
      <c r="I18" s="60">
        <f t="shared" si="3"/>
        <v>54.76476076236172</v>
      </c>
      <c r="J18" s="60">
        <f t="shared" si="3"/>
        <v>48.510466988727856</v>
      </c>
      <c r="K18" s="60">
        <f t="shared" si="3"/>
        <v>52.216943784639746</v>
      </c>
      <c r="L18" s="60">
        <f t="shared" si="3"/>
        <v>48.40344652812975</v>
      </c>
      <c r="M18" s="60">
        <f t="shared" si="3"/>
        <v>52.024584237165584</v>
      </c>
      <c r="N18" s="60">
        <f t="shared" si="3"/>
        <v>54.32937181663837</v>
      </c>
      <c r="O18" s="60">
        <f t="shared" si="3"/>
        <v>50.45375555126472</v>
      </c>
      <c r="P18" s="60">
        <f t="shared" si="3"/>
        <v>52.09125475285171</v>
      </c>
      <c r="Q18" s="60">
        <f t="shared" si="3"/>
        <v>54.68399101700353</v>
      </c>
      <c r="R18" s="61">
        <f t="shared" si="3"/>
        <v>52.81130876747141</v>
      </c>
      <c r="S18" s="62">
        <f t="shared" si="3"/>
        <v>52.576431524871566</v>
      </c>
    </row>
    <row r="19" spans="2:19" ht="28.5" customHeight="1" thickBot="1" thickTop="1">
      <c r="B19" s="282" t="s">
        <v>23</v>
      </c>
      <c r="C19" s="302" t="s">
        <v>39</v>
      </c>
      <c r="D19" s="303"/>
      <c r="E19" s="49">
        <v>0</v>
      </c>
      <c r="F19" s="50">
        <v>2396</v>
      </c>
      <c r="G19" s="50">
        <v>2195</v>
      </c>
      <c r="H19" s="50">
        <v>2464</v>
      </c>
      <c r="I19" s="50">
        <v>2930</v>
      </c>
      <c r="J19" s="50">
        <v>1256</v>
      </c>
      <c r="K19" s="50">
        <v>2773</v>
      </c>
      <c r="L19" s="50">
        <v>1174</v>
      </c>
      <c r="M19" s="51">
        <v>1609</v>
      </c>
      <c r="N19" s="51">
        <v>1140</v>
      </c>
      <c r="O19" s="51">
        <v>0</v>
      </c>
      <c r="P19" s="51">
        <v>3218</v>
      </c>
      <c r="Q19" s="51">
        <v>2645</v>
      </c>
      <c r="R19" s="51">
        <v>2682</v>
      </c>
      <c r="S19" s="63">
        <f>SUM(E19:R19)</f>
        <v>26482</v>
      </c>
    </row>
    <row r="20" spans="2:19" ht="28.5" customHeight="1" thickBot="1" thickTop="1">
      <c r="B20" s="260"/>
      <c r="C20" s="297" t="s">
        <v>38</v>
      </c>
      <c r="D20" s="298"/>
      <c r="E20" s="60">
        <f aca="true" t="shared" si="4" ref="E20:S20">E19/E6*100</f>
        <v>0</v>
      </c>
      <c r="F20" s="60">
        <f t="shared" si="4"/>
        <v>69.87459900845727</v>
      </c>
      <c r="G20" s="60">
        <f t="shared" si="4"/>
        <v>46.712066397105765</v>
      </c>
      <c r="H20" s="60">
        <f t="shared" si="4"/>
        <v>51.15216940004152</v>
      </c>
      <c r="I20" s="60">
        <f t="shared" si="4"/>
        <v>39.051046248167395</v>
      </c>
      <c r="J20" s="60">
        <f t="shared" si="4"/>
        <v>50.56360708534622</v>
      </c>
      <c r="K20" s="60">
        <f t="shared" si="4"/>
        <v>54.88915281076802</v>
      </c>
      <c r="L20" s="60">
        <f t="shared" si="4"/>
        <v>59.503294475418144</v>
      </c>
      <c r="M20" s="60">
        <f t="shared" si="4"/>
        <v>58.170643528561094</v>
      </c>
      <c r="N20" s="60">
        <f t="shared" si="4"/>
        <v>48.38709677419355</v>
      </c>
      <c r="O20" s="60">
        <f t="shared" si="4"/>
        <v>0</v>
      </c>
      <c r="P20" s="60">
        <f t="shared" si="4"/>
        <v>64.39863918351011</v>
      </c>
      <c r="Q20" s="60">
        <f t="shared" si="4"/>
        <v>42.42861726018607</v>
      </c>
      <c r="R20" s="61">
        <f t="shared" si="4"/>
        <v>42.598475222363405</v>
      </c>
      <c r="S20" s="62">
        <f t="shared" si="4"/>
        <v>41.47663200100238</v>
      </c>
    </row>
    <row r="21" spans="2:19" s="4" customFormat="1" ht="28.5" customHeight="1" thickBot="1" thickTop="1">
      <c r="B21" s="293" t="s">
        <v>28</v>
      </c>
      <c r="C21" s="295" t="s">
        <v>40</v>
      </c>
      <c r="D21" s="296"/>
      <c r="E21" s="49">
        <v>1229</v>
      </c>
      <c r="F21" s="50">
        <v>609</v>
      </c>
      <c r="G21" s="50">
        <v>944</v>
      </c>
      <c r="H21" s="50">
        <v>969</v>
      </c>
      <c r="I21" s="50">
        <v>1548</v>
      </c>
      <c r="J21" s="50">
        <v>566</v>
      </c>
      <c r="K21" s="50">
        <v>1046</v>
      </c>
      <c r="L21" s="50">
        <v>439</v>
      </c>
      <c r="M21" s="51">
        <v>631</v>
      </c>
      <c r="N21" s="51">
        <v>383</v>
      </c>
      <c r="O21" s="51">
        <v>1064</v>
      </c>
      <c r="P21" s="51">
        <v>932</v>
      </c>
      <c r="Q21" s="51">
        <v>1258</v>
      </c>
      <c r="R21" s="51">
        <v>1450</v>
      </c>
      <c r="S21" s="52">
        <f>SUM(E21:R21)</f>
        <v>13068</v>
      </c>
    </row>
    <row r="22" spans="2:19" ht="28.5" customHeight="1" thickBot="1" thickTop="1">
      <c r="B22" s="260"/>
      <c r="C22" s="297" t="s">
        <v>38</v>
      </c>
      <c r="D22" s="298"/>
      <c r="E22" s="60">
        <f aca="true" t="shared" si="5" ref="E22:S22">E21/E6*100</f>
        <v>20.270493155203695</v>
      </c>
      <c r="F22" s="60">
        <f t="shared" si="5"/>
        <v>17.760279965004376</v>
      </c>
      <c r="G22" s="60">
        <f t="shared" si="5"/>
        <v>20.08938071930198</v>
      </c>
      <c r="H22" s="60">
        <f t="shared" si="5"/>
        <v>20.11625493045464</v>
      </c>
      <c r="I22" s="60">
        <f t="shared" si="5"/>
        <v>20.631747301079567</v>
      </c>
      <c r="J22" s="60">
        <f t="shared" si="5"/>
        <v>22.785829307568438</v>
      </c>
      <c r="K22" s="60">
        <f t="shared" si="5"/>
        <v>20.70467141726049</v>
      </c>
      <c r="L22" s="60">
        <f t="shared" si="5"/>
        <v>22.250380131779014</v>
      </c>
      <c r="M22" s="60">
        <f t="shared" si="5"/>
        <v>22.81272595806218</v>
      </c>
      <c r="N22" s="60">
        <f t="shared" si="5"/>
        <v>16.256366723259763</v>
      </c>
      <c r="O22" s="60">
        <f t="shared" si="5"/>
        <v>20.544506661517666</v>
      </c>
      <c r="P22" s="60">
        <f t="shared" si="5"/>
        <v>18.651190714428655</v>
      </c>
      <c r="Q22" s="60">
        <f t="shared" si="5"/>
        <v>20.179659929419312</v>
      </c>
      <c r="R22" s="61">
        <f t="shared" si="5"/>
        <v>23.030495552731896</v>
      </c>
      <c r="S22" s="62">
        <f t="shared" si="5"/>
        <v>20.467359979952388</v>
      </c>
    </row>
    <row r="23" spans="2:19" s="4" customFormat="1" ht="28.5" customHeight="1" thickBot="1" thickTop="1">
      <c r="B23" s="293" t="s">
        <v>31</v>
      </c>
      <c r="C23" s="304" t="s">
        <v>41</v>
      </c>
      <c r="D23" s="305"/>
      <c r="E23" s="49">
        <v>20</v>
      </c>
      <c r="F23" s="50">
        <v>53</v>
      </c>
      <c r="G23" s="50">
        <v>29</v>
      </c>
      <c r="H23" s="50">
        <v>211</v>
      </c>
      <c r="I23" s="50">
        <v>102</v>
      </c>
      <c r="J23" s="50">
        <v>5</v>
      </c>
      <c r="K23" s="50">
        <v>76</v>
      </c>
      <c r="L23" s="50">
        <v>62</v>
      </c>
      <c r="M23" s="51">
        <v>0</v>
      </c>
      <c r="N23" s="51">
        <v>83</v>
      </c>
      <c r="O23" s="51">
        <v>156</v>
      </c>
      <c r="P23" s="51">
        <v>110</v>
      </c>
      <c r="Q23" s="51">
        <v>151</v>
      </c>
      <c r="R23" s="51">
        <v>79</v>
      </c>
      <c r="S23" s="52">
        <f>SUM(E23:R23)</f>
        <v>1137</v>
      </c>
    </row>
    <row r="24" spans="2:19" ht="28.5" customHeight="1" thickBot="1" thickTop="1">
      <c r="B24" s="260"/>
      <c r="C24" s="297" t="s">
        <v>38</v>
      </c>
      <c r="D24" s="298"/>
      <c r="E24" s="60">
        <f aca="true" t="shared" si="6" ref="E24:S24">E23/E6*100</f>
        <v>0.32986970146792016</v>
      </c>
      <c r="F24" s="60">
        <f t="shared" si="6"/>
        <v>1.5456401283172936</v>
      </c>
      <c r="G24" s="60">
        <f t="shared" si="6"/>
        <v>0.6171525856565226</v>
      </c>
      <c r="H24" s="60">
        <f t="shared" si="6"/>
        <v>4.380319701058751</v>
      </c>
      <c r="I24" s="60">
        <f t="shared" si="6"/>
        <v>1.3594562175129947</v>
      </c>
      <c r="J24" s="60">
        <f t="shared" si="6"/>
        <v>0.20128824476650561</v>
      </c>
      <c r="K24" s="60">
        <f t="shared" si="6"/>
        <v>1.5043547110055424</v>
      </c>
      <c r="L24" s="60">
        <f t="shared" si="6"/>
        <v>3.1424227065382664</v>
      </c>
      <c r="M24" s="60">
        <f t="shared" si="6"/>
        <v>0</v>
      </c>
      <c r="N24" s="60">
        <f t="shared" si="6"/>
        <v>3.5229202037351444</v>
      </c>
      <c r="O24" s="60">
        <f t="shared" si="6"/>
        <v>3.012164510523267</v>
      </c>
      <c r="P24" s="60">
        <f t="shared" si="6"/>
        <v>2.201320792475485</v>
      </c>
      <c r="Q24" s="60">
        <f t="shared" si="6"/>
        <v>2.4222008341353867</v>
      </c>
      <c r="R24" s="61">
        <f t="shared" si="6"/>
        <v>1.2547649301143584</v>
      </c>
      <c r="S24" s="62">
        <f t="shared" si="6"/>
        <v>1.7807918807167022</v>
      </c>
    </row>
    <row r="25" spans="2:19" s="4" customFormat="1" ht="28.5" customHeight="1" thickBot="1" thickTop="1">
      <c r="B25" s="293" t="s">
        <v>42</v>
      </c>
      <c r="C25" s="295" t="s">
        <v>43</v>
      </c>
      <c r="D25" s="296"/>
      <c r="E25" s="64">
        <v>286</v>
      </c>
      <c r="F25" s="51">
        <v>185</v>
      </c>
      <c r="G25" s="51">
        <v>210</v>
      </c>
      <c r="H25" s="51">
        <v>205</v>
      </c>
      <c r="I25" s="51">
        <v>346</v>
      </c>
      <c r="J25" s="51">
        <v>90</v>
      </c>
      <c r="K25" s="51">
        <v>238</v>
      </c>
      <c r="L25" s="51">
        <v>114</v>
      </c>
      <c r="M25" s="51">
        <v>140</v>
      </c>
      <c r="N25" s="51">
        <v>149</v>
      </c>
      <c r="O25" s="51">
        <v>184</v>
      </c>
      <c r="P25" s="51">
        <v>278</v>
      </c>
      <c r="Q25" s="51">
        <v>285</v>
      </c>
      <c r="R25" s="51">
        <v>330</v>
      </c>
      <c r="S25" s="52">
        <f>SUM(E25:R25)</f>
        <v>3040</v>
      </c>
    </row>
    <row r="26" spans="2:19" ht="28.5" customHeight="1" thickBot="1" thickTop="1">
      <c r="B26" s="260"/>
      <c r="C26" s="297" t="s">
        <v>38</v>
      </c>
      <c r="D26" s="298"/>
      <c r="E26" s="60">
        <f aca="true" t="shared" si="7" ref="E26:S26">E25/E6*100</f>
        <v>4.717136730991259</v>
      </c>
      <c r="F26" s="60">
        <f t="shared" si="7"/>
        <v>5.395158938466025</v>
      </c>
      <c r="G26" s="60">
        <f t="shared" si="7"/>
        <v>4.469035965098957</v>
      </c>
      <c r="H26" s="60">
        <f t="shared" si="7"/>
        <v>4.255760847000207</v>
      </c>
      <c r="I26" s="60">
        <f t="shared" si="7"/>
        <v>4.611488737838198</v>
      </c>
      <c r="J26" s="60">
        <f t="shared" si="7"/>
        <v>3.6231884057971016</v>
      </c>
      <c r="K26" s="60">
        <f t="shared" si="7"/>
        <v>4.7110055423594615</v>
      </c>
      <c r="L26" s="60">
        <f t="shared" si="7"/>
        <v>5.778003041054232</v>
      </c>
      <c r="M26" s="60">
        <f t="shared" si="7"/>
        <v>5.061460592913955</v>
      </c>
      <c r="N26" s="60">
        <f t="shared" si="7"/>
        <v>6.32427843803056</v>
      </c>
      <c r="O26" s="60">
        <f t="shared" si="7"/>
        <v>3.552809422668469</v>
      </c>
      <c r="P26" s="60">
        <f t="shared" si="7"/>
        <v>5.563338002801681</v>
      </c>
      <c r="Q26" s="60">
        <f t="shared" si="7"/>
        <v>4.571703561116458</v>
      </c>
      <c r="R26" s="61">
        <f t="shared" si="7"/>
        <v>5.241423125794155</v>
      </c>
      <c r="S26" s="62">
        <f t="shared" si="7"/>
        <v>4.76130810675354</v>
      </c>
    </row>
    <row r="27" spans="2:19" ht="28.5" customHeight="1" thickBot="1" thickTop="1">
      <c r="B27" s="289" t="s">
        <v>44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301"/>
    </row>
    <row r="28" spans="2:19" ht="28.5" customHeight="1" thickBot="1" thickTop="1">
      <c r="B28" s="282" t="s">
        <v>20</v>
      </c>
      <c r="C28" s="302" t="s">
        <v>45</v>
      </c>
      <c r="D28" s="303"/>
      <c r="E28" s="49">
        <v>968</v>
      </c>
      <c r="F28" s="50">
        <v>723</v>
      </c>
      <c r="G28" s="50">
        <v>892</v>
      </c>
      <c r="H28" s="50">
        <v>901</v>
      </c>
      <c r="I28" s="50">
        <v>1297</v>
      </c>
      <c r="J28" s="50">
        <v>631</v>
      </c>
      <c r="K28" s="50">
        <v>1014</v>
      </c>
      <c r="L28" s="50">
        <v>413</v>
      </c>
      <c r="M28" s="51">
        <v>626</v>
      </c>
      <c r="N28" s="51">
        <v>514</v>
      </c>
      <c r="O28" s="51">
        <v>618</v>
      </c>
      <c r="P28" s="51">
        <v>975</v>
      </c>
      <c r="Q28" s="51">
        <v>1160</v>
      </c>
      <c r="R28" s="51">
        <v>1182</v>
      </c>
      <c r="S28" s="52">
        <f>SUM(E28:R28)</f>
        <v>11914</v>
      </c>
    </row>
    <row r="29" spans="2:19" ht="28.5" customHeight="1" thickBot="1" thickTop="1">
      <c r="B29" s="260"/>
      <c r="C29" s="297" t="s">
        <v>38</v>
      </c>
      <c r="D29" s="298"/>
      <c r="E29" s="60">
        <f aca="true" t="shared" si="8" ref="E29:S29">E28/E6*100</f>
        <v>15.965693551047336</v>
      </c>
      <c r="F29" s="60">
        <f t="shared" si="8"/>
        <v>21.084864391951005</v>
      </c>
      <c r="G29" s="60">
        <f t="shared" si="8"/>
        <v>18.982762289848903</v>
      </c>
      <c r="H29" s="60">
        <f t="shared" si="8"/>
        <v>18.70458791779116</v>
      </c>
      <c r="I29" s="60">
        <f t="shared" si="8"/>
        <v>17.286418765827</v>
      </c>
      <c r="J29" s="60">
        <f t="shared" si="8"/>
        <v>25.40257648953301</v>
      </c>
      <c r="K29" s="60">
        <f t="shared" si="8"/>
        <v>20.071258907363422</v>
      </c>
      <c r="L29" s="60">
        <f t="shared" si="8"/>
        <v>20.932589964521036</v>
      </c>
      <c r="M29" s="60">
        <f t="shared" si="8"/>
        <v>22.63195950831526</v>
      </c>
      <c r="N29" s="60">
        <f t="shared" si="8"/>
        <v>21.816638370118845</v>
      </c>
      <c r="O29" s="60">
        <f t="shared" si="8"/>
        <v>11.932805560919096</v>
      </c>
      <c r="P29" s="60">
        <f t="shared" si="8"/>
        <v>19.511707024214527</v>
      </c>
      <c r="Q29" s="60">
        <f t="shared" si="8"/>
        <v>18.60763554700032</v>
      </c>
      <c r="R29" s="61">
        <f t="shared" si="8"/>
        <v>18.77382465057179</v>
      </c>
      <c r="S29" s="62">
        <f t="shared" si="8"/>
        <v>18.659942363112393</v>
      </c>
    </row>
    <row r="30" spans="2:19" ht="28.5" customHeight="1" thickBot="1" thickTop="1">
      <c r="B30" s="293" t="s">
        <v>23</v>
      </c>
      <c r="C30" s="295" t="s">
        <v>46</v>
      </c>
      <c r="D30" s="296"/>
      <c r="E30" s="49">
        <v>1639</v>
      </c>
      <c r="F30" s="50">
        <v>857</v>
      </c>
      <c r="G30" s="50">
        <v>1120</v>
      </c>
      <c r="H30" s="50">
        <v>1201</v>
      </c>
      <c r="I30" s="50">
        <v>1756</v>
      </c>
      <c r="J30" s="50">
        <v>818</v>
      </c>
      <c r="K30" s="50">
        <v>1120</v>
      </c>
      <c r="L30" s="50">
        <v>511</v>
      </c>
      <c r="M30" s="51">
        <v>607</v>
      </c>
      <c r="N30" s="51">
        <v>543</v>
      </c>
      <c r="O30" s="51">
        <v>1427</v>
      </c>
      <c r="P30" s="51">
        <v>1107</v>
      </c>
      <c r="Q30" s="51">
        <v>1368</v>
      </c>
      <c r="R30" s="51">
        <v>1484</v>
      </c>
      <c r="S30" s="52">
        <f>SUM(E30:R30)</f>
        <v>15558</v>
      </c>
    </row>
    <row r="31" spans="2:19" ht="28.5" customHeight="1" thickBot="1" thickTop="1">
      <c r="B31" s="260"/>
      <c r="C31" s="297" t="s">
        <v>38</v>
      </c>
      <c r="D31" s="298"/>
      <c r="E31" s="60">
        <f aca="true" t="shared" si="9" ref="E31:S31">E30/E6*100</f>
        <v>27.032822035296057</v>
      </c>
      <c r="F31" s="60">
        <f t="shared" si="9"/>
        <v>24.992709244677748</v>
      </c>
      <c r="G31" s="60">
        <f t="shared" si="9"/>
        <v>23.83485848052777</v>
      </c>
      <c r="H31" s="60">
        <f t="shared" si="9"/>
        <v>24.93253062071829</v>
      </c>
      <c r="I31" s="60">
        <f t="shared" si="9"/>
        <v>23.40397174463548</v>
      </c>
      <c r="J31" s="60">
        <f t="shared" si="9"/>
        <v>32.930756843800324</v>
      </c>
      <c r="K31" s="60">
        <f t="shared" si="9"/>
        <v>22.169437846397464</v>
      </c>
      <c r="L31" s="60">
        <f t="shared" si="9"/>
        <v>25.899645210339585</v>
      </c>
      <c r="M31" s="60">
        <f t="shared" si="9"/>
        <v>21.945046999276936</v>
      </c>
      <c r="N31" s="60">
        <f t="shared" si="9"/>
        <v>23.04753820033956</v>
      </c>
      <c r="O31" s="60">
        <f t="shared" si="9"/>
        <v>27.553581772542962</v>
      </c>
      <c r="P31" s="60">
        <f t="shared" si="9"/>
        <v>22.15329197518511</v>
      </c>
      <c r="Q31" s="60">
        <f t="shared" si="9"/>
        <v>21.944177093359</v>
      </c>
      <c r="R31" s="61">
        <f t="shared" si="9"/>
        <v>23.570520965692506</v>
      </c>
      <c r="S31" s="62">
        <f t="shared" si="9"/>
        <v>24.367247212128806</v>
      </c>
    </row>
    <row r="32" spans="2:19" ht="28.5" customHeight="1" thickBot="1" thickTop="1">
      <c r="B32" s="293" t="s">
        <v>28</v>
      </c>
      <c r="C32" s="295" t="s">
        <v>47</v>
      </c>
      <c r="D32" s="296"/>
      <c r="E32" s="49">
        <v>1993</v>
      </c>
      <c r="F32" s="50">
        <v>1329</v>
      </c>
      <c r="G32" s="50">
        <v>2461</v>
      </c>
      <c r="H32" s="50">
        <v>2692</v>
      </c>
      <c r="I32" s="50">
        <v>4058</v>
      </c>
      <c r="J32" s="50">
        <v>1311</v>
      </c>
      <c r="K32" s="50">
        <v>2506</v>
      </c>
      <c r="L32" s="50">
        <v>680</v>
      </c>
      <c r="M32" s="51">
        <v>923</v>
      </c>
      <c r="N32" s="51">
        <v>1057</v>
      </c>
      <c r="O32" s="51">
        <v>2035</v>
      </c>
      <c r="P32" s="51">
        <v>2040</v>
      </c>
      <c r="Q32" s="51">
        <v>3269</v>
      </c>
      <c r="R32" s="51">
        <v>2867</v>
      </c>
      <c r="S32" s="52">
        <f>SUM(E32:R32)</f>
        <v>29221</v>
      </c>
    </row>
    <row r="33" spans="2:19" ht="28.5" customHeight="1" thickBot="1" thickTop="1">
      <c r="B33" s="260"/>
      <c r="C33" s="297" t="s">
        <v>38</v>
      </c>
      <c r="D33" s="298"/>
      <c r="E33" s="60">
        <f aca="true" t="shared" si="10" ref="E33:S33">E32/E6*100</f>
        <v>32.871515751278245</v>
      </c>
      <c r="F33" s="60">
        <f t="shared" si="10"/>
        <v>38.75765529308837</v>
      </c>
      <c r="G33" s="60">
        <f t="shared" si="10"/>
        <v>52.37284528623112</v>
      </c>
      <c r="H33" s="60">
        <f t="shared" si="10"/>
        <v>55.885405854266146</v>
      </c>
      <c r="I33" s="60">
        <f t="shared" si="10"/>
        <v>54.085032653605225</v>
      </c>
      <c r="J33" s="60">
        <f t="shared" si="10"/>
        <v>52.77777777777778</v>
      </c>
      <c r="K33" s="60">
        <f t="shared" si="10"/>
        <v>49.60411718131434</v>
      </c>
      <c r="L33" s="60">
        <f t="shared" si="10"/>
        <v>34.46528129751647</v>
      </c>
      <c r="M33" s="60">
        <f t="shared" si="10"/>
        <v>33.36948662328272</v>
      </c>
      <c r="N33" s="60">
        <f t="shared" si="10"/>
        <v>44.864176570458405</v>
      </c>
      <c r="O33" s="60">
        <f t="shared" si="10"/>
        <v>39.29329986483877</v>
      </c>
      <c r="P33" s="60">
        <f t="shared" si="10"/>
        <v>40.82449469681809</v>
      </c>
      <c r="Q33" s="60">
        <f t="shared" si="10"/>
        <v>52.4382418992621</v>
      </c>
      <c r="R33" s="61">
        <f t="shared" si="10"/>
        <v>45.53684879288437</v>
      </c>
      <c r="S33" s="62">
        <f t="shared" si="10"/>
        <v>45.76650795639644</v>
      </c>
    </row>
    <row r="34" spans="2:19" ht="28.5" customHeight="1" thickBot="1" thickTop="1">
      <c r="B34" s="293" t="s">
        <v>31</v>
      </c>
      <c r="C34" s="295" t="s">
        <v>48</v>
      </c>
      <c r="D34" s="296"/>
      <c r="E34" s="64">
        <v>1685</v>
      </c>
      <c r="F34" s="51">
        <v>1139</v>
      </c>
      <c r="G34" s="51">
        <v>1467</v>
      </c>
      <c r="H34" s="51">
        <v>1706</v>
      </c>
      <c r="I34" s="51">
        <v>2094</v>
      </c>
      <c r="J34" s="51">
        <v>885</v>
      </c>
      <c r="K34" s="51">
        <v>1964</v>
      </c>
      <c r="L34" s="51">
        <v>732</v>
      </c>
      <c r="M34" s="51">
        <v>1020</v>
      </c>
      <c r="N34" s="51">
        <v>509</v>
      </c>
      <c r="O34" s="51">
        <v>1741</v>
      </c>
      <c r="P34" s="51">
        <v>1600</v>
      </c>
      <c r="Q34" s="51">
        <v>1957</v>
      </c>
      <c r="R34" s="51">
        <v>1532</v>
      </c>
      <c r="S34" s="52">
        <f>SUM(E34:R34)</f>
        <v>20031</v>
      </c>
    </row>
    <row r="35" spans="2:19" ht="28.5" customHeight="1" thickBot="1" thickTop="1">
      <c r="B35" s="294"/>
      <c r="C35" s="297" t="s">
        <v>38</v>
      </c>
      <c r="D35" s="298"/>
      <c r="E35" s="60">
        <f aca="true" t="shared" si="11" ref="E35:S35">E34/E6*100</f>
        <v>27.791522348672277</v>
      </c>
      <c r="F35" s="60">
        <f t="shared" si="11"/>
        <v>33.21668124817731</v>
      </c>
      <c r="G35" s="60">
        <f t="shared" si="11"/>
        <v>31.219408384762716</v>
      </c>
      <c r="H35" s="60">
        <f t="shared" si="11"/>
        <v>35.41623417064563</v>
      </c>
      <c r="I35" s="60">
        <f t="shared" si="11"/>
        <v>27.908836465413835</v>
      </c>
      <c r="J35" s="60">
        <f t="shared" si="11"/>
        <v>35.628019323671495</v>
      </c>
      <c r="K35" s="60">
        <f t="shared" si="11"/>
        <v>38.8756927949327</v>
      </c>
      <c r="L35" s="60">
        <f t="shared" si="11"/>
        <v>37.10086163203244</v>
      </c>
      <c r="M35" s="60">
        <f t="shared" si="11"/>
        <v>36.8763557483731</v>
      </c>
      <c r="N35" s="60">
        <f t="shared" si="11"/>
        <v>21.604414261460104</v>
      </c>
      <c r="O35" s="60">
        <f t="shared" si="11"/>
        <v>33.61652828731415</v>
      </c>
      <c r="P35" s="60">
        <f t="shared" si="11"/>
        <v>32.019211526916145</v>
      </c>
      <c r="Q35" s="60">
        <f t="shared" si="11"/>
        <v>31.392364452999676</v>
      </c>
      <c r="R35" s="61">
        <f t="shared" si="11"/>
        <v>24.332909783989834</v>
      </c>
      <c r="S35" s="62">
        <f t="shared" si="11"/>
        <v>31.372948252098737</v>
      </c>
    </row>
    <row r="36" spans="2:19" ht="28.5" customHeight="1" thickBot="1" thickTop="1">
      <c r="B36" s="293" t="s">
        <v>42</v>
      </c>
      <c r="C36" s="299" t="s">
        <v>49</v>
      </c>
      <c r="D36" s="300"/>
      <c r="E36" s="64">
        <v>1049</v>
      </c>
      <c r="F36" s="51">
        <v>723</v>
      </c>
      <c r="G36" s="51">
        <v>1126</v>
      </c>
      <c r="H36" s="51">
        <v>954</v>
      </c>
      <c r="I36" s="51">
        <v>1639</v>
      </c>
      <c r="J36" s="51">
        <v>520</v>
      </c>
      <c r="K36" s="51">
        <v>1244</v>
      </c>
      <c r="L36" s="51">
        <v>348</v>
      </c>
      <c r="M36" s="51">
        <v>742</v>
      </c>
      <c r="N36" s="51">
        <v>431</v>
      </c>
      <c r="O36" s="51">
        <v>1412</v>
      </c>
      <c r="P36" s="51">
        <v>1410</v>
      </c>
      <c r="Q36" s="51">
        <v>1354</v>
      </c>
      <c r="R36" s="51">
        <v>1351</v>
      </c>
      <c r="S36" s="52">
        <f>SUM(E36:R36)</f>
        <v>14303</v>
      </c>
    </row>
    <row r="37" spans="2:19" ht="28.5" customHeight="1" thickBot="1" thickTop="1">
      <c r="B37" s="294"/>
      <c r="C37" s="297" t="s">
        <v>38</v>
      </c>
      <c r="D37" s="298"/>
      <c r="E37" s="60">
        <f aca="true" t="shared" si="12" ref="E37:S37">E36/E6*100</f>
        <v>17.301665841992413</v>
      </c>
      <c r="F37" s="60">
        <f t="shared" si="12"/>
        <v>21.084864391951005</v>
      </c>
      <c r="G37" s="60">
        <f t="shared" si="12"/>
        <v>23.962545222387742</v>
      </c>
      <c r="H37" s="60">
        <f t="shared" si="12"/>
        <v>19.804857795308283</v>
      </c>
      <c r="I37" s="60">
        <f t="shared" si="12"/>
        <v>21.84459549513528</v>
      </c>
      <c r="J37" s="60">
        <f t="shared" si="12"/>
        <v>20.933977455716587</v>
      </c>
      <c r="K37" s="60">
        <f t="shared" si="12"/>
        <v>24.623911322248617</v>
      </c>
      <c r="L37" s="60">
        <f t="shared" si="12"/>
        <v>17.638114546376077</v>
      </c>
      <c r="M37" s="60">
        <f t="shared" si="12"/>
        <v>26.825741142443967</v>
      </c>
      <c r="N37" s="60">
        <f t="shared" si="12"/>
        <v>18.2937181663837</v>
      </c>
      <c r="O37" s="60">
        <f t="shared" si="12"/>
        <v>27.26395056960803</v>
      </c>
      <c r="P37" s="60">
        <f t="shared" si="12"/>
        <v>28.216930158094854</v>
      </c>
      <c r="Q37" s="60">
        <f t="shared" si="12"/>
        <v>21.719602181584857</v>
      </c>
      <c r="R37" s="61">
        <f t="shared" si="12"/>
        <v>21.458068614993646</v>
      </c>
      <c r="S37" s="62">
        <f t="shared" si="12"/>
        <v>22.40164139832101</v>
      </c>
    </row>
    <row r="38" spans="2:19" s="65" customFormat="1" ht="28.5" customHeight="1" thickBot="1" thickTop="1">
      <c r="B38" s="282" t="s">
        <v>50</v>
      </c>
      <c r="C38" s="284" t="s">
        <v>51</v>
      </c>
      <c r="D38" s="285"/>
      <c r="E38" s="64">
        <v>904</v>
      </c>
      <c r="F38" s="51">
        <v>355</v>
      </c>
      <c r="G38" s="51">
        <v>293</v>
      </c>
      <c r="H38" s="51">
        <v>209</v>
      </c>
      <c r="I38" s="51">
        <v>583</v>
      </c>
      <c r="J38" s="51">
        <v>138</v>
      </c>
      <c r="K38" s="51">
        <v>325</v>
      </c>
      <c r="L38" s="51">
        <v>164</v>
      </c>
      <c r="M38" s="51">
        <v>192</v>
      </c>
      <c r="N38" s="51">
        <v>184</v>
      </c>
      <c r="O38" s="51">
        <v>461</v>
      </c>
      <c r="P38" s="51">
        <v>346</v>
      </c>
      <c r="Q38" s="51">
        <v>451</v>
      </c>
      <c r="R38" s="51">
        <v>404</v>
      </c>
      <c r="S38" s="52">
        <f>SUM(E38:R38)</f>
        <v>5009</v>
      </c>
    </row>
    <row r="39" spans="2:19" s="4" customFormat="1" ht="28.5" customHeight="1" thickBot="1" thickTop="1">
      <c r="B39" s="283"/>
      <c r="C39" s="286" t="s">
        <v>38</v>
      </c>
      <c r="D39" s="287"/>
      <c r="E39" s="66">
        <f aca="true" t="shared" si="13" ref="E39:S39">E38/E6*100</f>
        <v>14.91011050634999</v>
      </c>
      <c r="F39" s="67">
        <f t="shared" si="13"/>
        <v>10.352872557596967</v>
      </c>
      <c r="G39" s="67">
        <f t="shared" si="13"/>
        <v>6.2353692274952115</v>
      </c>
      <c r="H39" s="67">
        <f t="shared" si="13"/>
        <v>4.338800083039236</v>
      </c>
      <c r="I39" s="67">
        <f t="shared" si="13"/>
        <v>7.770225243236038</v>
      </c>
      <c r="J39" s="67">
        <f t="shared" si="13"/>
        <v>5.555555555555555</v>
      </c>
      <c r="K39" s="67">
        <f t="shared" si="13"/>
        <v>6.433095803642122</v>
      </c>
      <c r="L39" s="67">
        <f t="shared" si="13"/>
        <v>8.312214901165738</v>
      </c>
      <c r="M39" s="67">
        <f t="shared" si="13"/>
        <v>6.941431670281996</v>
      </c>
      <c r="N39" s="67">
        <f t="shared" si="13"/>
        <v>7.809847198641766</v>
      </c>
      <c r="O39" s="66">
        <f t="shared" si="13"/>
        <v>8.9013323035335</v>
      </c>
      <c r="P39" s="67">
        <f t="shared" si="13"/>
        <v>6.924154492695618</v>
      </c>
      <c r="Q39" s="67">
        <f t="shared" si="13"/>
        <v>7.234520372152711</v>
      </c>
      <c r="R39" s="68">
        <f t="shared" si="13"/>
        <v>6.416772554002541</v>
      </c>
      <c r="S39" s="62">
        <f t="shared" si="13"/>
        <v>7.845194837739632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88" t="s">
        <v>52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89" t="s">
        <v>55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78"/>
    </row>
    <row r="44" spans="2:19" s="4" customFormat="1" ht="42" customHeight="1" thickBot="1" thickTop="1">
      <c r="B44" s="75" t="s">
        <v>20</v>
      </c>
      <c r="C44" s="291" t="s">
        <v>56</v>
      </c>
      <c r="D44" s="292"/>
      <c r="E44" s="57">
        <v>229</v>
      </c>
      <c r="F44" s="57">
        <v>89</v>
      </c>
      <c r="G44" s="57">
        <v>163</v>
      </c>
      <c r="H44" s="57">
        <v>138</v>
      </c>
      <c r="I44" s="57">
        <v>384</v>
      </c>
      <c r="J44" s="57">
        <v>227</v>
      </c>
      <c r="K44" s="57">
        <v>262</v>
      </c>
      <c r="L44" s="57">
        <v>175</v>
      </c>
      <c r="M44" s="57">
        <v>84</v>
      </c>
      <c r="N44" s="57">
        <v>86</v>
      </c>
      <c r="O44" s="57">
        <v>394</v>
      </c>
      <c r="P44" s="57">
        <v>187</v>
      </c>
      <c r="Q44" s="57">
        <v>395</v>
      </c>
      <c r="R44" s="76">
        <v>287</v>
      </c>
      <c r="S44" s="77">
        <f>SUM(E44:R44)</f>
        <v>3100</v>
      </c>
    </row>
    <row r="45" spans="2:19" s="4" customFormat="1" ht="42" customHeight="1" thickBot="1" thickTop="1">
      <c r="B45" s="78"/>
      <c r="C45" s="272" t="s">
        <v>57</v>
      </c>
      <c r="D45" s="273"/>
      <c r="E45" s="79">
        <v>72</v>
      </c>
      <c r="F45" s="50">
        <v>52</v>
      </c>
      <c r="G45" s="50">
        <v>90</v>
      </c>
      <c r="H45" s="50">
        <v>64</v>
      </c>
      <c r="I45" s="50">
        <v>216</v>
      </c>
      <c r="J45" s="50">
        <v>100</v>
      </c>
      <c r="K45" s="50">
        <v>219</v>
      </c>
      <c r="L45" s="50">
        <v>83</v>
      </c>
      <c r="M45" s="51">
        <v>67</v>
      </c>
      <c r="N45" s="51">
        <v>31</v>
      </c>
      <c r="O45" s="51">
        <v>100</v>
      </c>
      <c r="P45" s="51">
        <v>74</v>
      </c>
      <c r="Q45" s="51">
        <v>354</v>
      </c>
      <c r="R45" s="51">
        <v>164</v>
      </c>
      <c r="S45" s="77">
        <f>SUM(E45:R45)</f>
        <v>1686</v>
      </c>
    </row>
    <row r="46" spans="2:22" s="4" customFormat="1" ht="42" customHeight="1" thickBot="1" thickTop="1">
      <c r="B46" s="80" t="s">
        <v>23</v>
      </c>
      <c r="C46" s="274" t="s">
        <v>58</v>
      </c>
      <c r="D46" s="275"/>
      <c r="E46" s="81">
        <f>E44+'[1]Stan i struktura II 12'!E46</f>
        <v>765</v>
      </c>
      <c r="F46" s="81">
        <f>F44+'[1]Stan i struktura II 12'!F46</f>
        <v>331</v>
      </c>
      <c r="G46" s="81">
        <f>G44+'[1]Stan i struktura II 12'!G46</f>
        <v>394</v>
      </c>
      <c r="H46" s="81">
        <f>H44+'[1]Stan i struktura II 12'!H46</f>
        <v>293</v>
      </c>
      <c r="I46" s="81">
        <f>I44+'[1]Stan i struktura II 12'!I46</f>
        <v>650</v>
      </c>
      <c r="J46" s="81">
        <f>J44+'[1]Stan i struktura II 12'!J46</f>
        <v>534</v>
      </c>
      <c r="K46" s="81">
        <f>K44+'[1]Stan i struktura II 12'!K46</f>
        <v>361</v>
      </c>
      <c r="L46" s="81">
        <f>L44+'[1]Stan i struktura II 12'!L46</f>
        <v>394</v>
      </c>
      <c r="M46" s="81">
        <f>M44+'[1]Stan i struktura II 12'!M46</f>
        <v>236</v>
      </c>
      <c r="N46" s="81">
        <f>N44+'[1]Stan i struktura II 12'!N46</f>
        <v>308</v>
      </c>
      <c r="O46" s="81">
        <f>O44+'[1]Stan i struktura II 12'!O46</f>
        <v>1205</v>
      </c>
      <c r="P46" s="81">
        <f>P44+'[1]Stan i struktura II 12'!P46</f>
        <v>541</v>
      </c>
      <c r="Q46" s="81">
        <f>Q44+'[1]Stan i struktura II 12'!Q46</f>
        <v>1282</v>
      </c>
      <c r="R46" s="82">
        <f>R44+'[1]Stan i struktura II 12'!R46</f>
        <v>911</v>
      </c>
      <c r="S46" s="83">
        <f>S44+'[1]Stan i struktura II 12'!S46</f>
        <v>8205</v>
      </c>
      <c r="V46" s="4">
        <f>SUM(E46:R46)</f>
        <v>8205</v>
      </c>
    </row>
    <row r="47" spans="2:19" s="4" customFormat="1" ht="42" customHeight="1" thickBot="1">
      <c r="B47" s="276" t="s">
        <v>59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8"/>
    </row>
    <row r="48" spans="2:19" s="4" customFormat="1" ht="42" customHeight="1" thickBot="1" thickTop="1">
      <c r="B48" s="279" t="s">
        <v>20</v>
      </c>
      <c r="C48" s="280" t="s">
        <v>60</v>
      </c>
      <c r="D48" s="281"/>
      <c r="E48" s="58">
        <v>9</v>
      </c>
      <c r="F48" s="58">
        <v>9</v>
      </c>
      <c r="G48" s="58">
        <v>0</v>
      </c>
      <c r="H48" s="58">
        <v>5</v>
      </c>
      <c r="I48" s="58">
        <v>0</v>
      </c>
      <c r="J48" s="58">
        <v>9</v>
      </c>
      <c r="K48" s="58">
        <v>21</v>
      </c>
      <c r="L48" s="58">
        <v>6</v>
      </c>
      <c r="M48" s="58">
        <v>4</v>
      </c>
      <c r="N48" s="58">
        <v>0</v>
      </c>
      <c r="O48" s="58">
        <v>2</v>
      </c>
      <c r="P48" s="58">
        <v>3</v>
      </c>
      <c r="Q48" s="58">
        <v>67</v>
      </c>
      <c r="R48" s="59">
        <v>19</v>
      </c>
      <c r="S48" s="84">
        <f>SUM(E48:R48)</f>
        <v>154</v>
      </c>
    </row>
    <row r="49" spans="2:22" ht="42" customHeight="1" thickBot="1" thickTop="1">
      <c r="B49" s="260"/>
      <c r="C49" s="270" t="s">
        <v>61</v>
      </c>
      <c r="D49" s="271"/>
      <c r="E49" s="85">
        <f>E48+'[1]Stan i struktura II 12'!E49</f>
        <v>35</v>
      </c>
      <c r="F49" s="85">
        <f>F48+'[1]Stan i struktura II 12'!F49</f>
        <v>28</v>
      </c>
      <c r="G49" s="85">
        <f>G48+'[1]Stan i struktura II 12'!G49</f>
        <v>0</v>
      </c>
      <c r="H49" s="85">
        <f>H48+'[1]Stan i struktura II 12'!H49</f>
        <v>5</v>
      </c>
      <c r="I49" s="85">
        <f>I48+'[1]Stan i struktura II 12'!I49</f>
        <v>6</v>
      </c>
      <c r="J49" s="85">
        <f>J48+'[1]Stan i struktura II 12'!J49</f>
        <v>9</v>
      </c>
      <c r="K49" s="85">
        <f>K48+'[1]Stan i struktura II 12'!K49</f>
        <v>21</v>
      </c>
      <c r="L49" s="85">
        <f>L48+'[1]Stan i struktura II 12'!L49</f>
        <v>20</v>
      </c>
      <c r="M49" s="85">
        <f>M48+'[1]Stan i struktura II 12'!M49</f>
        <v>8</v>
      </c>
      <c r="N49" s="85">
        <f>N48+'[1]Stan i struktura II 12'!N49</f>
        <v>0</v>
      </c>
      <c r="O49" s="85">
        <f>O48+'[1]Stan i struktura II 12'!O49</f>
        <v>85</v>
      </c>
      <c r="P49" s="85">
        <f>P48+'[1]Stan i struktura II 12'!P49</f>
        <v>12</v>
      </c>
      <c r="Q49" s="85">
        <f>Q48+'[1]Stan i struktura II 12'!Q49</f>
        <v>212</v>
      </c>
      <c r="R49" s="86">
        <f>R48+'[1]Stan i struktura II 12'!R49</f>
        <v>40</v>
      </c>
      <c r="S49" s="83">
        <f>S48+'[1]Stan i struktura II 12'!S49</f>
        <v>481</v>
      </c>
      <c r="V49" s="4">
        <f>SUM(E49:R49)</f>
        <v>481</v>
      </c>
    </row>
    <row r="50" spans="2:19" s="4" customFormat="1" ht="42" customHeight="1" thickBot="1" thickTop="1">
      <c r="B50" s="255" t="s">
        <v>23</v>
      </c>
      <c r="C50" s="268" t="s">
        <v>62</v>
      </c>
      <c r="D50" s="269"/>
      <c r="E50" s="87">
        <v>16</v>
      </c>
      <c r="F50" s="87">
        <v>5</v>
      </c>
      <c r="G50" s="87">
        <v>8</v>
      </c>
      <c r="H50" s="87">
        <v>0</v>
      </c>
      <c r="I50" s="87">
        <v>0</v>
      </c>
      <c r="J50" s="87">
        <v>12</v>
      </c>
      <c r="K50" s="87">
        <v>8</v>
      </c>
      <c r="L50" s="87">
        <v>10</v>
      </c>
      <c r="M50" s="87">
        <v>0</v>
      </c>
      <c r="N50" s="87">
        <v>0</v>
      </c>
      <c r="O50" s="87">
        <v>11</v>
      </c>
      <c r="P50" s="87">
        <v>19</v>
      </c>
      <c r="Q50" s="87">
        <v>43</v>
      </c>
      <c r="R50" s="88">
        <v>0</v>
      </c>
      <c r="S50" s="84">
        <f>SUM(E50:R50)</f>
        <v>132</v>
      </c>
    </row>
    <row r="51" spans="2:22" ht="42" customHeight="1" thickBot="1" thickTop="1">
      <c r="B51" s="260"/>
      <c r="C51" s="270" t="s">
        <v>63</v>
      </c>
      <c r="D51" s="271"/>
      <c r="E51" s="85">
        <f>E50+'[1]Stan i struktura II 12'!E51</f>
        <v>20</v>
      </c>
      <c r="F51" s="85">
        <f>F50+'[1]Stan i struktura II 12'!F51</f>
        <v>21</v>
      </c>
      <c r="G51" s="85">
        <f>G50+'[1]Stan i struktura II 12'!G51</f>
        <v>11</v>
      </c>
      <c r="H51" s="85">
        <f>H50+'[1]Stan i struktura II 12'!H51</f>
        <v>0</v>
      </c>
      <c r="I51" s="85">
        <f>I50+'[1]Stan i struktura II 12'!I51</f>
        <v>0</v>
      </c>
      <c r="J51" s="85">
        <f>J50+'[1]Stan i struktura II 12'!J51</f>
        <v>12</v>
      </c>
      <c r="K51" s="85">
        <f>K50+'[1]Stan i struktura II 12'!K51</f>
        <v>8</v>
      </c>
      <c r="L51" s="85">
        <f>L50+'[1]Stan i struktura II 12'!L51</f>
        <v>14</v>
      </c>
      <c r="M51" s="85">
        <f>M50+'[1]Stan i struktura II 12'!M51</f>
        <v>0</v>
      </c>
      <c r="N51" s="85">
        <f>N50+'[1]Stan i struktura II 12'!N51</f>
        <v>0</v>
      </c>
      <c r="O51" s="85">
        <f>O50+'[1]Stan i struktura II 12'!O51</f>
        <v>25</v>
      </c>
      <c r="P51" s="85">
        <f>P50+'[1]Stan i struktura II 12'!P51</f>
        <v>59</v>
      </c>
      <c r="Q51" s="85">
        <f>Q50+'[1]Stan i struktura II 12'!Q51</f>
        <v>43</v>
      </c>
      <c r="R51" s="86">
        <f>R50+'[1]Stan i struktura II 12'!R51</f>
        <v>0</v>
      </c>
      <c r="S51" s="83">
        <f>S50+'[1]Stan i struktura II 12'!S51</f>
        <v>213</v>
      </c>
      <c r="V51" s="4">
        <f>SUM(E51:R51)</f>
        <v>213</v>
      </c>
    </row>
    <row r="52" spans="2:19" s="4" customFormat="1" ht="42" customHeight="1" thickBot="1" thickTop="1">
      <c r="B52" s="254" t="s">
        <v>28</v>
      </c>
      <c r="C52" s="261" t="s">
        <v>64</v>
      </c>
      <c r="D52" s="262"/>
      <c r="E52" s="49">
        <v>3</v>
      </c>
      <c r="F52" s="50">
        <v>1</v>
      </c>
      <c r="G52" s="50">
        <v>0</v>
      </c>
      <c r="H52" s="50">
        <v>9</v>
      </c>
      <c r="I52" s="51">
        <v>0</v>
      </c>
      <c r="J52" s="50">
        <v>11</v>
      </c>
      <c r="K52" s="51">
        <v>0</v>
      </c>
      <c r="L52" s="50">
        <v>7</v>
      </c>
      <c r="M52" s="51">
        <v>1</v>
      </c>
      <c r="N52" s="51">
        <v>11</v>
      </c>
      <c r="O52" s="51">
        <v>0</v>
      </c>
      <c r="P52" s="50">
        <v>0</v>
      </c>
      <c r="Q52" s="89">
        <v>0</v>
      </c>
      <c r="R52" s="51">
        <v>21</v>
      </c>
      <c r="S52" s="84">
        <f>SUM(E52:R52)</f>
        <v>64</v>
      </c>
    </row>
    <row r="53" spans="2:22" ht="42" customHeight="1" thickBot="1" thickTop="1">
      <c r="B53" s="260"/>
      <c r="C53" s="270" t="s">
        <v>65</v>
      </c>
      <c r="D53" s="271"/>
      <c r="E53" s="85">
        <f>E52+'[1]Stan i struktura II 12'!E53</f>
        <v>7</v>
      </c>
      <c r="F53" s="85">
        <f>F52+'[1]Stan i struktura II 12'!F53</f>
        <v>1</v>
      </c>
      <c r="G53" s="85">
        <f>G52+'[1]Stan i struktura II 12'!G53</f>
        <v>0</v>
      </c>
      <c r="H53" s="85">
        <f>H52+'[1]Stan i struktura II 12'!H53</f>
        <v>9</v>
      </c>
      <c r="I53" s="85">
        <f>I52+'[1]Stan i struktura II 12'!I53</f>
        <v>0</v>
      </c>
      <c r="J53" s="85">
        <f>J52+'[1]Stan i struktura II 12'!J53</f>
        <v>18</v>
      </c>
      <c r="K53" s="85">
        <f>K52+'[1]Stan i struktura II 12'!K53</f>
        <v>0</v>
      </c>
      <c r="L53" s="85">
        <f>L52+'[1]Stan i struktura II 12'!L53</f>
        <v>12</v>
      </c>
      <c r="M53" s="85">
        <f>M52+'[1]Stan i struktura II 12'!M53</f>
        <v>1</v>
      </c>
      <c r="N53" s="85">
        <f>N52+'[1]Stan i struktura II 12'!N53</f>
        <v>16</v>
      </c>
      <c r="O53" s="85">
        <f>O52+'[1]Stan i struktura II 12'!O53</f>
        <v>3</v>
      </c>
      <c r="P53" s="85">
        <f>P52+'[1]Stan i struktura II 12'!P53</f>
        <v>1</v>
      </c>
      <c r="Q53" s="85">
        <f>Q52+'[1]Stan i struktura II 12'!Q53</f>
        <v>0</v>
      </c>
      <c r="R53" s="86">
        <f>R52+'[1]Stan i struktura II 12'!R53</f>
        <v>28</v>
      </c>
      <c r="S53" s="83">
        <f>S52+'[1]Stan i struktura II 12'!S53</f>
        <v>96</v>
      </c>
      <c r="V53" s="4">
        <f>SUM(E53:R53)</f>
        <v>96</v>
      </c>
    </row>
    <row r="54" spans="2:19" s="4" customFormat="1" ht="42" customHeight="1" thickBot="1" thickTop="1">
      <c r="B54" s="254" t="s">
        <v>31</v>
      </c>
      <c r="C54" s="261" t="s">
        <v>66</v>
      </c>
      <c r="D54" s="262"/>
      <c r="E54" s="49">
        <v>4</v>
      </c>
      <c r="F54" s="50">
        <v>4</v>
      </c>
      <c r="G54" s="50">
        <v>0</v>
      </c>
      <c r="H54" s="50">
        <v>0</v>
      </c>
      <c r="I54" s="51">
        <v>0</v>
      </c>
      <c r="J54" s="50">
        <v>11</v>
      </c>
      <c r="K54" s="51">
        <v>5</v>
      </c>
      <c r="L54" s="50">
        <v>5</v>
      </c>
      <c r="M54" s="51">
        <v>5</v>
      </c>
      <c r="N54" s="51">
        <v>9</v>
      </c>
      <c r="O54" s="51">
        <v>2</v>
      </c>
      <c r="P54" s="50">
        <v>0</v>
      </c>
      <c r="Q54" s="89">
        <v>6</v>
      </c>
      <c r="R54" s="51">
        <v>17</v>
      </c>
      <c r="S54" s="84">
        <f>SUM(E54:R54)</f>
        <v>68</v>
      </c>
    </row>
    <row r="55" spans="2:22" s="4" customFormat="1" ht="42" customHeight="1" thickBot="1" thickTop="1">
      <c r="B55" s="260"/>
      <c r="C55" s="263" t="s">
        <v>67</v>
      </c>
      <c r="D55" s="264"/>
      <c r="E55" s="85">
        <f>E54+'[1]Stan i struktura II 12'!E55</f>
        <v>18</v>
      </c>
      <c r="F55" s="85">
        <f>F54+'[1]Stan i struktura II 12'!F55</f>
        <v>10</v>
      </c>
      <c r="G55" s="85">
        <f>G54+'[1]Stan i struktura II 12'!G55</f>
        <v>0</v>
      </c>
      <c r="H55" s="85">
        <f>H54+'[1]Stan i struktura II 12'!H55</f>
        <v>0</v>
      </c>
      <c r="I55" s="85">
        <f>I54+'[1]Stan i struktura II 12'!I55</f>
        <v>1</v>
      </c>
      <c r="J55" s="85">
        <f>J54+'[1]Stan i struktura II 12'!J55</f>
        <v>30</v>
      </c>
      <c r="K55" s="85">
        <f>K54+'[1]Stan i struktura II 12'!K55</f>
        <v>13</v>
      </c>
      <c r="L55" s="85">
        <f>L54+'[1]Stan i struktura II 12'!L55</f>
        <v>12</v>
      </c>
      <c r="M55" s="85">
        <f>M54+'[1]Stan i struktura II 12'!M55</f>
        <v>7</v>
      </c>
      <c r="N55" s="85">
        <f>N54+'[1]Stan i struktura II 12'!N55</f>
        <v>21</v>
      </c>
      <c r="O55" s="85">
        <f>O54+'[1]Stan i struktura II 12'!O55</f>
        <v>11</v>
      </c>
      <c r="P55" s="85">
        <f>P54+'[1]Stan i struktura II 12'!P55</f>
        <v>5</v>
      </c>
      <c r="Q55" s="85">
        <f>Q54+'[1]Stan i struktura II 12'!Q55</f>
        <v>20</v>
      </c>
      <c r="R55" s="86">
        <f>R54+'[1]Stan i struktura II 12'!R55</f>
        <v>41</v>
      </c>
      <c r="S55" s="83">
        <f>S54+'[1]Stan i struktura II 12'!S55</f>
        <v>189</v>
      </c>
      <c r="V55" s="4">
        <f>SUM(E55:R55)</f>
        <v>189</v>
      </c>
    </row>
    <row r="56" spans="2:19" s="4" customFormat="1" ht="42" customHeight="1" thickBot="1" thickTop="1">
      <c r="B56" s="254" t="s">
        <v>42</v>
      </c>
      <c r="C56" s="247" t="s">
        <v>68</v>
      </c>
      <c r="D56" s="248"/>
      <c r="E56" s="90">
        <v>11</v>
      </c>
      <c r="F56" s="90">
        <v>11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  <c r="S56" s="84">
        <f>SUM(E56:R56)</f>
        <v>22</v>
      </c>
    </row>
    <row r="57" spans="2:22" s="4" customFormat="1" ht="42" customHeight="1" thickBot="1" thickTop="1">
      <c r="B57" s="265"/>
      <c r="C57" s="266" t="s">
        <v>69</v>
      </c>
      <c r="D57" s="267"/>
      <c r="E57" s="85">
        <f>E56+'[1]Stan i struktura II 12'!E57</f>
        <v>13</v>
      </c>
      <c r="F57" s="85">
        <f>F56+'[1]Stan i struktura II 12'!F57</f>
        <v>13</v>
      </c>
      <c r="G57" s="85">
        <f>G56+'[1]Stan i struktura II 12'!G57</f>
        <v>0</v>
      </c>
      <c r="H57" s="85">
        <f>H56+'[1]Stan i struktura II 12'!H57</f>
        <v>0</v>
      </c>
      <c r="I57" s="85">
        <f>I56+'[1]Stan i struktura II 12'!I57</f>
        <v>0</v>
      </c>
      <c r="J57" s="85">
        <f>J56+'[1]Stan i struktura II 12'!J57</f>
        <v>0</v>
      </c>
      <c r="K57" s="85">
        <f>K56+'[1]Stan i struktura II 12'!K57</f>
        <v>0</v>
      </c>
      <c r="L57" s="85">
        <f>L56+'[1]Stan i struktura II 12'!L57</f>
        <v>0</v>
      </c>
      <c r="M57" s="85">
        <f>M56+'[1]Stan i struktura II 12'!M57</f>
        <v>0</v>
      </c>
      <c r="N57" s="85">
        <f>N56+'[1]Stan i struktura II 12'!N57</f>
        <v>0</v>
      </c>
      <c r="O57" s="85">
        <f>O56+'[1]Stan i struktura II 12'!O57</f>
        <v>1</v>
      </c>
      <c r="P57" s="85">
        <f>P56+'[1]Stan i struktura II 12'!P57</f>
        <v>0</v>
      </c>
      <c r="Q57" s="85">
        <f>Q56+'[1]Stan i struktura II 12'!Q57</f>
        <v>0</v>
      </c>
      <c r="R57" s="86">
        <f>R56+'[1]Stan i struktura II 12'!R57</f>
        <v>2</v>
      </c>
      <c r="S57" s="83">
        <f>S56+'[1]Stan i struktura II 12'!S57</f>
        <v>29</v>
      </c>
      <c r="V57" s="4">
        <f>SUM(E57:R57)</f>
        <v>29</v>
      </c>
    </row>
    <row r="58" spans="2:19" s="4" customFormat="1" ht="42" customHeight="1" thickBot="1" thickTop="1">
      <c r="B58" s="254" t="s">
        <v>50</v>
      </c>
      <c r="C58" s="247" t="s">
        <v>70</v>
      </c>
      <c r="D58" s="248"/>
      <c r="E58" s="90">
        <v>3</v>
      </c>
      <c r="F58" s="90">
        <v>1</v>
      </c>
      <c r="G58" s="90">
        <v>27</v>
      </c>
      <c r="H58" s="90">
        <v>90</v>
      </c>
      <c r="I58" s="90">
        <v>2</v>
      </c>
      <c r="J58" s="90">
        <v>2</v>
      </c>
      <c r="K58" s="90">
        <v>2</v>
      </c>
      <c r="L58" s="90">
        <v>12</v>
      </c>
      <c r="M58" s="90">
        <v>20</v>
      </c>
      <c r="N58" s="90">
        <v>18</v>
      </c>
      <c r="O58" s="90">
        <v>8</v>
      </c>
      <c r="P58" s="90">
        <v>27</v>
      </c>
      <c r="Q58" s="90">
        <v>3</v>
      </c>
      <c r="R58" s="91">
        <v>34</v>
      </c>
      <c r="S58" s="84">
        <f>SUM(E58:R58)</f>
        <v>249</v>
      </c>
    </row>
    <row r="59" spans="2:22" s="4" customFormat="1" ht="42" customHeight="1" thickBot="1" thickTop="1">
      <c r="B59" s="255"/>
      <c r="C59" s="256" t="s">
        <v>71</v>
      </c>
      <c r="D59" s="257"/>
      <c r="E59" s="85">
        <f>E58+'[1]Stan i struktura II 12'!E59</f>
        <v>7</v>
      </c>
      <c r="F59" s="85">
        <f>F58+'[1]Stan i struktura II 12'!F59</f>
        <v>1</v>
      </c>
      <c r="G59" s="85">
        <f>G58+'[1]Stan i struktura II 12'!G59</f>
        <v>33</v>
      </c>
      <c r="H59" s="85">
        <f>H58+'[1]Stan i struktura II 12'!H59</f>
        <v>93</v>
      </c>
      <c r="I59" s="85">
        <f>I58+'[1]Stan i struktura II 12'!I59</f>
        <v>11</v>
      </c>
      <c r="J59" s="85">
        <f>J58+'[1]Stan i struktura II 12'!J59</f>
        <v>2</v>
      </c>
      <c r="K59" s="85">
        <f>K58+'[1]Stan i struktura II 12'!K59</f>
        <v>2</v>
      </c>
      <c r="L59" s="85">
        <f>L58+'[1]Stan i struktura II 12'!L59</f>
        <v>28</v>
      </c>
      <c r="M59" s="85">
        <f>M58+'[1]Stan i struktura II 12'!M59</f>
        <v>29</v>
      </c>
      <c r="N59" s="85">
        <f>N58+'[1]Stan i struktura II 12'!N59</f>
        <v>24</v>
      </c>
      <c r="O59" s="85">
        <f>O58+'[1]Stan i struktura II 12'!O59</f>
        <v>13</v>
      </c>
      <c r="P59" s="85">
        <f>P58+'[1]Stan i struktura II 12'!P59</f>
        <v>37</v>
      </c>
      <c r="Q59" s="85">
        <f>Q58+'[1]Stan i struktura II 12'!Q59</f>
        <v>4</v>
      </c>
      <c r="R59" s="86">
        <f>R58+'[1]Stan i struktura II 12'!R59</f>
        <v>38</v>
      </c>
      <c r="S59" s="83">
        <f>S58+'[1]Stan i struktura II 12'!S59</f>
        <v>322</v>
      </c>
      <c r="V59" s="4">
        <f>SUM(E59:R59)</f>
        <v>322</v>
      </c>
    </row>
    <row r="60" spans="2:19" s="4" customFormat="1" ht="42" customHeight="1" thickBot="1" thickTop="1">
      <c r="B60" s="246" t="s">
        <v>72</v>
      </c>
      <c r="C60" s="247" t="s">
        <v>73</v>
      </c>
      <c r="D60" s="248"/>
      <c r="E60" s="90">
        <v>36</v>
      </c>
      <c r="F60" s="90">
        <v>17</v>
      </c>
      <c r="G60" s="90">
        <v>60</v>
      </c>
      <c r="H60" s="90">
        <v>64</v>
      </c>
      <c r="I60" s="90">
        <v>9</v>
      </c>
      <c r="J60" s="90">
        <v>94</v>
      </c>
      <c r="K60" s="90">
        <v>57</v>
      </c>
      <c r="L60" s="90">
        <v>29</v>
      </c>
      <c r="M60" s="90">
        <v>59</v>
      </c>
      <c r="N60" s="90">
        <v>5</v>
      </c>
      <c r="O60" s="90">
        <v>121</v>
      </c>
      <c r="P60" s="90">
        <v>160</v>
      </c>
      <c r="Q60" s="90">
        <v>75</v>
      </c>
      <c r="R60" s="91">
        <v>48</v>
      </c>
      <c r="S60" s="84">
        <f>SUM(E60:R60)</f>
        <v>834</v>
      </c>
    </row>
    <row r="61" spans="2:22" s="4" customFormat="1" ht="42" customHeight="1" thickBot="1" thickTop="1">
      <c r="B61" s="246"/>
      <c r="C61" s="258" t="s">
        <v>74</v>
      </c>
      <c r="D61" s="259"/>
      <c r="E61" s="92">
        <f>E60+'[1]Stan i struktura II 12'!E61</f>
        <v>107</v>
      </c>
      <c r="F61" s="92">
        <f>F60+'[1]Stan i struktura II 12'!F61</f>
        <v>58</v>
      </c>
      <c r="G61" s="92">
        <f>G60+'[1]Stan i struktura II 12'!G61</f>
        <v>112</v>
      </c>
      <c r="H61" s="92">
        <f>H60+'[1]Stan i struktura II 12'!H61</f>
        <v>108</v>
      </c>
      <c r="I61" s="92">
        <f>I60+'[1]Stan i struktura II 12'!I61</f>
        <v>31</v>
      </c>
      <c r="J61" s="92">
        <f>J60+'[1]Stan i struktura II 12'!J61</f>
        <v>110</v>
      </c>
      <c r="K61" s="92">
        <f>K60+'[1]Stan i struktura II 12'!K61</f>
        <v>62</v>
      </c>
      <c r="L61" s="92">
        <f>L60+'[1]Stan i struktura II 12'!L61</f>
        <v>62</v>
      </c>
      <c r="M61" s="92">
        <f>M60+'[1]Stan i struktura II 12'!M61</f>
        <v>145</v>
      </c>
      <c r="N61" s="92">
        <f>N60+'[1]Stan i struktura II 12'!N61</f>
        <v>17</v>
      </c>
      <c r="O61" s="92">
        <f>O60+'[1]Stan i struktura II 12'!O61</f>
        <v>218</v>
      </c>
      <c r="P61" s="92">
        <f>P60+'[1]Stan i struktura II 12'!P61</f>
        <v>230</v>
      </c>
      <c r="Q61" s="92">
        <f>Q60+'[1]Stan i struktura II 12'!Q61</f>
        <v>156</v>
      </c>
      <c r="R61" s="93">
        <f>R60+'[1]Stan i struktura II 12'!R61</f>
        <v>84</v>
      </c>
      <c r="S61" s="83">
        <f>S60+'[1]Stan i struktura II 12'!S61</f>
        <v>1500</v>
      </c>
      <c r="V61" s="4">
        <f>SUM(E61:R61)</f>
        <v>1500</v>
      </c>
    </row>
    <row r="62" spans="2:19" s="4" customFormat="1" ht="42" customHeight="1" thickBot="1" thickTop="1">
      <c r="B62" s="246" t="s">
        <v>75</v>
      </c>
      <c r="C62" s="247" t="s">
        <v>76</v>
      </c>
      <c r="D62" s="248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246"/>
      <c r="C63" s="249" t="s">
        <v>77</v>
      </c>
      <c r="D63" s="250"/>
      <c r="E63" s="85">
        <f>E62+'[1]Stan i struktura II 12'!E63</f>
        <v>0</v>
      </c>
      <c r="F63" s="85">
        <f>F62+'[1]Stan i struktura II 12'!F63</f>
        <v>0</v>
      </c>
      <c r="G63" s="85">
        <f>G62+'[1]Stan i struktura II 12'!G63</f>
        <v>0</v>
      </c>
      <c r="H63" s="85">
        <f>H62+'[1]Stan i struktura II 12'!H63</f>
        <v>0</v>
      </c>
      <c r="I63" s="85">
        <f>I62+'[1]Stan i struktura II 12'!I63</f>
        <v>0</v>
      </c>
      <c r="J63" s="85">
        <f>J62+'[1]Stan i struktura II 12'!J63</f>
        <v>0</v>
      </c>
      <c r="K63" s="85">
        <f>K62+'[1]Stan i struktura II 12'!K63</f>
        <v>0</v>
      </c>
      <c r="L63" s="85">
        <f>L62+'[1]Stan i struktura II 12'!L63</f>
        <v>0</v>
      </c>
      <c r="M63" s="85">
        <f>M62+'[1]Stan i struktura II 12'!M63</f>
        <v>0</v>
      </c>
      <c r="N63" s="85">
        <f>N62+'[1]Stan i struktura II 12'!N63</f>
        <v>0</v>
      </c>
      <c r="O63" s="85">
        <f>O62+'[1]Stan i struktura II 12'!O63</f>
        <v>0</v>
      </c>
      <c r="P63" s="85">
        <f>P62+'[1]Stan i struktura II 12'!P63</f>
        <v>0</v>
      </c>
      <c r="Q63" s="85">
        <f>Q62+'[1]Stan i struktura II 12'!Q63</f>
        <v>0</v>
      </c>
      <c r="R63" s="86">
        <f>R62+'[1]Stan i struktura II 12'!R63</f>
        <v>0</v>
      </c>
      <c r="S63" s="83">
        <f>S62+'[1]Stan i struktura II 12'!S63</f>
        <v>0</v>
      </c>
      <c r="V63" s="4">
        <f>SUM(E63:R63)</f>
        <v>0</v>
      </c>
    </row>
    <row r="64" spans="2:19" s="4" customFormat="1" ht="42" customHeight="1" thickBot="1" thickTop="1">
      <c r="B64" s="246" t="s">
        <v>78</v>
      </c>
      <c r="C64" s="247" t="s">
        <v>79</v>
      </c>
      <c r="D64" s="248"/>
      <c r="E64" s="90">
        <v>36</v>
      </c>
      <c r="F64" s="90">
        <v>95</v>
      </c>
      <c r="G64" s="90">
        <v>0</v>
      </c>
      <c r="H64" s="90">
        <v>0</v>
      </c>
      <c r="I64" s="90">
        <v>123</v>
      </c>
      <c r="J64" s="90">
        <v>4</v>
      </c>
      <c r="K64" s="90">
        <v>20</v>
      </c>
      <c r="L64" s="90">
        <v>0</v>
      </c>
      <c r="M64" s="90">
        <v>0</v>
      </c>
      <c r="N64" s="90">
        <v>30</v>
      </c>
      <c r="O64" s="90">
        <v>8</v>
      </c>
      <c r="P64" s="90">
        <v>29</v>
      </c>
      <c r="Q64" s="90">
        <v>181</v>
      </c>
      <c r="R64" s="91">
        <v>59</v>
      </c>
      <c r="S64" s="84">
        <f>SUM(E64:R64)</f>
        <v>585</v>
      </c>
    </row>
    <row r="65" spans="2:22" ht="42" customHeight="1" thickBot="1" thickTop="1">
      <c r="B65" s="251"/>
      <c r="C65" s="252" t="s">
        <v>80</v>
      </c>
      <c r="D65" s="253"/>
      <c r="E65" s="85">
        <f>E64+'[1]Stan i struktura II 12'!E65</f>
        <v>36</v>
      </c>
      <c r="F65" s="85">
        <f>F64+'[1]Stan i struktura II 12'!F65</f>
        <v>95</v>
      </c>
      <c r="G65" s="85">
        <f>G64+'[1]Stan i struktura II 12'!G65</f>
        <v>0</v>
      </c>
      <c r="H65" s="85">
        <f>H64+'[1]Stan i struktura II 12'!H65</f>
        <v>0</v>
      </c>
      <c r="I65" s="85">
        <f>I64+'[1]Stan i struktura II 12'!I65</f>
        <v>123</v>
      </c>
      <c r="J65" s="85">
        <f>J64+'[1]Stan i struktura II 12'!J65</f>
        <v>31</v>
      </c>
      <c r="K65" s="85">
        <f>K64+'[1]Stan i struktura II 12'!K65</f>
        <v>31</v>
      </c>
      <c r="L65" s="85">
        <f>L64+'[1]Stan i struktura II 12'!L65</f>
        <v>0</v>
      </c>
      <c r="M65" s="85">
        <f>M64+'[1]Stan i struktura II 12'!M65</f>
        <v>0</v>
      </c>
      <c r="N65" s="85">
        <f>N64+'[1]Stan i struktura II 12'!N65</f>
        <v>50</v>
      </c>
      <c r="O65" s="85">
        <f>O64+'[1]Stan i struktura II 12'!O65</f>
        <v>71</v>
      </c>
      <c r="P65" s="85">
        <f>P64+'[1]Stan i struktura II 12'!P65</f>
        <v>30</v>
      </c>
      <c r="Q65" s="85">
        <f>Q64+'[1]Stan i struktura II 12'!Q65</f>
        <v>340</v>
      </c>
      <c r="R65" s="86">
        <f>R64+'[1]Stan i struktura II 12'!R65</f>
        <v>280</v>
      </c>
      <c r="S65" s="83">
        <f>S64+'[1]Stan i struktura II 12'!S65</f>
        <v>1087</v>
      </c>
      <c r="V65" s="4">
        <f>SUM(E65:R65)</f>
        <v>1087</v>
      </c>
    </row>
    <row r="66" spans="2:22" ht="45" customHeight="1" thickBot="1" thickTop="1">
      <c r="B66" s="239" t="s">
        <v>81</v>
      </c>
      <c r="C66" s="241" t="s">
        <v>82</v>
      </c>
      <c r="D66" s="242"/>
      <c r="E66" s="94">
        <f aca="true" t="shared" si="14" ref="E66:R67">E48+E50+E52+E54+E56+E58+E60+E62+E64</f>
        <v>118</v>
      </c>
      <c r="F66" s="94">
        <f t="shared" si="14"/>
        <v>143</v>
      </c>
      <c r="G66" s="94">
        <f t="shared" si="14"/>
        <v>95</v>
      </c>
      <c r="H66" s="94">
        <f t="shared" si="14"/>
        <v>168</v>
      </c>
      <c r="I66" s="94">
        <f t="shared" si="14"/>
        <v>134</v>
      </c>
      <c r="J66" s="94">
        <f t="shared" si="14"/>
        <v>143</v>
      </c>
      <c r="K66" s="94">
        <f t="shared" si="14"/>
        <v>113</v>
      </c>
      <c r="L66" s="94">
        <f t="shared" si="14"/>
        <v>69</v>
      </c>
      <c r="M66" s="94">
        <f t="shared" si="14"/>
        <v>89</v>
      </c>
      <c r="N66" s="94">
        <f t="shared" si="14"/>
        <v>73</v>
      </c>
      <c r="O66" s="94">
        <f t="shared" si="14"/>
        <v>152</v>
      </c>
      <c r="P66" s="94">
        <f t="shared" si="14"/>
        <v>238</v>
      </c>
      <c r="Q66" s="94">
        <f t="shared" si="14"/>
        <v>375</v>
      </c>
      <c r="R66" s="95">
        <f t="shared" si="14"/>
        <v>198</v>
      </c>
      <c r="S66" s="96">
        <f>SUM(E66:R66)</f>
        <v>2108</v>
      </c>
      <c r="V66" s="4"/>
    </row>
    <row r="67" spans="2:22" ht="45" customHeight="1" thickBot="1" thickTop="1">
      <c r="B67" s="240"/>
      <c r="C67" s="241" t="s">
        <v>83</v>
      </c>
      <c r="D67" s="242"/>
      <c r="E67" s="97">
        <f t="shared" si="14"/>
        <v>243</v>
      </c>
      <c r="F67" s="97">
        <f>F49+F51+F53+F55+F57+F59+F61+F63+F65</f>
        <v>227</v>
      </c>
      <c r="G67" s="97">
        <f t="shared" si="14"/>
        <v>156</v>
      </c>
      <c r="H67" s="97">
        <f t="shared" si="14"/>
        <v>215</v>
      </c>
      <c r="I67" s="97">
        <f t="shared" si="14"/>
        <v>172</v>
      </c>
      <c r="J67" s="97">
        <f t="shared" si="14"/>
        <v>212</v>
      </c>
      <c r="K67" s="97">
        <f t="shared" si="14"/>
        <v>137</v>
      </c>
      <c r="L67" s="97">
        <f t="shared" si="14"/>
        <v>148</v>
      </c>
      <c r="M67" s="97">
        <f t="shared" si="14"/>
        <v>190</v>
      </c>
      <c r="N67" s="97">
        <f t="shared" si="14"/>
        <v>128</v>
      </c>
      <c r="O67" s="97">
        <f t="shared" si="14"/>
        <v>427</v>
      </c>
      <c r="P67" s="97">
        <f t="shared" si="14"/>
        <v>374</v>
      </c>
      <c r="Q67" s="97">
        <f t="shared" si="14"/>
        <v>775</v>
      </c>
      <c r="R67" s="98">
        <f t="shared" si="14"/>
        <v>513</v>
      </c>
      <c r="S67" s="96">
        <f>SUM(E67:R67)</f>
        <v>3917</v>
      </c>
      <c r="V67" s="4"/>
    </row>
    <row r="68" spans="2:19" ht="14.25" customHeight="1">
      <c r="B68" s="243" t="s">
        <v>84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</row>
    <row r="69" spans="2:19" ht="14.25" customHeight="1">
      <c r="B69" s="244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</row>
    <row r="75" ht="13.5" thickBot="1"/>
    <row r="76" spans="5:19" ht="26.25" customHeight="1" thickBot="1" thickTop="1">
      <c r="E76" s="99">
        <v>156</v>
      </c>
      <c r="F76" s="99">
        <v>66</v>
      </c>
      <c r="G76" s="99">
        <v>63</v>
      </c>
      <c r="H76" s="99">
        <v>57</v>
      </c>
      <c r="I76" s="99">
        <v>84</v>
      </c>
      <c r="J76" s="99">
        <v>63</v>
      </c>
      <c r="K76" s="99">
        <v>42</v>
      </c>
      <c r="L76" s="99">
        <v>49</v>
      </c>
      <c r="M76" s="99">
        <v>73</v>
      </c>
      <c r="N76" s="99">
        <v>39</v>
      </c>
      <c r="O76" s="99">
        <v>144</v>
      </c>
      <c r="P76" s="99">
        <v>119</v>
      </c>
      <c r="Q76" s="99">
        <v>80</v>
      </c>
      <c r="R76" s="99">
        <v>107</v>
      </c>
      <c r="S76" s="77">
        <f>SUM(E76:R76)</f>
        <v>1142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336" t="s">
        <v>86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2:15" ht="24.75" customHeight="1">
      <c r="B2" s="336" t="s">
        <v>87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2:15" ht="18.75" thickBot="1">
      <c r="B3" s="1"/>
      <c r="C3" s="101"/>
      <c r="D3" s="101"/>
      <c r="E3" s="101"/>
      <c r="F3" s="101"/>
      <c r="G3" s="101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339" t="s">
        <v>88</v>
      </c>
      <c r="C4" s="341" t="s">
        <v>89</v>
      </c>
      <c r="D4" s="343" t="s">
        <v>90</v>
      </c>
      <c r="E4" s="345" t="s">
        <v>91</v>
      </c>
      <c r="F4" s="101"/>
      <c r="G4" s="339" t="s">
        <v>88</v>
      </c>
      <c r="H4" s="347" t="s">
        <v>92</v>
      </c>
      <c r="I4" s="343" t="s">
        <v>90</v>
      </c>
      <c r="J4" s="345" t="s">
        <v>91</v>
      </c>
      <c r="K4" s="33"/>
      <c r="L4" s="339" t="s">
        <v>88</v>
      </c>
      <c r="M4" s="349" t="s">
        <v>89</v>
      </c>
      <c r="N4" s="343" t="s">
        <v>90</v>
      </c>
      <c r="O4" s="351" t="s">
        <v>91</v>
      </c>
    </row>
    <row r="5" spans="2:15" ht="18.75" customHeight="1" thickBot="1" thickTop="1">
      <c r="B5" s="340"/>
      <c r="C5" s="342"/>
      <c r="D5" s="344"/>
      <c r="E5" s="346"/>
      <c r="F5" s="101"/>
      <c r="G5" s="340"/>
      <c r="H5" s="348"/>
      <c r="I5" s="344"/>
      <c r="J5" s="346"/>
      <c r="K5" s="33"/>
      <c r="L5" s="340"/>
      <c r="M5" s="350"/>
      <c r="N5" s="344"/>
      <c r="O5" s="352"/>
    </row>
    <row r="6" spans="2:15" ht="16.5" customHeight="1" thickTop="1">
      <c r="B6" s="353" t="s">
        <v>93</v>
      </c>
      <c r="C6" s="354"/>
      <c r="D6" s="354"/>
      <c r="E6" s="357">
        <f>SUM(E8+E19+E27+E34+E41)</f>
        <v>23818</v>
      </c>
      <c r="F6" s="101"/>
      <c r="G6" s="102">
        <v>4</v>
      </c>
      <c r="H6" s="103" t="s">
        <v>94</v>
      </c>
      <c r="I6" s="104" t="s">
        <v>95</v>
      </c>
      <c r="J6" s="105">
        <v>955</v>
      </c>
      <c r="K6" s="33"/>
      <c r="L6" s="106" t="s">
        <v>96</v>
      </c>
      <c r="M6" s="107" t="s">
        <v>97</v>
      </c>
      <c r="N6" s="107" t="s">
        <v>98</v>
      </c>
      <c r="O6" s="108">
        <f>SUM(O7:O18)</f>
        <v>10176</v>
      </c>
    </row>
    <row r="7" spans="2:15" ht="16.5" customHeight="1" thickBot="1">
      <c r="B7" s="355"/>
      <c r="C7" s="356"/>
      <c r="D7" s="356"/>
      <c r="E7" s="358"/>
      <c r="F7" s="1"/>
      <c r="G7" s="109">
        <v>5</v>
      </c>
      <c r="H7" s="110" t="s">
        <v>99</v>
      </c>
      <c r="I7" s="111" t="s">
        <v>95</v>
      </c>
      <c r="J7" s="112">
        <v>372</v>
      </c>
      <c r="K7" s="1"/>
      <c r="L7" s="109">
        <v>1</v>
      </c>
      <c r="M7" s="110" t="s">
        <v>100</v>
      </c>
      <c r="N7" s="111" t="s">
        <v>95</v>
      </c>
      <c r="O7" s="112">
        <v>176</v>
      </c>
    </row>
    <row r="8" spans="2:15" ht="16.5" customHeight="1" thickBot="1" thickTop="1">
      <c r="B8" s="106" t="s">
        <v>101</v>
      </c>
      <c r="C8" s="107" t="s">
        <v>102</v>
      </c>
      <c r="D8" s="113" t="s">
        <v>98</v>
      </c>
      <c r="E8" s="108">
        <f>SUM(E9:E17)</f>
        <v>9492</v>
      </c>
      <c r="F8" s="1"/>
      <c r="G8" s="114"/>
      <c r="H8" s="115"/>
      <c r="I8" s="116"/>
      <c r="J8" s="117"/>
      <c r="K8" s="1"/>
      <c r="L8" s="109">
        <v>2</v>
      </c>
      <c r="M8" s="110" t="s">
        <v>103</v>
      </c>
      <c r="N8" s="111" t="s">
        <v>104</v>
      </c>
      <c r="O8" s="112">
        <v>230</v>
      </c>
    </row>
    <row r="9" spans="2:15" ht="16.5" customHeight="1" thickBot="1">
      <c r="B9" s="109">
        <v>1</v>
      </c>
      <c r="C9" s="110" t="s">
        <v>105</v>
      </c>
      <c r="D9" s="111" t="s">
        <v>104</v>
      </c>
      <c r="E9" s="112">
        <v>332</v>
      </c>
      <c r="F9" s="1"/>
      <c r="G9" s="118"/>
      <c r="H9" s="119"/>
      <c r="I9" s="120"/>
      <c r="J9" s="120"/>
      <c r="K9" s="1"/>
      <c r="L9" s="109">
        <v>3</v>
      </c>
      <c r="M9" s="110" t="s">
        <v>106</v>
      </c>
      <c r="N9" s="111" t="s">
        <v>95</v>
      </c>
      <c r="O9" s="112">
        <v>659</v>
      </c>
    </row>
    <row r="10" spans="2:15" ht="16.5" customHeight="1">
      <c r="B10" s="109">
        <v>2</v>
      </c>
      <c r="C10" s="110" t="s">
        <v>107</v>
      </c>
      <c r="D10" s="111" t="s">
        <v>104</v>
      </c>
      <c r="E10" s="112">
        <v>457</v>
      </c>
      <c r="F10" s="1"/>
      <c r="G10" s="339" t="s">
        <v>88</v>
      </c>
      <c r="H10" s="347" t="s">
        <v>92</v>
      </c>
      <c r="I10" s="343" t="s">
        <v>90</v>
      </c>
      <c r="J10" s="345" t="s">
        <v>91</v>
      </c>
      <c r="K10" s="1"/>
      <c r="L10" s="109">
        <v>4</v>
      </c>
      <c r="M10" s="110" t="s">
        <v>108</v>
      </c>
      <c r="N10" s="111" t="s">
        <v>95</v>
      </c>
      <c r="O10" s="112">
        <v>287</v>
      </c>
    </row>
    <row r="11" spans="2:15" ht="16.5" customHeight="1" thickBot="1">
      <c r="B11" s="109">
        <v>3</v>
      </c>
      <c r="C11" s="110" t="s">
        <v>109</v>
      </c>
      <c r="D11" s="111" t="s">
        <v>104</v>
      </c>
      <c r="E11" s="112">
        <v>351</v>
      </c>
      <c r="F11" s="1"/>
      <c r="G11" s="340"/>
      <c r="H11" s="348"/>
      <c r="I11" s="344"/>
      <c r="J11" s="346"/>
      <c r="K11" s="1"/>
      <c r="L11" s="109">
        <v>5</v>
      </c>
      <c r="M11" s="110" t="s">
        <v>110</v>
      </c>
      <c r="N11" s="111" t="s">
        <v>95</v>
      </c>
      <c r="O11" s="112">
        <v>592</v>
      </c>
    </row>
    <row r="12" spans="2:15" ht="16.5" customHeight="1" thickTop="1">
      <c r="B12" s="109">
        <v>4</v>
      </c>
      <c r="C12" s="110" t="s">
        <v>111</v>
      </c>
      <c r="D12" s="111" t="s">
        <v>112</v>
      </c>
      <c r="E12" s="112">
        <v>544</v>
      </c>
      <c r="F12" s="1"/>
      <c r="G12" s="353" t="s">
        <v>113</v>
      </c>
      <c r="H12" s="354"/>
      <c r="I12" s="354"/>
      <c r="J12" s="357">
        <f>SUM(J14+J23+J33+J41+O6+O20+O31)</f>
        <v>40030</v>
      </c>
      <c r="K12" s="1"/>
      <c r="L12" s="109" t="s">
        <v>50</v>
      </c>
      <c r="M12" s="110" t="s">
        <v>114</v>
      </c>
      <c r="N12" s="111" t="s">
        <v>95</v>
      </c>
      <c r="O12" s="112">
        <v>1463</v>
      </c>
    </row>
    <row r="13" spans="2:15" ht="16.5" customHeight="1" thickBot="1">
      <c r="B13" s="109">
        <v>5</v>
      </c>
      <c r="C13" s="110" t="s">
        <v>115</v>
      </c>
      <c r="D13" s="111" t="s">
        <v>104</v>
      </c>
      <c r="E13" s="112">
        <v>357</v>
      </c>
      <c r="F13" s="121"/>
      <c r="G13" s="355"/>
      <c r="H13" s="356"/>
      <c r="I13" s="356"/>
      <c r="J13" s="367"/>
      <c r="K13" s="121"/>
      <c r="L13" s="109">
        <v>7</v>
      </c>
      <c r="M13" s="110" t="s">
        <v>116</v>
      </c>
      <c r="N13" s="111" t="s">
        <v>104</v>
      </c>
      <c r="O13" s="112">
        <v>290</v>
      </c>
    </row>
    <row r="14" spans="2:15" ht="16.5" customHeight="1" thickTop="1">
      <c r="B14" s="109">
        <v>6</v>
      </c>
      <c r="C14" s="110" t="s">
        <v>117</v>
      </c>
      <c r="D14" s="111" t="s">
        <v>104</v>
      </c>
      <c r="E14" s="112">
        <v>477</v>
      </c>
      <c r="F14" s="122"/>
      <c r="G14" s="106" t="s">
        <v>101</v>
      </c>
      <c r="H14" s="107" t="s">
        <v>118</v>
      </c>
      <c r="I14" s="123" t="s">
        <v>98</v>
      </c>
      <c r="J14" s="124">
        <f>SUM(J15:J21)</f>
        <v>4699</v>
      </c>
      <c r="K14" s="1"/>
      <c r="L14" s="109">
        <v>8</v>
      </c>
      <c r="M14" s="110" t="s">
        <v>119</v>
      </c>
      <c r="N14" s="111" t="s">
        <v>104</v>
      </c>
      <c r="O14" s="112">
        <v>179</v>
      </c>
    </row>
    <row r="15" spans="2:15" ht="16.5" customHeight="1">
      <c r="B15" s="109">
        <v>7</v>
      </c>
      <c r="C15" s="110" t="s">
        <v>120</v>
      </c>
      <c r="D15" s="111" t="s">
        <v>95</v>
      </c>
      <c r="E15" s="112">
        <v>911</v>
      </c>
      <c r="F15" s="122"/>
      <c r="G15" s="109">
        <v>1</v>
      </c>
      <c r="H15" s="110" t="s">
        <v>121</v>
      </c>
      <c r="I15" s="111" t="s">
        <v>104</v>
      </c>
      <c r="J15" s="111">
        <v>215</v>
      </c>
      <c r="K15" s="1"/>
      <c r="L15" s="109">
        <v>9</v>
      </c>
      <c r="M15" s="110" t="s">
        <v>122</v>
      </c>
      <c r="N15" s="111" t="s">
        <v>104</v>
      </c>
      <c r="O15" s="112">
        <v>212</v>
      </c>
    </row>
    <row r="16" spans="2:15" ht="16.5" customHeight="1" thickBot="1">
      <c r="B16" s="125"/>
      <c r="C16" s="126"/>
      <c r="D16" s="127"/>
      <c r="E16" s="128"/>
      <c r="F16" s="122"/>
      <c r="G16" s="109">
        <v>2</v>
      </c>
      <c r="H16" s="110" t="s">
        <v>123</v>
      </c>
      <c r="I16" s="111" t="s">
        <v>104</v>
      </c>
      <c r="J16" s="111">
        <v>144</v>
      </c>
      <c r="K16" s="1"/>
      <c r="L16" s="109">
        <v>10</v>
      </c>
      <c r="M16" s="110" t="s">
        <v>124</v>
      </c>
      <c r="N16" s="111" t="s">
        <v>104</v>
      </c>
      <c r="O16" s="112">
        <v>909</v>
      </c>
    </row>
    <row r="17" spans="2:15" ht="16.5" customHeight="1" thickBot="1" thickTop="1">
      <c r="B17" s="129">
        <v>8</v>
      </c>
      <c r="C17" s="130" t="s">
        <v>125</v>
      </c>
      <c r="D17" s="131" t="s">
        <v>126</v>
      </c>
      <c r="E17" s="132">
        <v>6063</v>
      </c>
      <c r="F17" s="122"/>
      <c r="G17" s="109">
        <v>3</v>
      </c>
      <c r="H17" s="110" t="s">
        <v>127</v>
      </c>
      <c r="I17" s="111" t="s">
        <v>104</v>
      </c>
      <c r="J17" s="111">
        <v>388</v>
      </c>
      <c r="K17" s="1"/>
      <c r="L17" s="125"/>
      <c r="M17" s="126"/>
      <c r="N17" s="127"/>
      <c r="O17" s="128"/>
    </row>
    <row r="18" spans="2:15" ht="16.5" customHeight="1" thickBot="1" thickTop="1">
      <c r="B18" s="102"/>
      <c r="C18" s="103"/>
      <c r="D18" s="104"/>
      <c r="E18" s="105" t="s">
        <v>22</v>
      </c>
      <c r="F18" s="133"/>
      <c r="G18" s="109">
        <v>4</v>
      </c>
      <c r="H18" s="110" t="s">
        <v>128</v>
      </c>
      <c r="I18" s="111" t="s">
        <v>104</v>
      </c>
      <c r="J18" s="111">
        <v>801</v>
      </c>
      <c r="K18" s="1"/>
      <c r="L18" s="129">
        <v>11</v>
      </c>
      <c r="M18" s="130" t="s">
        <v>124</v>
      </c>
      <c r="N18" s="131" t="s">
        <v>126</v>
      </c>
      <c r="O18" s="132">
        <v>5179</v>
      </c>
    </row>
    <row r="19" spans="2:15" ht="16.5" customHeight="1" thickTop="1">
      <c r="B19" s="134" t="s">
        <v>129</v>
      </c>
      <c r="C19" s="135" t="s">
        <v>7</v>
      </c>
      <c r="D19" s="136" t="s">
        <v>98</v>
      </c>
      <c r="E19" s="137">
        <f>SUM(E20:E25)</f>
        <v>4817</v>
      </c>
      <c r="F19" s="122"/>
      <c r="G19" s="109">
        <v>5</v>
      </c>
      <c r="H19" s="110" t="s">
        <v>128</v>
      </c>
      <c r="I19" s="111" t="s">
        <v>112</v>
      </c>
      <c r="J19" s="111">
        <v>1885</v>
      </c>
      <c r="K19" s="1"/>
      <c r="L19" s="102"/>
      <c r="M19" s="103"/>
      <c r="N19" s="104"/>
      <c r="O19" s="105" t="s">
        <v>22</v>
      </c>
    </row>
    <row r="20" spans="2:15" ht="16.5" customHeight="1">
      <c r="B20" s="109">
        <v>1</v>
      </c>
      <c r="C20" s="110" t="s">
        <v>130</v>
      </c>
      <c r="D20" s="138" t="s">
        <v>104</v>
      </c>
      <c r="E20" s="112">
        <v>417</v>
      </c>
      <c r="F20" s="122"/>
      <c r="G20" s="109">
        <v>6</v>
      </c>
      <c r="H20" s="110" t="s">
        <v>131</v>
      </c>
      <c r="I20" s="111" t="s">
        <v>95</v>
      </c>
      <c r="J20" s="111">
        <v>1059</v>
      </c>
      <c r="K20" s="1"/>
      <c r="L20" s="134" t="s">
        <v>132</v>
      </c>
      <c r="M20" s="135" t="s">
        <v>16</v>
      </c>
      <c r="N20" s="136" t="s">
        <v>98</v>
      </c>
      <c r="O20" s="139">
        <f>SUM(O21:O29)</f>
        <v>6234</v>
      </c>
    </row>
    <row r="21" spans="2:15" ht="16.5" customHeight="1">
      <c r="B21" s="109">
        <v>2</v>
      </c>
      <c r="C21" s="110" t="s">
        <v>133</v>
      </c>
      <c r="D21" s="138" t="s">
        <v>95</v>
      </c>
      <c r="E21" s="112">
        <v>1961</v>
      </c>
      <c r="F21" s="122"/>
      <c r="G21" s="109">
        <v>7</v>
      </c>
      <c r="H21" s="110" t="s">
        <v>134</v>
      </c>
      <c r="I21" s="111" t="s">
        <v>104</v>
      </c>
      <c r="J21" s="111">
        <v>207</v>
      </c>
      <c r="K21" s="1"/>
      <c r="L21" s="109">
        <v>1</v>
      </c>
      <c r="M21" s="110" t="s">
        <v>135</v>
      </c>
      <c r="N21" s="111" t="s">
        <v>104</v>
      </c>
      <c r="O21" s="112">
        <v>322</v>
      </c>
    </row>
    <row r="22" spans="2:15" ht="16.5" customHeight="1">
      <c r="B22" s="109">
        <v>3</v>
      </c>
      <c r="C22" s="110" t="s">
        <v>136</v>
      </c>
      <c r="D22" s="138" t="s">
        <v>104</v>
      </c>
      <c r="E22" s="112">
        <v>498</v>
      </c>
      <c r="F22" s="122"/>
      <c r="G22" s="109"/>
      <c r="H22" s="110"/>
      <c r="I22" s="111"/>
      <c r="J22" s="112" t="s">
        <v>137</v>
      </c>
      <c r="K22" s="1"/>
      <c r="L22" s="109">
        <v>2</v>
      </c>
      <c r="M22" s="110" t="s">
        <v>138</v>
      </c>
      <c r="N22" s="111" t="s">
        <v>112</v>
      </c>
      <c r="O22" s="112">
        <v>286</v>
      </c>
    </row>
    <row r="23" spans="2:15" ht="16.5" customHeight="1">
      <c r="B23" s="109">
        <v>4</v>
      </c>
      <c r="C23" s="110" t="s">
        <v>139</v>
      </c>
      <c r="D23" s="138" t="s">
        <v>104</v>
      </c>
      <c r="E23" s="112">
        <v>379</v>
      </c>
      <c r="F23" s="122"/>
      <c r="G23" s="134" t="s">
        <v>129</v>
      </c>
      <c r="H23" s="135" t="s">
        <v>140</v>
      </c>
      <c r="I23" s="136" t="s">
        <v>98</v>
      </c>
      <c r="J23" s="139">
        <f>SUM(J24:J31)</f>
        <v>7503</v>
      </c>
      <c r="K23" s="1"/>
      <c r="L23" s="109">
        <v>3</v>
      </c>
      <c r="M23" s="110" t="s">
        <v>141</v>
      </c>
      <c r="N23" s="111" t="s">
        <v>95</v>
      </c>
      <c r="O23" s="112">
        <v>560</v>
      </c>
    </row>
    <row r="24" spans="2:15" ht="16.5" customHeight="1">
      <c r="B24" s="109">
        <v>5</v>
      </c>
      <c r="C24" s="110" t="s">
        <v>142</v>
      </c>
      <c r="D24" s="138" t="s">
        <v>95</v>
      </c>
      <c r="E24" s="112">
        <v>992</v>
      </c>
      <c r="F24" s="122"/>
      <c r="G24" s="109">
        <v>1</v>
      </c>
      <c r="H24" s="110" t="s">
        <v>143</v>
      </c>
      <c r="I24" s="111" t="s">
        <v>95</v>
      </c>
      <c r="J24" s="112">
        <v>385</v>
      </c>
      <c r="K24" s="1"/>
      <c r="L24" s="109">
        <v>4</v>
      </c>
      <c r="M24" s="110" t="s">
        <v>144</v>
      </c>
      <c r="N24" s="111" t="s">
        <v>95</v>
      </c>
      <c r="O24" s="112">
        <v>477</v>
      </c>
    </row>
    <row r="25" spans="2:15" ht="16.5" customHeight="1">
      <c r="B25" s="109">
        <v>6</v>
      </c>
      <c r="C25" s="110" t="s">
        <v>145</v>
      </c>
      <c r="D25" s="138" t="s">
        <v>95</v>
      </c>
      <c r="E25" s="112">
        <v>570</v>
      </c>
      <c r="F25" s="122"/>
      <c r="G25" s="109">
        <v>2</v>
      </c>
      <c r="H25" s="110" t="s">
        <v>146</v>
      </c>
      <c r="I25" s="111" t="s">
        <v>104</v>
      </c>
      <c r="J25" s="112">
        <v>281</v>
      </c>
      <c r="K25" s="1"/>
      <c r="L25" s="109">
        <v>5</v>
      </c>
      <c r="M25" s="110" t="s">
        <v>147</v>
      </c>
      <c r="N25" s="111" t="s">
        <v>104</v>
      </c>
      <c r="O25" s="112">
        <v>415</v>
      </c>
    </row>
    <row r="26" spans="2:15" ht="16.5" customHeight="1">
      <c r="B26" s="109"/>
      <c r="C26" s="110"/>
      <c r="D26" s="111"/>
      <c r="E26" s="105"/>
      <c r="F26" s="133"/>
      <c r="G26" s="109" t="s">
        <v>28</v>
      </c>
      <c r="H26" s="110" t="s">
        <v>148</v>
      </c>
      <c r="I26" s="111" t="s">
        <v>95</v>
      </c>
      <c r="J26" s="112">
        <v>1808</v>
      </c>
      <c r="K26" s="1"/>
      <c r="L26" s="109">
        <v>6</v>
      </c>
      <c r="M26" s="110" t="s">
        <v>149</v>
      </c>
      <c r="N26" s="111" t="s">
        <v>95</v>
      </c>
      <c r="O26" s="112">
        <v>1754</v>
      </c>
    </row>
    <row r="27" spans="2:15" ht="16.5" customHeight="1">
      <c r="B27" s="134" t="s">
        <v>150</v>
      </c>
      <c r="C27" s="135" t="s">
        <v>9</v>
      </c>
      <c r="D27" s="136" t="s">
        <v>98</v>
      </c>
      <c r="E27" s="139">
        <f>SUM(E28:E32)</f>
        <v>2484</v>
      </c>
      <c r="F27" s="122"/>
      <c r="G27" s="109">
        <v>4</v>
      </c>
      <c r="H27" s="110" t="s">
        <v>151</v>
      </c>
      <c r="I27" s="111" t="s">
        <v>104</v>
      </c>
      <c r="J27" s="112">
        <v>587</v>
      </c>
      <c r="K27" s="1"/>
      <c r="L27" s="109">
        <v>7</v>
      </c>
      <c r="M27" s="110" t="s">
        <v>152</v>
      </c>
      <c r="N27" s="111" t="s">
        <v>104</v>
      </c>
      <c r="O27" s="112">
        <v>201</v>
      </c>
    </row>
    <row r="28" spans="2:15" ht="16.5" customHeight="1">
      <c r="B28" s="109">
        <v>1</v>
      </c>
      <c r="C28" s="110" t="s">
        <v>153</v>
      </c>
      <c r="D28" s="111" t="s">
        <v>95</v>
      </c>
      <c r="E28" s="112">
        <v>412</v>
      </c>
      <c r="F28" s="122"/>
      <c r="G28" s="109">
        <v>5</v>
      </c>
      <c r="H28" s="110" t="s">
        <v>151</v>
      </c>
      <c r="I28" s="111" t="s">
        <v>112</v>
      </c>
      <c r="J28" s="112">
        <v>3035</v>
      </c>
      <c r="K28" s="1"/>
      <c r="L28" s="109">
        <v>8</v>
      </c>
      <c r="M28" s="110" t="s">
        <v>154</v>
      </c>
      <c r="N28" s="111" t="s">
        <v>104</v>
      </c>
      <c r="O28" s="112">
        <v>519</v>
      </c>
    </row>
    <row r="29" spans="2:15" ht="16.5" customHeight="1">
      <c r="B29" s="109">
        <v>2</v>
      </c>
      <c r="C29" s="110" t="s">
        <v>155</v>
      </c>
      <c r="D29" s="111" t="s">
        <v>104</v>
      </c>
      <c r="E29" s="112">
        <v>223</v>
      </c>
      <c r="F29" s="122"/>
      <c r="G29" s="109">
        <v>6</v>
      </c>
      <c r="H29" s="110" t="s">
        <v>156</v>
      </c>
      <c r="I29" s="111" t="s">
        <v>95</v>
      </c>
      <c r="J29" s="112">
        <v>489</v>
      </c>
      <c r="K29" s="1"/>
      <c r="L29" s="109">
        <v>9</v>
      </c>
      <c r="M29" s="110" t="s">
        <v>154</v>
      </c>
      <c r="N29" s="111" t="s">
        <v>112</v>
      </c>
      <c r="O29" s="112">
        <v>1700</v>
      </c>
    </row>
    <row r="30" spans="2:15" ht="16.5" customHeight="1">
      <c r="B30" s="109">
        <v>3</v>
      </c>
      <c r="C30" s="110" t="s">
        <v>157</v>
      </c>
      <c r="D30" s="111" t="s">
        <v>95</v>
      </c>
      <c r="E30" s="112">
        <v>293</v>
      </c>
      <c r="F30" s="122"/>
      <c r="G30" s="109">
        <v>7</v>
      </c>
      <c r="H30" s="110" t="s">
        <v>158</v>
      </c>
      <c r="I30" s="111" t="s">
        <v>104</v>
      </c>
      <c r="J30" s="112">
        <v>560</v>
      </c>
      <c r="K30" s="1"/>
      <c r="L30" s="109"/>
      <c r="M30" s="110"/>
      <c r="N30" s="111"/>
      <c r="O30" s="112"/>
    </row>
    <row r="31" spans="2:15" ht="16.5" customHeight="1">
      <c r="B31" s="109">
        <v>4</v>
      </c>
      <c r="C31" s="110" t="s">
        <v>159</v>
      </c>
      <c r="D31" s="111" t="s">
        <v>95</v>
      </c>
      <c r="E31" s="112">
        <v>507</v>
      </c>
      <c r="F31" s="122"/>
      <c r="G31" s="109">
        <v>8</v>
      </c>
      <c r="H31" s="110" t="s">
        <v>160</v>
      </c>
      <c r="I31" s="111" t="s">
        <v>104</v>
      </c>
      <c r="J31" s="112">
        <v>358</v>
      </c>
      <c r="K31" s="1"/>
      <c r="L31" s="134" t="s">
        <v>161</v>
      </c>
      <c r="M31" s="135" t="s">
        <v>17</v>
      </c>
      <c r="N31" s="136" t="s">
        <v>98</v>
      </c>
      <c r="O31" s="139">
        <f>SUM(O32:O41)</f>
        <v>6296</v>
      </c>
    </row>
    <row r="32" spans="2:15" ht="16.5" customHeight="1">
      <c r="B32" s="109">
        <v>5</v>
      </c>
      <c r="C32" s="110" t="s">
        <v>162</v>
      </c>
      <c r="D32" s="111" t="s">
        <v>95</v>
      </c>
      <c r="E32" s="112">
        <v>1049</v>
      </c>
      <c r="F32" s="133"/>
      <c r="G32" s="109"/>
      <c r="H32" s="110"/>
      <c r="I32" s="111"/>
      <c r="J32" s="112"/>
      <c r="K32" s="1"/>
      <c r="L32" s="109">
        <v>1</v>
      </c>
      <c r="M32" s="110" t="s">
        <v>163</v>
      </c>
      <c r="N32" s="111" t="s">
        <v>104</v>
      </c>
      <c r="O32" s="112">
        <v>354</v>
      </c>
    </row>
    <row r="33" spans="2:15" ht="16.5" customHeight="1">
      <c r="B33" s="109"/>
      <c r="C33" s="110"/>
      <c r="D33" s="111"/>
      <c r="E33" s="112"/>
      <c r="F33" s="122"/>
      <c r="G33" s="134" t="s">
        <v>150</v>
      </c>
      <c r="H33" s="135" t="s">
        <v>12</v>
      </c>
      <c r="I33" s="136" t="s">
        <v>98</v>
      </c>
      <c r="J33" s="139">
        <f>SUM(J34:J39)</f>
        <v>2766</v>
      </c>
      <c r="K33" s="1"/>
      <c r="L33" s="109">
        <v>2</v>
      </c>
      <c r="M33" s="110" t="s">
        <v>164</v>
      </c>
      <c r="N33" s="111" t="s">
        <v>95</v>
      </c>
      <c r="O33" s="112">
        <v>631</v>
      </c>
    </row>
    <row r="34" spans="2:15" ht="16.5" customHeight="1">
      <c r="B34" s="134" t="s">
        <v>165</v>
      </c>
      <c r="C34" s="135" t="s">
        <v>166</v>
      </c>
      <c r="D34" s="136" t="s">
        <v>98</v>
      </c>
      <c r="E34" s="139">
        <f>SUM(E35:E39)</f>
        <v>5052</v>
      </c>
      <c r="F34" s="122"/>
      <c r="G34" s="109">
        <v>1</v>
      </c>
      <c r="H34" s="110" t="s">
        <v>167</v>
      </c>
      <c r="I34" s="111" t="s">
        <v>104</v>
      </c>
      <c r="J34" s="112">
        <v>210</v>
      </c>
      <c r="K34" s="1"/>
      <c r="L34" s="109">
        <v>3</v>
      </c>
      <c r="M34" s="110" t="s">
        <v>168</v>
      </c>
      <c r="N34" s="111" t="s">
        <v>104</v>
      </c>
      <c r="O34" s="112">
        <v>202</v>
      </c>
    </row>
    <row r="35" spans="2:15" ht="16.5" customHeight="1">
      <c r="B35" s="109">
        <v>1</v>
      </c>
      <c r="C35" s="110" t="s">
        <v>169</v>
      </c>
      <c r="D35" s="111" t="s">
        <v>95</v>
      </c>
      <c r="E35" s="112">
        <v>885</v>
      </c>
      <c r="F35" s="122"/>
      <c r="G35" s="109">
        <v>2</v>
      </c>
      <c r="H35" s="110" t="s">
        <v>170</v>
      </c>
      <c r="I35" s="111" t="s">
        <v>104</v>
      </c>
      <c r="J35" s="112">
        <v>346</v>
      </c>
      <c r="K35" s="1"/>
      <c r="L35" s="109">
        <v>4</v>
      </c>
      <c r="M35" s="110" t="s">
        <v>171</v>
      </c>
      <c r="N35" s="111" t="s">
        <v>95</v>
      </c>
      <c r="O35" s="112">
        <v>1595</v>
      </c>
    </row>
    <row r="36" spans="2:15" ht="16.5" customHeight="1">
      <c r="B36" s="109">
        <v>2</v>
      </c>
      <c r="C36" s="110" t="s">
        <v>172</v>
      </c>
      <c r="D36" s="111" t="s">
        <v>95</v>
      </c>
      <c r="E36" s="112">
        <v>1613</v>
      </c>
      <c r="F36" s="122"/>
      <c r="G36" s="109">
        <v>3</v>
      </c>
      <c r="H36" s="110" t="s">
        <v>173</v>
      </c>
      <c r="I36" s="111" t="s">
        <v>104</v>
      </c>
      <c r="J36" s="112">
        <v>269</v>
      </c>
      <c r="K36" s="1"/>
      <c r="L36" s="109">
        <v>5</v>
      </c>
      <c r="M36" s="110" t="s">
        <v>174</v>
      </c>
      <c r="N36" s="111" t="s">
        <v>112</v>
      </c>
      <c r="O36" s="112">
        <v>145</v>
      </c>
    </row>
    <row r="37" spans="2:15" ht="16.5" customHeight="1">
      <c r="B37" s="109">
        <v>3</v>
      </c>
      <c r="C37" s="110" t="s">
        <v>175</v>
      </c>
      <c r="D37" s="111" t="s">
        <v>104</v>
      </c>
      <c r="E37" s="112">
        <v>373</v>
      </c>
      <c r="F37" s="122"/>
      <c r="G37" s="109">
        <v>4</v>
      </c>
      <c r="H37" s="110" t="s">
        <v>176</v>
      </c>
      <c r="I37" s="111" t="s">
        <v>104</v>
      </c>
      <c r="J37" s="112">
        <v>224</v>
      </c>
      <c r="K37" s="1"/>
      <c r="L37" s="109">
        <v>6</v>
      </c>
      <c r="M37" s="110" t="s">
        <v>177</v>
      </c>
      <c r="N37" s="111" t="s">
        <v>104</v>
      </c>
      <c r="O37" s="112">
        <v>197</v>
      </c>
    </row>
    <row r="38" spans="2:15" ht="16.5" customHeight="1">
      <c r="B38" s="109">
        <v>4</v>
      </c>
      <c r="C38" s="110" t="s">
        <v>178</v>
      </c>
      <c r="D38" s="111" t="s">
        <v>95</v>
      </c>
      <c r="E38" s="112">
        <v>1796</v>
      </c>
      <c r="F38" s="122"/>
      <c r="G38" s="109">
        <v>5</v>
      </c>
      <c r="H38" s="110" t="s">
        <v>179</v>
      </c>
      <c r="I38" s="111" t="s">
        <v>95</v>
      </c>
      <c r="J38" s="112">
        <v>1463</v>
      </c>
      <c r="K38" s="1"/>
      <c r="L38" s="109">
        <v>7</v>
      </c>
      <c r="M38" s="110" t="s">
        <v>180</v>
      </c>
      <c r="N38" s="111" t="s">
        <v>104</v>
      </c>
      <c r="O38" s="112">
        <v>358</v>
      </c>
    </row>
    <row r="39" spans="2:15" ht="16.5" customHeight="1">
      <c r="B39" s="109">
        <v>5</v>
      </c>
      <c r="C39" s="110" t="s">
        <v>181</v>
      </c>
      <c r="D39" s="111" t="s">
        <v>104</v>
      </c>
      <c r="E39" s="112">
        <v>385</v>
      </c>
      <c r="F39" s="122"/>
      <c r="G39" s="109">
        <v>6</v>
      </c>
      <c r="H39" s="110" t="s">
        <v>182</v>
      </c>
      <c r="I39" s="111" t="s">
        <v>95</v>
      </c>
      <c r="J39" s="112">
        <v>254</v>
      </c>
      <c r="K39" s="1"/>
      <c r="L39" s="109">
        <v>8</v>
      </c>
      <c r="M39" s="110" t="s">
        <v>183</v>
      </c>
      <c r="N39" s="111" t="s">
        <v>104</v>
      </c>
      <c r="O39" s="112">
        <v>283</v>
      </c>
    </row>
    <row r="40" spans="2:15" ht="16.5" customHeight="1">
      <c r="B40" s="109"/>
      <c r="C40" s="110"/>
      <c r="D40" s="111"/>
      <c r="E40" s="112"/>
      <c r="F40" s="122"/>
      <c r="G40" s="109"/>
      <c r="H40" s="110"/>
      <c r="I40" s="111"/>
      <c r="J40" s="112"/>
      <c r="K40" s="1"/>
      <c r="L40" s="109">
        <v>9</v>
      </c>
      <c r="M40" s="110" t="s">
        <v>184</v>
      </c>
      <c r="N40" s="111" t="s">
        <v>104</v>
      </c>
      <c r="O40" s="112">
        <v>598</v>
      </c>
    </row>
    <row r="41" spans="2:15" ht="16.5" customHeight="1">
      <c r="B41" s="134" t="s">
        <v>96</v>
      </c>
      <c r="C41" s="135" t="s">
        <v>11</v>
      </c>
      <c r="D41" s="136" t="s">
        <v>98</v>
      </c>
      <c r="E41" s="139">
        <f>SUM(E42+E43+E44+J6+J7)</f>
        <v>1973</v>
      </c>
      <c r="F41" s="122"/>
      <c r="G41" s="106" t="s">
        <v>165</v>
      </c>
      <c r="H41" s="107" t="s">
        <v>13</v>
      </c>
      <c r="I41" s="123" t="s">
        <v>98</v>
      </c>
      <c r="J41" s="139">
        <f>SUM(J42:J44)</f>
        <v>2356</v>
      </c>
      <c r="K41" s="1"/>
      <c r="L41" s="140">
        <v>10</v>
      </c>
      <c r="M41" s="127" t="s">
        <v>184</v>
      </c>
      <c r="N41" s="141" t="s">
        <v>112</v>
      </c>
      <c r="O41" s="128">
        <v>1933</v>
      </c>
    </row>
    <row r="42" spans="2:15" ht="16.5" customHeight="1" thickBot="1">
      <c r="B42" s="109">
        <v>1</v>
      </c>
      <c r="C42" s="110" t="s">
        <v>185</v>
      </c>
      <c r="D42" s="111" t="s">
        <v>104</v>
      </c>
      <c r="E42" s="112">
        <v>239</v>
      </c>
      <c r="F42" s="122"/>
      <c r="G42" s="109">
        <v>1</v>
      </c>
      <c r="H42" s="110" t="s">
        <v>186</v>
      </c>
      <c r="I42" s="111" t="s">
        <v>95</v>
      </c>
      <c r="J42" s="112">
        <v>665</v>
      </c>
      <c r="K42" s="1"/>
      <c r="L42" s="142"/>
      <c r="M42" s="143"/>
      <c r="N42" s="144"/>
      <c r="O42" s="145"/>
    </row>
    <row r="43" spans="2:15" ht="16.5" customHeight="1" thickBot="1" thickTop="1">
      <c r="B43" s="109">
        <v>2</v>
      </c>
      <c r="C43" s="110" t="s">
        <v>187</v>
      </c>
      <c r="D43" s="111" t="s">
        <v>95</v>
      </c>
      <c r="E43" s="112">
        <v>203</v>
      </c>
      <c r="F43" s="122"/>
      <c r="G43" s="109">
        <v>2</v>
      </c>
      <c r="H43" s="110" t="s">
        <v>188</v>
      </c>
      <c r="I43" s="111" t="s">
        <v>95</v>
      </c>
      <c r="J43" s="112">
        <v>334</v>
      </c>
      <c r="K43" s="1"/>
      <c r="L43" s="359" t="s">
        <v>189</v>
      </c>
      <c r="M43" s="360"/>
      <c r="N43" s="363" t="s">
        <v>190</v>
      </c>
      <c r="O43" s="365">
        <f>SUM(E8+E19+E27+E34+E41+J14+J23+J33+J41+O6+O20+O31)</f>
        <v>63848</v>
      </c>
    </row>
    <row r="44" spans="2:15" ht="16.5" customHeight="1" thickBot="1" thickTop="1">
      <c r="B44" s="114">
        <v>3</v>
      </c>
      <c r="C44" s="115" t="s">
        <v>191</v>
      </c>
      <c r="D44" s="116" t="s">
        <v>104</v>
      </c>
      <c r="E44" s="117">
        <v>204</v>
      </c>
      <c r="F44" s="122"/>
      <c r="G44" s="146">
        <v>3</v>
      </c>
      <c r="H44" s="147" t="s">
        <v>192</v>
      </c>
      <c r="I44" s="148" t="s">
        <v>95</v>
      </c>
      <c r="J44" s="117">
        <v>1357</v>
      </c>
      <c r="K44" s="1"/>
      <c r="L44" s="361"/>
      <c r="M44" s="362"/>
      <c r="N44" s="364"/>
      <c r="O44" s="366"/>
    </row>
    <row r="45" spans="2:15" ht="15" customHeight="1">
      <c r="B45" s="122"/>
      <c r="C45" s="149"/>
      <c r="D45" s="150"/>
      <c r="E45" s="151"/>
      <c r="F45" s="152"/>
      <c r="G45" s="149"/>
      <c r="H45" s="152"/>
      <c r="I45" s="153"/>
      <c r="J45" s="1"/>
      <c r="K45" s="1"/>
      <c r="L45" s="154"/>
      <c r="M45" s="154"/>
      <c r="N45" s="154"/>
      <c r="O45" s="154"/>
    </row>
    <row r="46" spans="2:15" ht="15" customHeight="1">
      <c r="B46" s="122"/>
      <c r="C46" s="149" t="s">
        <v>193</v>
      </c>
      <c r="D46" s="150"/>
      <c r="E46" s="151"/>
      <c r="F46" s="152"/>
      <c r="G46" s="149"/>
      <c r="H46" s="152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6"/>
      <c r="M50" s="157"/>
      <c r="N50" s="158"/>
      <c r="O50" s="158"/>
    </row>
    <row r="51" spans="2:15" ht="15" customHeight="1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6"/>
      <c r="M51" s="157"/>
      <c r="N51" s="158"/>
      <c r="O51" s="158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0:O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7" width="9.125" style="100" customWidth="1"/>
  </cols>
  <sheetData>
    <row r="40" spans="1:15" ht="12.75">
      <c r="A40" s="334" t="s">
        <v>85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</row>
    <row r="41" spans="1:15" ht="12.75">
      <c r="A41" s="335"/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</row>
  </sheetData>
  <sheetProtection/>
  <mergeCells count="1">
    <mergeCell ref="A40:O4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193" customWidth="1"/>
    <col min="6" max="8" width="12.25390625" style="193" customWidth="1"/>
    <col min="9" max="9" width="13.00390625" style="193" customWidth="1"/>
    <col min="10" max="10" width="12.375" style="193" customWidth="1"/>
    <col min="11" max="11" width="12.625" style="235" customWidth="1"/>
    <col min="12" max="12" width="12.25390625" style="193" customWidth="1"/>
    <col min="13" max="13" width="12.125" style="235" customWidth="1"/>
    <col min="14" max="15" width="12.25390625" style="193" customWidth="1"/>
    <col min="16" max="16" width="12.25390625" style="235" customWidth="1"/>
    <col min="17" max="17" width="12.875" style="193" customWidth="1"/>
    <col min="18" max="18" width="13.375" style="193" customWidth="1"/>
    <col min="19" max="19" width="15.875" style="193" customWidth="1"/>
    <col min="20" max="20" width="10.75390625" style="0" bestFit="1" customWidth="1"/>
  </cols>
  <sheetData>
    <row r="2" spans="2:19" ht="42" customHeight="1">
      <c r="B2" s="159"/>
      <c r="C2" s="160"/>
      <c r="D2" s="161"/>
      <c r="E2" s="405" t="s">
        <v>194</v>
      </c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159"/>
      <c r="Q2" s="159"/>
      <c r="R2" s="162"/>
      <c r="S2" s="163"/>
    </row>
    <row r="3" spans="2:19" ht="48.75" customHeight="1">
      <c r="B3" s="407" t="s">
        <v>195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</row>
    <row r="4" spans="2:19" ht="42" customHeight="1" thickBot="1">
      <c r="B4" s="408" t="s">
        <v>196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</row>
    <row r="5" spans="2:19" ht="40.5" customHeight="1" thickBot="1">
      <c r="B5" s="164" t="s">
        <v>1</v>
      </c>
      <c r="C5" s="165" t="s">
        <v>2</v>
      </c>
      <c r="D5" s="166" t="s">
        <v>3</v>
      </c>
      <c r="E5" s="167" t="s">
        <v>197</v>
      </c>
      <c r="F5" s="168" t="s">
        <v>198</v>
      </c>
      <c r="G5" s="169" t="s">
        <v>6</v>
      </c>
      <c r="H5" s="169" t="s">
        <v>7</v>
      </c>
      <c r="I5" s="169" t="s">
        <v>8</v>
      </c>
      <c r="J5" s="169" t="s">
        <v>9</v>
      </c>
      <c r="K5" s="169" t="s">
        <v>10</v>
      </c>
      <c r="L5" s="169" t="s">
        <v>11</v>
      </c>
      <c r="M5" s="169" t="s">
        <v>12</v>
      </c>
      <c r="N5" s="169" t="s">
        <v>13</v>
      </c>
      <c r="O5" s="169" t="s">
        <v>199</v>
      </c>
      <c r="P5" s="169" t="s">
        <v>200</v>
      </c>
      <c r="Q5" s="169" t="s">
        <v>16</v>
      </c>
      <c r="R5" s="169" t="s">
        <v>17</v>
      </c>
      <c r="S5" s="170" t="s">
        <v>18</v>
      </c>
    </row>
    <row r="6" spans="2:19" ht="24" customHeight="1" thickBot="1">
      <c r="B6" s="171"/>
      <c r="C6" s="410" t="s">
        <v>201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</row>
    <row r="7" spans="2:19" ht="24" customHeight="1" thickBot="1">
      <c r="B7" s="172" t="s">
        <v>20</v>
      </c>
      <c r="C7" s="402" t="s">
        <v>202</v>
      </c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4"/>
    </row>
    <row r="8" spans="2:19" ht="24" customHeight="1" thickBot="1">
      <c r="B8" s="173"/>
      <c r="C8" s="388" t="s">
        <v>203</v>
      </c>
      <c r="D8" s="411"/>
      <c r="E8" s="174">
        <v>968</v>
      </c>
      <c r="F8" s="174">
        <v>723</v>
      </c>
      <c r="G8" s="175">
        <v>892</v>
      </c>
      <c r="H8" s="175">
        <v>901</v>
      </c>
      <c r="I8" s="175">
        <v>1297</v>
      </c>
      <c r="J8" s="175">
        <v>631</v>
      </c>
      <c r="K8" s="175">
        <v>1014</v>
      </c>
      <c r="L8" s="175">
        <v>413</v>
      </c>
      <c r="M8" s="175">
        <v>626</v>
      </c>
      <c r="N8" s="175">
        <v>514</v>
      </c>
      <c r="O8" s="175">
        <v>618</v>
      </c>
      <c r="P8" s="175">
        <v>975</v>
      </c>
      <c r="Q8" s="175">
        <v>1160</v>
      </c>
      <c r="R8" s="176">
        <v>1182</v>
      </c>
      <c r="S8" s="177">
        <f>SUM(E8:R8)</f>
        <v>11914</v>
      </c>
    </row>
    <row r="9" spans="2:20" ht="24" customHeight="1" thickBot="1">
      <c r="B9" s="173"/>
      <c r="C9" s="400" t="s">
        <v>204</v>
      </c>
      <c r="D9" s="401"/>
      <c r="E9" s="178">
        <v>1820</v>
      </c>
      <c r="F9" s="178">
        <v>918</v>
      </c>
      <c r="G9" s="178">
        <v>1386</v>
      </c>
      <c r="H9" s="178">
        <v>1397</v>
      </c>
      <c r="I9" s="178">
        <v>2303</v>
      </c>
      <c r="J9" s="178">
        <v>589</v>
      </c>
      <c r="K9" s="178">
        <v>1506</v>
      </c>
      <c r="L9" s="178">
        <v>559</v>
      </c>
      <c r="M9" s="178">
        <v>839</v>
      </c>
      <c r="N9" s="178">
        <v>665</v>
      </c>
      <c r="O9" s="178">
        <v>1672</v>
      </c>
      <c r="P9" s="178">
        <v>1564</v>
      </c>
      <c r="Q9" s="178">
        <v>1892</v>
      </c>
      <c r="R9" s="179">
        <v>1895</v>
      </c>
      <c r="S9" s="177">
        <f>SUM(E9:R9)</f>
        <v>19005</v>
      </c>
      <c r="T9" s="180"/>
    </row>
    <row r="10" spans="2:20" ht="24" customHeight="1" thickBot="1">
      <c r="B10" s="173"/>
      <c r="C10" s="387" t="s">
        <v>205</v>
      </c>
      <c r="D10" s="388"/>
      <c r="E10" s="181">
        <v>1128</v>
      </c>
      <c r="F10" s="181">
        <v>618</v>
      </c>
      <c r="G10" s="181">
        <v>895</v>
      </c>
      <c r="H10" s="181">
        <v>915</v>
      </c>
      <c r="I10" s="181">
        <v>1455</v>
      </c>
      <c r="J10" s="181">
        <v>423</v>
      </c>
      <c r="K10" s="181">
        <v>974</v>
      </c>
      <c r="L10" s="181">
        <v>326</v>
      </c>
      <c r="M10" s="181">
        <v>456</v>
      </c>
      <c r="N10" s="181">
        <v>431</v>
      </c>
      <c r="O10" s="181">
        <v>1015</v>
      </c>
      <c r="P10" s="181">
        <v>935</v>
      </c>
      <c r="Q10" s="181">
        <v>1235</v>
      </c>
      <c r="R10" s="182">
        <v>1228</v>
      </c>
      <c r="S10" s="177">
        <f>SUM(E10:R10)</f>
        <v>12034</v>
      </c>
      <c r="T10" s="180"/>
    </row>
    <row r="11" spans="2:20" ht="24" customHeight="1" thickBot="1">
      <c r="B11" s="173"/>
      <c r="C11" s="387" t="s">
        <v>206</v>
      </c>
      <c r="D11" s="388"/>
      <c r="E11" s="183">
        <v>1217</v>
      </c>
      <c r="F11" s="183">
        <v>732</v>
      </c>
      <c r="G11" s="183">
        <v>926</v>
      </c>
      <c r="H11" s="183">
        <v>928</v>
      </c>
      <c r="I11" s="183">
        <v>1587</v>
      </c>
      <c r="J11" s="183">
        <v>471</v>
      </c>
      <c r="K11" s="183">
        <v>989</v>
      </c>
      <c r="L11" s="183">
        <v>402</v>
      </c>
      <c r="M11" s="183">
        <v>539</v>
      </c>
      <c r="N11" s="183">
        <v>483</v>
      </c>
      <c r="O11" s="183">
        <v>1097</v>
      </c>
      <c r="P11" s="183">
        <v>935</v>
      </c>
      <c r="Q11" s="183">
        <v>1241</v>
      </c>
      <c r="R11" s="184">
        <v>1252</v>
      </c>
      <c r="S11" s="177">
        <f>SUM(E11:R11)</f>
        <v>12799</v>
      </c>
      <c r="T11" s="180"/>
    </row>
    <row r="12" spans="2:20" ht="24" customHeight="1" thickBot="1">
      <c r="B12" s="185"/>
      <c r="C12" s="368" t="s">
        <v>207</v>
      </c>
      <c r="D12" s="369"/>
      <c r="E12" s="186">
        <v>930</v>
      </c>
      <c r="F12" s="186">
        <v>438</v>
      </c>
      <c r="G12" s="187">
        <v>600</v>
      </c>
      <c r="H12" s="187">
        <v>676</v>
      </c>
      <c r="I12" s="187">
        <v>861</v>
      </c>
      <c r="J12" s="187">
        <v>370</v>
      </c>
      <c r="K12" s="187">
        <v>569</v>
      </c>
      <c r="L12" s="187">
        <v>273</v>
      </c>
      <c r="M12" s="188">
        <v>306</v>
      </c>
      <c r="N12" s="188">
        <v>263</v>
      </c>
      <c r="O12" s="188">
        <v>777</v>
      </c>
      <c r="P12" s="188">
        <v>588</v>
      </c>
      <c r="Q12" s="188">
        <v>706</v>
      </c>
      <c r="R12" s="188">
        <v>739</v>
      </c>
      <c r="S12" s="177">
        <f>SUM(E12:R12)</f>
        <v>8096</v>
      </c>
      <c r="T12" s="180"/>
    </row>
    <row r="13" spans="2:20" ht="24" customHeight="1" thickBot="1">
      <c r="B13" s="382" t="s">
        <v>208</v>
      </c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3"/>
      <c r="T13" s="180"/>
    </row>
    <row r="14" spans="2:20" ht="24" customHeight="1" thickBot="1">
      <c r="B14" s="172">
        <v>2</v>
      </c>
      <c r="C14" s="402" t="s">
        <v>209</v>
      </c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4"/>
      <c r="T14" s="180"/>
    </row>
    <row r="15" spans="2:20" ht="24" customHeight="1" thickBot="1">
      <c r="B15" s="185"/>
      <c r="C15" s="387" t="s">
        <v>210</v>
      </c>
      <c r="D15" s="388"/>
      <c r="E15" s="181">
        <v>901</v>
      </c>
      <c r="F15" s="181">
        <v>277</v>
      </c>
      <c r="G15" s="189">
        <v>261</v>
      </c>
      <c r="H15" s="189">
        <v>340</v>
      </c>
      <c r="I15" s="189">
        <v>525</v>
      </c>
      <c r="J15" s="189">
        <v>134</v>
      </c>
      <c r="K15" s="189">
        <v>327</v>
      </c>
      <c r="L15" s="189">
        <v>130</v>
      </c>
      <c r="M15" s="190">
        <v>206</v>
      </c>
      <c r="N15" s="190">
        <v>161</v>
      </c>
      <c r="O15" s="190">
        <v>765</v>
      </c>
      <c r="P15" s="190">
        <v>434</v>
      </c>
      <c r="Q15" s="190">
        <v>377</v>
      </c>
      <c r="R15" s="190">
        <v>419</v>
      </c>
      <c r="S15" s="177">
        <f>SUM(E15:R15)</f>
        <v>5257</v>
      </c>
      <c r="T15" s="180"/>
    </row>
    <row r="16" spans="2:20" ht="24" customHeight="1" thickBot="1">
      <c r="B16" s="185" t="s">
        <v>22</v>
      </c>
      <c r="C16" s="387" t="s">
        <v>211</v>
      </c>
      <c r="D16" s="388"/>
      <c r="E16" s="181">
        <v>1244</v>
      </c>
      <c r="F16" s="181">
        <v>606</v>
      </c>
      <c r="G16" s="189">
        <v>1015</v>
      </c>
      <c r="H16" s="189">
        <v>1052</v>
      </c>
      <c r="I16" s="189">
        <v>1615</v>
      </c>
      <c r="J16" s="189">
        <v>548</v>
      </c>
      <c r="K16" s="189">
        <v>848</v>
      </c>
      <c r="L16" s="189">
        <v>417</v>
      </c>
      <c r="M16" s="190">
        <v>541</v>
      </c>
      <c r="N16" s="190">
        <v>432</v>
      </c>
      <c r="O16" s="190">
        <v>1215</v>
      </c>
      <c r="P16" s="190">
        <v>984</v>
      </c>
      <c r="Q16" s="190">
        <v>1398</v>
      </c>
      <c r="R16" s="190">
        <v>1347</v>
      </c>
      <c r="S16" s="177">
        <f>SUM(E16:R16)</f>
        <v>13262</v>
      </c>
      <c r="T16" s="180"/>
    </row>
    <row r="17" spans="2:20" s="193" customFormat="1" ht="24" customHeight="1" thickBot="1">
      <c r="B17" s="191" t="s">
        <v>22</v>
      </c>
      <c r="C17" s="392" t="s">
        <v>212</v>
      </c>
      <c r="D17" s="393"/>
      <c r="E17" s="181">
        <v>773</v>
      </c>
      <c r="F17" s="181">
        <v>314</v>
      </c>
      <c r="G17" s="189">
        <v>511</v>
      </c>
      <c r="H17" s="189">
        <v>339</v>
      </c>
      <c r="I17" s="189">
        <v>743</v>
      </c>
      <c r="J17" s="189">
        <v>233</v>
      </c>
      <c r="K17" s="189">
        <v>443</v>
      </c>
      <c r="L17" s="189">
        <v>172</v>
      </c>
      <c r="M17" s="190">
        <v>279</v>
      </c>
      <c r="N17" s="190">
        <v>212</v>
      </c>
      <c r="O17" s="190">
        <v>567</v>
      </c>
      <c r="P17" s="190">
        <v>365</v>
      </c>
      <c r="Q17" s="190">
        <v>496</v>
      </c>
      <c r="R17" s="190">
        <v>622</v>
      </c>
      <c r="S17" s="177">
        <f>SUM(E17:R17)</f>
        <v>6069</v>
      </c>
      <c r="T17" s="192"/>
    </row>
    <row r="18" spans="2:20" s="193" customFormat="1" ht="24" customHeight="1" thickBot="1">
      <c r="B18" s="191"/>
      <c r="C18" s="394" t="s">
        <v>213</v>
      </c>
      <c r="D18" s="395"/>
      <c r="E18" s="186">
        <v>1511</v>
      </c>
      <c r="F18" s="186">
        <v>970</v>
      </c>
      <c r="G18" s="187">
        <v>1632</v>
      </c>
      <c r="H18" s="187">
        <v>1600</v>
      </c>
      <c r="I18" s="187">
        <v>2322</v>
      </c>
      <c r="J18" s="187">
        <v>760</v>
      </c>
      <c r="K18" s="187">
        <v>1771</v>
      </c>
      <c r="L18" s="187">
        <v>653</v>
      </c>
      <c r="M18" s="188">
        <v>855</v>
      </c>
      <c r="N18" s="188">
        <v>835</v>
      </c>
      <c r="O18" s="188">
        <v>1308</v>
      </c>
      <c r="P18" s="188">
        <v>1629</v>
      </c>
      <c r="Q18" s="188">
        <v>2035</v>
      </c>
      <c r="R18" s="188">
        <v>1805</v>
      </c>
      <c r="S18" s="177">
        <f>SUM(E18:R18)</f>
        <v>19686</v>
      </c>
      <c r="T18" s="192"/>
    </row>
    <row r="19" spans="2:20" s="193" customFormat="1" ht="24" customHeight="1" thickBot="1">
      <c r="B19" s="194"/>
      <c r="C19" s="396" t="s">
        <v>214</v>
      </c>
      <c r="D19" s="397"/>
      <c r="E19" s="195">
        <v>1634</v>
      </c>
      <c r="F19" s="195">
        <v>1262</v>
      </c>
      <c r="G19" s="196">
        <v>1280</v>
      </c>
      <c r="H19" s="196">
        <v>1486</v>
      </c>
      <c r="I19" s="196">
        <v>2298</v>
      </c>
      <c r="J19" s="196">
        <v>809</v>
      </c>
      <c r="K19" s="196">
        <v>1663</v>
      </c>
      <c r="L19" s="196">
        <v>601</v>
      </c>
      <c r="M19" s="197">
        <v>885</v>
      </c>
      <c r="N19" s="197">
        <v>716</v>
      </c>
      <c r="O19" s="197">
        <v>1324</v>
      </c>
      <c r="P19" s="197">
        <v>1585</v>
      </c>
      <c r="Q19" s="197">
        <v>1928</v>
      </c>
      <c r="R19" s="197">
        <v>2103</v>
      </c>
      <c r="S19" s="177">
        <f>SUM(E19:R19)</f>
        <v>19574</v>
      </c>
      <c r="T19" s="192"/>
    </row>
    <row r="20" spans="2:19" ht="24" customHeight="1" thickBot="1">
      <c r="B20" s="398" t="s">
        <v>215</v>
      </c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</row>
    <row r="21" spans="2:19" ht="24" customHeight="1" thickBot="1">
      <c r="B21" s="172">
        <v>3</v>
      </c>
      <c r="C21" s="389" t="s">
        <v>216</v>
      </c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1"/>
    </row>
    <row r="22" spans="2:19" ht="24" customHeight="1" thickBot="1">
      <c r="B22" s="198"/>
      <c r="C22" s="387" t="s">
        <v>217</v>
      </c>
      <c r="D22" s="388"/>
      <c r="E22" s="183">
        <v>836</v>
      </c>
      <c r="F22" s="183">
        <v>455</v>
      </c>
      <c r="G22" s="183">
        <v>659</v>
      </c>
      <c r="H22" s="183">
        <v>590</v>
      </c>
      <c r="I22" s="183">
        <v>1411</v>
      </c>
      <c r="J22" s="183">
        <v>290</v>
      </c>
      <c r="K22" s="183">
        <v>723</v>
      </c>
      <c r="L22" s="183">
        <v>246</v>
      </c>
      <c r="M22" s="183">
        <v>466</v>
      </c>
      <c r="N22" s="183">
        <v>310</v>
      </c>
      <c r="O22" s="183">
        <v>448</v>
      </c>
      <c r="P22" s="183">
        <v>534</v>
      </c>
      <c r="Q22" s="183">
        <v>919</v>
      </c>
      <c r="R22" s="184">
        <v>781</v>
      </c>
      <c r="S22" s="199">
        <f aca="true" t="shared" si="0" ref="S22:S28">SUM(E22:R22)</f>
        <v>8668</v>
      </c>
    </row>
    <row r="23" spans="2:19" ht="24" customHeight="1" thickBot="1">
      <c r="B23" s="200"/>
      <c r="C23" s="387" t="s">
        <v>218</v>
      </c>
      <c r="D23" s="388"/>
      <c r="E23" s="181">
        <v>1366</v>
      </c>
      <c r="F23" s="181">
        <v>820</v>
      </c>
      <c r="G23" s="189">
        <v>987</v>
      </c>
      <c r="H23" s="189">
        <v>1135</v>
      </c>
      <c r="I23" s="189">
        <v>1621</v>
      </c>
      <c r="J23" s="189">
        <v>516</v>
      </c>
      <c r="K23" s="189">
        <v>1194</v>
      </c>
      <c r="L23" s="189">
        <v>479</v>
      </c>
      <c r="M23" s="190">
        <v>568</v>
      </c>
      <c r="N23" s="190">
        <v>590</v>
      </c>
      <c r="O23" s="190">
        <v>960</v>
      </c>
      <c r="P23" s="190">
        <v>1013</v>
      </c>
      <c r="Q23" s="190">
        <v>1488</v>
      </c>
      <c r="R23" s="190">
        <v>1448</v>
      </c>
      <c r="S23" s="199">
        <f t="shared" si="0"/>
        <v>14185</v>
      </c>
    </row>
    <row r="24" spans="2:19" ht="24" customHeight="1" thickBot="1">
      <c r="B24" s="200"/>
      <c r="C24" s="387" t="s">
        <v>219</v>
      </c>
      <c r="D24" s="388"/>
      <c r="E24" s="183">
        <v>885</v>
      </c>
      <c r="F24" s="183">
        <v>495</v>
      </c>
      <c r="G24" s="183">
        <v>721</v>
      </c>
      <c r="H24" s="183">
        <v>788</v>
      </c>
      <c r="I24" s="183">
        <v>1044</v>
      </c>
      <c r="J24" s="183">
        <v>378</v>
      </c>
      <c r="K24" s="183">
        <v>712</v>
      </c>
      <c r="L24" s="183">
        <v>361</v>
      </c>
      <c r="M24" s="183">
        <v>331</v>
      </c>
      <c r="N24" s="183">
        <v>391</v>
      </c>
      <c r="O24" s="183">
        <v>664</v>
      </c>
      <c r="P24" s="183">
        <v>688</v>
      </c>
      <c r="Q24" s="183">
        <v>925</v>
      </c>
      <c r="R24" s="184">
        <v>922</v>
      </c>
      <c r="S24" s="199">
        <f t="shared" si="0"/>
        <v>9305</v>
      </c>
    </row>
    <row r="25" spans="2:19" s="193" customFormat="1" ht="24" customHeight="1" thickBot="1">
      <c r="B25" s="201"/>
      <c r="C25" s="370" t="s">
        <v>220</v>
      </c>
      <c r="D25" s="371"/>
      <c r="E25" s="181">
        <v>997</v>
      </c>
      <c r="F25" s="181">
        <v>572</v>
      </c>
      <c r="G25" s="189">
        <v>807</v>
      </c>
      <c r="H25" s="189">
        <v>857</v>
      </c>
      <c r="I25" s="189">
        <v>1096</v>
      </c>
      <c r="J25" s="189">
        <v>427</v>
      </c>
      <c r="K25" s="189">
        <v>848</v>
      </c>
      <c r="L25" s="189">
        <v>299</v>
      </c>
      <c r="M25" s="190">
        <v>374</v>
      </c>
      <c r="N25" s="190">
        <v>411</v>
      </c>
      <c r="O25" s="190">
        <v>809</v>
      </c>
      <c r="P25" s="190">
        <v>733</v>
      </c>
      <c r="Q25" s="190">
        <v>1049</v>
      </c>
      <c r="R25" s="190">
        <v>1146</v>
      </c>
      <c r="S25" s="199">
        <f t="shared" si="0"/>
        <v>10425</v>
      </c>
    </row>
    <row r="26" spans="2:19" ht="24" customHeight="1" thickBot="1">
      <c r="B26" s="200"/>
      <c r="C26" s="387" t="s">
        <v>221</v>
      </c>
      <c r="D26" s="388"/>
      <c r="E26" s="183">
        <v>905</v>
      </c>
      <c r="F26" s="183">
        <v>437</v>
      </c>
      <c r="G26" s="183">
        <v>558</v>
      </c>
      <c r="H26" s="183">
        <v>569</v>
      </c>
      <c r="I26" s="183">
        <v>850</v>
      </c>
      <c r="J26" s="183">
        <v>356</v>
      </c>
      <c r="K26" s="183">
        <v>547</v>
      </c>
      <c r="L26" s="183">
        <v>269</v>
      </c>
      <c r="M26" s="183">
        <v>307</v>
      </c>
      <c r="N26" s="183">
        <v>257</v>
      </c>
      <c r="O26" s="183">
        <v>768</v>
      </c>
      <c r="P26" s="183">
        <v>627</v>
      </c>
      <c r="Q26" s="183">
        <v>667</v>
      </c>
      <c r="R26" s="184">
        <v>758</v>
      </c>
      <c r="S26" s="199">
        <f t="shared" si="0"/>
        <v>7875</v>
      </c>
    </row>
    <row r="27" spans="2:19" s="193" customFormat="1" ht="24" customHeight="1" thickBot="1">
      <c r="B27" s="201"/>
      <c r="C27" s="370" t="s">
        <v>222</v>
      </c>
      <c r="D27" s="371"/>
      <c r="E27" s="181">
        <v>321</v>
      </c>
      <c r="F27" s="181">
        <v>129</v>
      </c>
      <c r="G27" s="189">
        <v>147</v>
      </c>
      <c r="H27" s="189">
        <v>204</v>
      </c>
      <c r="I27" s="189">
        <v>243</v>
      </c>
      <c r="J27" s="189">
        <v>132</v>
      </c>
      <c r="K27" s="189">
        <v>131</v>
      </c>
      <c r="L27" s="189">
        <v>88</v>
      </c>
      <c r="M27" s="190">
        <v>133</v>
      </c>
      <c r="N27" s="190">
        <v>92</v>
      </c>
      <c r="O27" s="190">
        <v>296</v>
      </c>
      <c r="P27" s="190">
        <v>235</v>
      </c>
      <c r="Q27" s="190">
        <v>212</v>
      </c>
      <c r="R27" s="190">
        <v>229</v>
      </c>
      <c r="S27" s="199">
        <f t="shared" si="0"/>
        <v>2592</v>
      </c>
    </row>
    <row r="28" spans="2:19" ht="24" customHeight="1" thickBot="1">
      <c r="B28" s="202"/>
      <c r="C28" s="380" t="s">
        <v>223</v>
      </c>
      <c r="D28" s="381"/>
      <c r="E28" s="203">
        <v>753</v>
      </c>
      <c r="F28" s="203">
        <v>521</v>
      </c>
      <c r="G28" s="203">
        <v>820</v>
      </c>
      <c r="H28" s="203">
        <v>674</v>
      </c>
      <c r="I28" s="203">
        <v>1238</v>
      </c>
      <c r="J28" s="203">
        <v>385</v>
      </c>
      <c r="K28" s="203">
        <v>897</v>
      </c>
      <c r="L28" s="203">
        <v>231</v>
      </c>
      <c r="M28" s="203">
        <v>587</v>
      </c>
      <c r="N28" s="203">
        <v>305</v>
      </c>
      <c r="O28" s="203">
        <v>1234</v>
      </c>
      <c r="P28" s="203">
        <v>1167</v>
      </c>
      <c r="Q28" s="203">
        <v>974</v>
      </c>
      <c r="R28" s="204">
        <v>1012</v>
      </c>
      <c r="S28" s="199">
        <f t="shared" si="0"/>
        <v>10798</v>
      </c>
    </row>
    <row r="29" spans="2:19" s="193" customFormat="1" ht="24" customHeight="1" thickBot="1">
      <c r="B29" s="382" t="s">
        <v>224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3"/>
    </row>
    <row r="30" spans="2:19" s="193" customFormat="1" ht="24" customHeight="1" thickBot="1">
      <c r="B30" s="205" t="s">
        <v>31</v>
      </c>
      <c r="C30" s="384" t="s">
        <v>225</v>
      </c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6"/>
    </row>
    <row r="31" spans="2:19" ht="24" customHeight="1" thickBot="1">
      <c r="B31" s="200"/>
      <c r="C31" s="387" t="s">
        <v>226</v>
      </c>
      <c r="D31" s="388"/>
      <c r="E31" s="206">
        <v>721</v>
      </c>
      <c r="F31" s="206">
        <v>387</v>
      </c>
      <c r="G31" s="206">
        <v>377</v>
      </c>
      <c r="H31" s="206">
        <v>332</v>
      </c>
      <c r="I31" s="206">
        <v>561</v>
      </c>
      <c r="J31" s="206">
        <v>283</v>
      </c>
      <c r="K31" s="206">
        <v>346</v>
      </c>
      <c r="L31" s="206">
        <v>259</v>
      </c>
      <c r="M31" s="206">
        <v>358</v>
      </c>
      <c r="N31" s="206">
        <v>234</v>
      </c>
      <c r="O31" s="206">
        <v>585</v>
      </c>
      <c r="P31" s="206">
        <v>509</v>
      </c>
      <c r="Q31" s="206">
        <v>640</v>
      </c>
      <c r="R31" s="207">
        <v>744</v>
      </c>
      <c r="S31" s="199">
        <f aca="true" t="shared" si="1" ref="S31:S36">SUM(E31:R31)</f>
        <v>6336</v>
      </c>
    </row>
    <row r="32" spans="2:19" s="193" customFormat="1" ht="24" customHeight="1" thickBot="1">
      <c r="B32" s="201"/>
      <c r="C32" s="370" t="s">
        <v>227</v>
      </c>
      <c r="D32" s="371"/>
      <c r="E32" s="174">
        <v>1510</v>
      </c>
      <c r="F32" s="182">
        <v>805</v>
      </c>
      <c r="G32" s="190">
        <v>927</v>
      </c>
      <c r="H32" s="190">
        <v>789</v>
      </c>
      <c r="I32" s="190">
        <v>1395</v>
      </c>
      <c r="J32" s="190">
        <v>576</v>
      </c>
      <c r="K32" s="190">
        <v>1074</v>
      </c>
      <c r="L32" s="190">
        <v>551</v>
      </c>
      <c r="M32" s="190">
        <v>937</v>
      </c>
      <c r="N32" s="190">
        <v>473</v>
      </c>
      <c r="O32" s="190">
        <v>1200</v>
      </c>
      <c r="P32" s="190">
        <v>1169</v>
      </c>
      <c r="Q32" s="190">
        <v>1311</v>
      </c>
      <c r="R32" s="190">
        <v>1297</v>
      </c>
      <c r="S32" s="199">
        <f t="shared" si="1"/>
        <v>14014</v>
      </c>
    </row>
    <row r="33" spans="2:19" ht="24" customHeight="1" thickBot="1">
      <c r="B33" s="200"/>
      <c r="C33" s="368" t="s">
        <v>228</v>
      </c>
      <c r="D33" s="369"/>
      <c r="E33" s="186">
        <v>1461</v>
      </c>
      <c r="F33" s="186">
        <v>879</v>
      </c>
      <c r="G33" s="208">
        <v>906</v>
      </c>
      <c r="H33" s="208">
        <v>821</v>
      </c>
      <c r="I33" s="208">
        <v>1494</v>
      </c>
      <c r="J33" s="208">
        <v>505</v>
      </c>
      <c r="K33" s="208">
        <v>1082</v>
      </c>
      <c r="L33" s="208">
        <v>462</v>
      </c>
      <c r="M33" s="208">
        <v>762</v>
      </c>
      <c r="N33" s="208">
        <v>537</v>
      </c>
      <c r="O33" s="186">
        <v>1140</v>
      </c>
      <c r="P33" s="208">
        <v>1040</v>
      </c>
      <c r="Q33" s="208">
        <v>1375</v>
      </c>
      <c r="R33" s="209">
        <v>1381</v>
      </c>
      <c r="S33" s="199">
        <f t="shared" si="1"/>
        <v>13845</v>
      </c>
    </row>
    <row r="34" spans="2:19" ht="24" customHeight="1" thickBot="1">
      <c r="B34" s="200"/>
      <c r="C34" s="370" t="s">
        <v>229</v>
      </c>
      <c r="D34" s="371"/>
      <c r="E34" s="174">
        <v>1135</v>
      </c>
      <c r="F34" s="174">
        <v>569</v>
      </c>
      <c r="G34" s="210">
        <v>872</v>
      </c>
      <c r="H34" s="210">
        <v>899</v>
      </c>
      <c r="I34" s="210">
        <v>1362</v>
      </c>
      <c r="J34" s="210">
        <v>444</v>
      </c>
      <c r="K34" s="210">
        <v>1004</v>
      </c>
      <c r="L34" s="210">
        <v>352</v>
      </c>
      <c r="M34" s="210">
        <v>546</v>
      </c>
      <c r="N34" s="210">
        <v>452</v>
      </c>
      <c r="O34" s="174">
        <v>1042</v>
      </c>
      <c r="P34" s="210">
        <v>1028</v>
      </c>
      <c r="Q34" s="210">
        <v>1257</v>
      </c>
      <c r="R34" s="211">
        <v>1271</v>
      </c>
      <c r="S34" s="199">
        <f t="shared" si="1"/>
        <v>12233</v>
      </c>
    </row>
    <row r="35" spans="2:19" ht="24" customHeight="1" thickBot="1">
      <c r="B35" s="200"/>
      <c r="C35" s="372" t="s">
        <v>230</v>
      </c>
      <c r="D35" s="373"/>
      <c r="E35" s="212">
        <v>878</v>
      </c>
      <c r="F35" s="212">
        <v>553</v>
      </c>
      <c r="G35" s="213">
        <v>971</v>
      </c>
      <c r="H35" s="213">
        <v>1034</v>
      </c>
      <c r="I35" s="213">
        <v>1412</v>
      </c>
      <c r="J35" s="213">
        <v>435</v>
      </c>
      <c r="K35" s="213">
        <v>963</v>
      </c>
      <c r="L35" s="213">
        <v>231</v>
      </c>
      <c r="M35" s="213">
        <v>152</v>
      </c>
      <c r="N35" s="213">
        <v>376</v>
      </c>
      <c r="O35" s="212">
        <v>844</v>
      </c>
      <c r="P35" s="213">
        <v>877</v>
      </c>
      <c r="Q35" s="213">
        <v>1063</v>
      </c>
      <c r="R35" s="214">
        <v>1003</v>
      </c>
      <c r="S35" s="199">
        <f t="shared" si="1"/>
        <v>10792</v>
      </c>
    </row>
    <row r="36" spans="2:19" ht="24" customHeight="1" thickBot="1">
      <c r="B36" s="215"/>
      <c r="C36" s="374" t="s">
        <v>231</v>
      </c>
      <c r="D36" s="375"/>
      <c r="E36" s="216">
        <v>358</v>
      </c>
      <c r="F36" s="216">
        <v>236</v>
      </c>
      <c r="G36" s="217">
        <v>646</v>
      </c>
      <c r="H36" s="217">
        <v>942</v>
      </c>
      <c r="I36" s="217">
        <v>1279</v>
      </c>
      <c r="J36" s="217">
        <v>241</v>
      </c>
      <c r="K36" s="217">
        <v>583</v>
      </c>
      <c r="L36" s="217">
        <v>118</v>
      </c>
      <c r="M36" s="217">
        <v>11</v>
      </c>
      <c r="N36" s="217">
        <v>284</v>
      </c>
      <c r="O36" s="216">
        <v>368</v>
      </c>
      <c r="P36" s="217">
        <v>374</v>
      </c>
      <c r="Q36" s="217">
        <v>588</v>
      </c>
      <c r="R36" s="218">
        <v>600</v>
      </c>
      <c r="S36" s="199">
        <f t="shared" si="1"/>
        <v>6628</v>
      </c>
    </row>
    <row r="37" spans="2:19" ht="24" customHeight="1" thickBot="1">
      <c r="B37" s="376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</row>
    <row r="38" spans="2:19" ht="39" customHeight="1" thickBot="1">
      <c r="B38" s="219" t="s">
        <v>42</v>
      </c>
      <c r="C38" s="378" t="s">
        <v>232</v>
      </c>
      <c r="D38" s="379"/>
      <c r="E38" s="220">
        <v>6063</v>
      </c>
      <c r="F38" s="220">
        <v>3429</v>
      </c>
      <c r="G38" s="220">
        <v>4699</v>
      </c>
      <c r="H38" s="220">
        <v>4817</v>
      </c>
      <c r="I38" s="220">
        <v>7503</v>
      </c>
      <c r="J38" s="220">
        <v>2484</v>
      </c>
      <c r="K38" s="220">
        <v>5052</v>
      </c>
      <c r="L38" s="220">
        <v>1973</v>
      </c>
      <c r="M38" s="220">
        <v>2766</v>
      </c>
      <c r="N38" s="220">
        <v>2356</v>
      </c>
      <c r="O38" s="220">
        <v>5179</v>
      </c>
      <c r="P38" s="220">
        <v>4997</v>
      </c>
      <c r="Q38" s="220">
        <v>6234</v>
      </c>
      <c r="R38" s="221">
        <v>6296</v>
      </c>
      <c r="S38" s="222">
        <f>SUM(E38:R38)</f>
        <v>63848</v>
      </c>
    </row>
    <row r="39" spans="2:19" ht="15" customHeight="1">
      <c r="B39" s="223"/>
      <c r="C39" s="224"/>
      <c r="D39" s="224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</row>
    <row r="40" spans="2:19" ht="14.25" customHeight="1">
      <c r="B40" s="225"/>
      <c r="E40" s="226">
        <f aca="true" t="shared" si="2" ref="E40:R40">E8+E9+E10+E11+E12</f>
        <v>6063</v>
      </c>
      <c r="F40" s="226">
        <f t="shared" si="2"/>
        <v>3429</v>
      </c>
      <c r="G40" s="226">
        <f t="shared" si="2"/>
        <v>4699</v>
      </c>
      <c r="H40" s="226">
        <f t="shared" si="2"/>
        <v>4817</v>
      </c>
      <c r="I40" s="226">
        <f t="shared" si="2"/>
        <v>7503</v>
      </c>
      <c r="J40" s="226">
        <f t="shared" si="2"/>
        <v>2484</v>
      </c>
      <c r="K40" s="226">
        <f t="shared" si="2"/>
        <v>5052</v>
      </c>
      <c r="L40" s="226">
        <f t="shared" si="2"/>
        <v>1973</v>
      </c>
      <c r="M40" s="226">
        <f t="shared" si="2"/>
        <v>2766</v>
      </c>
      <c r="N40" s="226">
        <f t="shared" si="2"/>
        <v>2356</v>
      </c>
      <c r="O40" s="226">
        <f t="shared" si="2"/>
        <v>5179</v>
      </c>
      <c r="P40" s="226">
        <f t="shared" si="2"/>
        <v>4997</v>
      </c>
      <c r="Q40" s="226">
        <f t="shared" si="2"/>
        <v>6234</v>
      </c>
      <c r="R40" s="226">
        <f t="shared" si="2"/>
        <v>6296</v>
      </c>
      <c r="S40" s="226">
        <f>SUM(E40:R40)</f>
        <v>63848</v>
      </c>
    </row>
    <row r="41" spans="2:19" ht="14.25" customHeight="1">
      <c r="B41" s="225"/>
      <c r="E41" s="226">
        <f aca="true" t="shared" si="3" ref="E41:R41">E15+E16+E17+E18+E19</f>
        <v>6063</v>
      </c>
      <c r="F41" s="226">
        <f t="shared" si="3"/>
        <v>3429</v>
      </c>
      <c r="G41" s="226">
        <f t="shared" si="3"/>
        <v>4699</v>
      </c>
      <c r="H41" s="226">
        <f t="shared" si="3"/>
        <v>4817</v>
      </c>
      <c r="I41" s="226">
        <f t="shared" si="3"/>
        <v>7503</v>
      </c>
      <c r="J41" s="226">
        <f t="shared" si="3"/>
        <v>2484</v>
      </c>
      <c r="K41" s="226">
        <f t="shared" si="3"/>
        <v>5052</v>
      </c>
      <c r="L41" s="226">
        <f t="shared" si="3"/>
        <v>1973</v>
      </c>
      <c r="M41" s="226">
        <f t="shared" si="3"/>
        <v>2766</v>
      </c>
      <c r="N41" s="226">
        <f t="shared" si="3"/>
        <v>2356</v>
      </c>
      <c r="O41" s="226">
        <f t="shared" si="3"/>
        <v>5179</v>
      </c>
      <c r="P41" s="226">
        <f t="shared" si="3"/>
        <v>4997</v>
      </c>
      <c r="Q41" s="226">
        <f t="shared" si="3"/>
        <v>6234</v>
      </c>
      <c r="R41" s="226">
        <f t="shared" si="3"/>
        <v>6296</v>
      </c>
      <c r="S41" s="226">
        <f>SUM(E41:R41)</f>
        <v>63848</v>
      </c>
    </row>
    <row r="42" spans="1:19" ht="15.75">
      <c r="A42" t="s">
        <v>22</v>
      </c>
      <c r="B42" s="227"/>
      <c r="C42" s="228"/>
      <c r="D42" s="229"/>
      <c r="E42" s="230">
        <f aca="true" t="shared" si="4" ref="E42:R42">E22+E23+E24+E25+E26+E27+E28</f>
        <v>6063</v>
      </c>
      <c r="F42" s="230">
        <f t="shared" si="4"/>
        <v>3429</v>
      </c>
      <c r="G42" s="230">
        <f t="shared" si="4"/>
        <v>4699</v>
      </c>
      <c r="H42" s="230">
        <f t="shared" si="4"/>
        <v>4817</v>
      </c>
      <c r="I42" s="230">
        <f t="shared" si="4"/>
        <v>7503</v>
      </c>
      <c r="J42" s="230">
        <f t="shared" si="4"/>
        <v>2484</v>
      </c>
      <c r="K42" s="230">
        <f t="shared" si="4"/>
        <v>5052</v>
      </c>
      <c r="L42" s="230">
        <f t="shared" si="4"/>
        <v>1973</v>
      </c>
      <c r="M42" s="230">
        <f t="shared" si="4"/>
        <v>2766</v>
      </c>
      <c r="N42" s="230">
        <f t="shared" si="4"/>
        <v>2356</v>
      </c>
      <c r="O42" s="230">
        <f t="shared" si="4"/>
        <v>5179</v>
      </c>
      <c r="P42" s="230">
        <f t="shared" si="4"/>
        <v>4997</v>
      </c>
      <c r="Q42" s="230">
        <f t="shared" si="4"/>
        <v>6234</v>
      </c>
      <c r="R42" s="230">
        <f t="shared" si="4"/>
        <v>6296</v>
      </c>
      <c r="S42" s="226">
        <f>SUM(E42:R42)</f>
        <v>63848</v>
      </c>
    </row>
    <row r="43" spans="2:19" ht="15.75">
      <c r="B43" s="227"/>
      <c r="C43" s="231"/>
      <c r="D43" s="232"/>
      <c r="E43" s="233">
        <f aca="true" t="shared" si="5" ref="E43:R43">E31+E32+E33+E34+E35+E36</f>
        <v>6063</v>
      </c>
      <c r="F43" s="233">
        <f t="shared" si="5"/>
        <v>3429</v>
      </c>
      <c r="G43" s="233">
        <f t="shared" si="5"/>
        <v>4699</v>
      </c>
      <c r="H43" s="233">
        <f t="shared" si="5"/>
        <v>4817</v>
      </c>
      <c r="I43" s="233">
        <f t="shared" si="5"/>
        <v>7503</v>
      </c>
      <c r="J43" s="233">
        <f t="shared" si="5"/>
        <v>2484</v>
      </c>
      <c r="K43" s="233">
        <f t="shared" si="5"/>
        <v>5052</v>
      </c>
      <c r="L43" s="233">
        <f t="shared" si="5"/>
        <v>1973</v>
      </c>
      <c r="M43" s="233">
        <f t="shared" si="5"/>
        <v>2766</v>
      </c>
      <c r="N43" s="233">
        <f t="shared" si="5"/>
        <v>2356</v>
      </c>
      <c r="O43" s="233">
        <f t="shared" si="5"/>
        <v>5179</v>
      </c>
      <c r="P43" s="233">
        <f t="shared" si="5"/>
        <v>4997</v>
      </c>
      <c r="Q43" s="233">
        <f t="shared" si="5"/>
        <v>6234</v>
      </c>
      <c r="R43" s="233">
        <f t="shared" si="5"/>
        <v>6296</v>
      </c>
      <c r="S43" s="226">
        <f>SUM(E43:R43)</f>
        <v>63848</v>
      </c>
    </row>
    <row r="44" ht="12.75">
      <c r="B44" s="234"/>
    </row>
    <row r="45" ht="12.75">
      <c r="S45" s="236">
        <f>S8+S9+S10+S11+S12</f>
        <v>63848</v>
      </c>
    </row>
    <row r="46" ht="12.75">
      <c r="S46" s="236">
        <f>S15+S16+S17+S18+S19</f>
        <v>63848</v>
      </c>
    </row>
    <row r="47" ht="12.75">
      <c r="S47" s="237">
        <f>S22+S23+S24+S25+S26+S27+S28</f>
        <v>63848</v>
      </c>
    </row>
    <row r="48" ht="12.75">
      <c r="S48" s="238">
        <f>S31+S32+S33+S34+S35+S36</f>
        <v>63848</v>
      </c>
    </row>
  </sheetData>
  <sheetProtection/>
  <mergeCells count="36">
    <mergeCell ref="E2:O2"/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14:S14"/>
    <mergeCell ref="C15:D15"/>
    <mergeCell ref="C16:D16"/>
    <mergeCell ref="C17:D17"/>
    <mergeCell ref="C18:D18"/>
    <mergeCell ref="C19:D19"/>
    <mergeCell ref="B20:S20"/>
    <mergeCell ref="C21:S21"/>
    <mergeCell ref="C22:D22"/>
    <mergeCell ref="C23:D23"/>
    <mergeCell ref="C24:D24"/>
    <mergeCell ref="C25:D25"/>
    <mergeCell ref="C26:D26"/>
    <mergeCell ref="C27:D27"/>
    <mergeCell ref="C28:D28"/>
    <mergeCell ref="B29:S29"/>
    <mergeCell ref="C30:S30"/>
    <mergeCell ref="C31:D31"/>
    <mergeCell ref="C32:D32"/>
    <mergeCell ref="C33:D33"/>
    <mergeCell ref="C34:D34"/>
    <mergeCell ref="C35:D35"/>
    <mergeCell ref="C36:D36"/>
    <mergeCell ref="B37:S37"/>
    <mergeCell ref="C38:D38"/>
  </mergeCells>
  <printOptions horizontalCentered="1" verticalCentered="1"/>
  <pageMargins left="0" right="0" top="0" bottom="0" header="0" footer="0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2012-04-16T09:13:22Z</cp:lastPrinted>
  <dcterms:created xsi:type="dcterms:W3CDTF">2012-04-12T09:09:40Z</dcterms:created>
  <dcterms:modified xsi:type="dcterms:W3CDTF">2012-04-16T09:13:41Z</dcterms:modified>
  <cp:category/>
  <cp:version/>
  <cp:contentType/>
  <cp:contentStatus/>
</cp:coreProperties>
</file>