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2"/>
  </bookViews>
  <sheets>
    <sheet name="Stan i struktura II 12" sheetId="1" r:id="rId1"/>
    <sheet name="Gminy II.12." sheetId="2" r:id="rId2"/>
    <sheet name="Wykresy II 12" sheetId="3" r:id="rId3"/>
  </sheets>
  <externalReferences>
    <externalReference r:id="rId6"/>
    <externalReference r:id="rId7"/>
  </externalReferences>
  <definedNames>
    <definedName name="_xlnm.Print_Area" localSheetId="1">'Gminy II.12.'!$B$1:$O$46</definedName>
    <definedName name="_xlnm.Print_Area" localSheetId="0">'Stan i struktura II 12'!$B$2:$S$68</definedName>
    <definedName name="_xlnm.Print_Area" localSheetId="2">'Wykresy II 12'!$A$1:$O$41</definedName>
  </definedNames>
  <calcPr fullCalcOnLoad="1"/>
</workbook>
</file>

<file path=xl/sharedStrings.xml><?xml version="1.0" encoding="utf-8"?>
<sst xmlns="http://schemas.openxmlformats.org/spreadsheetml/2006/main" count="362" uniqueCount="194">
  <si>
    <t xml:space="preserve">INFORMACJA O STANIE I STRUKTURZE BEZROBOCIA W WOJ. LUBUSKIM W LUTYM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</si>
  <si>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</si>
  <si>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</si>
  <si>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</si>
  <si>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</si>
  <si>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</si>
  <si>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</si>
  <si>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</si>
  <si>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</si>
  <si>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</si>
  <si>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</si>
  <si>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</si>
  <si>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</si>
  <si>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</si>
  <si>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</si>
  <si>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</si>
  <si>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</si>
  <si>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</si>
  <si>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</si>
  <si>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</si>
  <si>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</si>
  <si>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</si>
  <si>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</si>
  <si>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</si>
  <si>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</si>
  <si>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</si>
  <si>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</si>
  <si>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</si>
  <si>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</si>
  <si>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</si>
  <si>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</si>
  <si>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</si>
  <si>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</si>
  <si>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</si>
  <si>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</si>
  <si>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</si>
  <si>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</si>
  <si>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</si>
  <si>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</si>
  <si>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</si>
  <si>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</si>
  <si>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</si>
  <si>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</si>
  <si>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</si>
  <si>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</si>
  <si>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</si>
  <si>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</si>
  <si>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</si>
  <si>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</si>
  <si>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</si>
  <si>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</si>
  <si>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</si>
  <si>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</si>
  <si>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</si>
  <si>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</si>
  <si>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</si>
  <si>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</si>
  <si>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</si>
  <si>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</si>
  <si>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</si>
  <si>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</si>
  <si>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</si>
  <si>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</si>
  <si>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</si>
  <si>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</si>
  <si>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</si>
  <si>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</si>
  <si>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</si>
  <si>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</si>
  <si>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</si>
  <si>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</si>
  <si>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</si>
  <si>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</si>
  <si>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</si>
  <si>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</si>
  <si>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</si>
  <si>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</si>
  <si>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</si>
  <si>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</si>
  <si>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</si>
  <si>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</si>
  <si>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</si>
  <si>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</si>
  <si>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</si>
  <si>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2012 r. jest podawany przez GUS z miesięcznym opóżnieniem</t>
  </si>
  <si>
    <t>Liczba  bezrobotnych w układzie powiatowych urzędów pracy i gmin woj. lubuskiego zarejestrowanych</t>
  </si>
  <si>
    <t>na koniec lutego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</si>
  <si>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</si>
  <si>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</si>
  <si>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</si>
  <si>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</si>
  <si>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</si>
  <si>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</si>
  <si>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</si>
  <si>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</si>
  <si>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</si>
  <si>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</si>
  <si>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</si>
  <si>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</si>
  <si>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</si>
  <si>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</si>
  <si>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</si>
  <si>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</si>
  <si>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</si>
  <si>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</si>
  <si>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</si>
  <si>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</si>
  <si>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</si>
  <si>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</si>
  <si>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</si>
  <si>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</si>
  <si>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</si>
  <si>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</si>
  <si>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</si>
  <si>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</si>
  <si>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</si>
  <si>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</si>
  <si>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</si>
  <si>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</si>
  <si>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</si>
  <si>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</si>
  <si>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</si>
  <si>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</si>
  <si>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</si>
  <si>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</si>
  <si>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</si>
  <si>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</si>
  <si>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</si>
  <si>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</si>
  <si>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</si>
  <si>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</si>
  <si>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</si>
  <si>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</si>
  <si>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</si>
  <si>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</si>
  <si>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</si>
  <si>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</si>
  <si>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</si>
  <si>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</si>
  <si>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</si>
  <si>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</si>
  <si>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</si>
  <si>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</si>
  <si>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</si>
  <si>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</si>
  <si>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</si>
  <si>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</si>
  <si>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</si>
  <si>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</si>
  <si>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</si>
  <si>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</si>
  <si>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</si>
  <si>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</si>
  <si>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</si>
  <si>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</si>
  <si>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</si>
  <si>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</si>
  <si>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</si>
  <si>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</si>
  <si>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</si>
  <si>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</si>
  <si>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</si>
  <si>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</si>
  <si>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</si>
  <si>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</si>
  <si>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</si>
  <si>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</si>
  <si>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</si>
  <si>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</si>
  <si>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</si>
  <si>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</si>
  <si>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</si>
  <si>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</si>
  <si>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</si>
  <si>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</si>
  <si>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</si>
  <si>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</si>
  <si>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</si>
  <si>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</si>
  <si>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</si>
  <si>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</si>
  <si>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</si>
  <si>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</si>
  <si>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</si>
  <si>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</si>
  <si>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</si>
  <si>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</si>
  <si>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</si>
  <si>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</si>
  <si>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</si>
  <si>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</si>
  <si>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</si>
  <si>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</si>
  <si>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r>
      <t xml:space="preserve">     </t>
    </r>
    <r>
      <rPr>
        <b/>
        <sz val="10"/>
        <color indexed="17"/>
        <rFont val="Czcionka tekstu podstawowego"/>
        <family val="0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</si>
</sst>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Czcionka tekstu podstawowego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61" fillId="0" borderId="0">
      <alignment/>
      <protection/>
    </xf>
    <xf numFmtId="0" fontId="72" fillId="27" borderId="1" applyNumberFormat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1" borderId="9" applyNumberFormat="0" applyFon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1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2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3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5" fontId="28" fillId="0" borderId="90" xfId="0" applyNumberFormat="1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165" fontId="4" fillId="33" borderId="87" xfId="0" applyNumberFormat="1" applyFont="1" applyFill="1" applyBorder="1" applyAlignment="1" applyProtection="1">
      <alignment horizontal="center" vertical="center" wrapText="1"/>
      <protection/>
    </xf>
    <xf numFmtId="0" fontId="2" fillId="33" borderId="94" xfId="0" applyFont="1" applyFill="1" applyBorder="1" applyAlignment="1">
      <alignment horizontal="center" vertical="center" wrapText="1"/>
    </xf>
    <xf numFmtId="165" fontId="30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27" fillId="0" borderId="91" xfId="0" applyFont="1" applyBorder="1" applyAlignment="1">
      <alignment horizontal="center" vertical="center" wrapText="1"/>
    </xf>
    <xf numFmtId="0" fontId="78" fillId="39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II 2011r. do II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8"/>
          <c:w val="0.974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 12'!$C$4:$C$16</c:f>
              <c:strCache>
                <c:ptCount val="13"/>
                <c:pt idx="0">
                  <c:v>II 2011r.</c:v>
                </c:pt>
                <c:pt idx="1">
                  <c:v>III 2011r.</c:v>
                </c:pt>
                <c:pt idx="2">
                  <c:v>IV 2011r.</c:v>
                </c:pt>
                <c:pt idx="3">
                  <c:v>V 2011r.</c:v>
                </c:pt>
                <c:pt idx="4">
                  <c:v>VI 2011r.</c:v>
                </c:pt>
                <c:pt idx="5">
                  <c:v>VII 2011r.</c:v>
                </c:pt>
                <c:pt idx="6">
                  <c:v>VIII 2011r.</c:v>
                </c:pt>
                <c:pt idx="7">
                  <c:v>IX 2011r.</c:v>
                </c:pt>
                <c:pt idx="8">
                  <c:v>X 2011r.</c:v>
                </c:pt>
                <c:pt idx="9">
                  <c:v>XI 2011r.</c:v>
                </c:pt>
                <c:pt idx="10">
                  <c:v>XII 2011r.</c:v>
                </c:pt>
                <c:pt idx="11">
                  <c:v>I 2012r.</c:v>
                </c:pt>
                <c:pt idx="12">
                  <c:v>II 2012r.</c:v>
                </c:pt>
              </c:strCache>
            </c:strRef>
          </c:cat>
          <c:val>
            <c:numRef>
              <c:f>'[2]Wykresy I 12'!$D$4:$D$16</c:f>
              <c:numCache>
                <c:ptCount val="13"/>
                <c:pt idx="0">
                  <c:v>64991</c:v>
                </c:pt>
                <c:pt idx="1">
                  <c:v>63476</c:v>
                </c:pt>
                <c:pt idx="2">
                  <c:v>60954</c:v>
                </c:pt>
                <c:pt idx="3">
                  <c:v>58451</c:v>
                </c:pt>
                <c:pt idx="4">
                  <c:v>56044</c:v>
                </c:pt>
                <c:pt idx="5">
                  <c:v>55403</c:v>
                </c:pt>
                <c:pt idx="6">
                  <c:v>55007</c:v>
                </c:pt>
                <c:pt idx="7">
                  <c:v>54713</c:v>
                </c:pt>
                <c:pt idx="8">
                  <c:v>54738</c:v>
                </c:pt>
                <c:pt idx="9">
                  <c:v>56138</c:v>
                </c:pt>
                <c:pt idx="10">
                  <c:v>59134</c:v>
                </c:pt>
                <c:pt idx="11">
                  <c:v>64653</c:v>
                </c:pt>
                <c:pt idx="12">
                  <c:v>65177</c:v>
                </c:pt>
              </c:numCache>
            </c:numRef>
          </c:val>
        </c:ser>
        <c:gapWidth val="89"/>
        <c:axId val="11292883"/>
        <c:axId val="34527084"/>
      </c:bar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92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września 2011r. do lutego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1"/>
      <c:rotY val="20"/>
      <c:depthPercent val="190"/>
      <c:rAngAx val="1"/>
    </c:view3D>
    <c:plotArea>
      <c:layout>
        <c:manualLayout>
          <c:xMode val="edge"/>
          <c:yMode val="edge"/>
          <c:x val="0"/>
          <c:y val="0.14925"/>
          <c:w val="0.98775"/>
          <c:h val="0.75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'[2]Wykresy I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 12'!$G$10:$G$15</c:f>
              <c:strCache>
                <c:ptCount val="6"/>
                <c:pt idx="0">
                  <c:v>luty 2012r.</c:v>
                </c:pt>
                <c:pt idx="1">
                  <c:v>styczeń 2012r.</c:v>
                </c:pt>
                <c:pt idx="2">
                  <c:v>grudzień 2011r.</c:v>
                </c:pt>
                <c:pt idx="3">
                  <c:v>listopad 2011r.</c:v>
                </c:pt>
                <c:pt idx="4">
                  <c:v>październik 2011r.</c:v>
                </c:pt>
                <c:pt idx="5">
                  <c:v>wrzesień 2011r.</c:v>
                </c:pt>
              </c:strCache>
            </c:strRef>
          </c:cat>
          <c:val>
            <c:numRef>
              <c:f>'[2]Wykresy I 12'!$H$10:$H$15</c:f>
              <c:numCache>
                <c:ptCount val="6"/>
                <c:pt idx="0">
                  <c:v>6786</c:v>
                </c:pt>
                <c:pt idx="1">
                  <c:v>5509</c:v>
                </c:pt>
                <c:pt idx="2">
                  <c:v>5648</c:v>
                </c:pt>
                <c:pt idx="3">
                  <c:v>7852</c:v>
                </c:pt>
                <c:pt idx="4">
                  <c:v>8632</c:v>
                </c:pt>
                <c:pt idx="5">
                  <c:v>9506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'[2]Wykresy I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 12'!$G$10:$G$15</c:f>
              <c:strCache>
                <c:ptCount val="6"/>
                <c:pt idx="0">
                  <c:v>luty 2012r.</c:v>
                </c:pt>
                <c:pt idx="1">
                  <c:v>styczeń 2012r.</c:v>
                </c:pt>
                <c:pt idx="2">
                  <c:v>grudzień 2011r.</c:v>
                </c:pt>
                <c:pt idx="3">
                  <c:v>listopad 2011r.</c:v>
                </c:pt>
                <c:pt idx="4">
                  <c:v>październik 2011r.</c:v>
                </c:pt>
                <c:pt idx="5">
                  <c:v>wrzesień 2011r.</c:v>
                </c:pt>
              </c:strCache>
            </c:strRef>
          </c:cat>
          <c:val>
            <c:numRef>
              <c:f>'[2]Wykresy I 12'!$I$10:$I$15</c:f>
              <c:numCache>
                <c:ptCount val="6"/>
                <c:pt idx="0">
                  <c:v>7310</c:v>
                </c:pt>
                <c:pt idx="1">
                  <c:v>11028</c:v>
                </c:pt>
                <c:pt idx="2">
                  <c:v>8644</c:v>
                </c:pt>
                <c:pt idx="3">
                  <c:v>9252</c:v>
                </c:pt>
                <c:pt idx="4">
                  <c:v>8657</c:v>
                </c:pt>
                <c:pt idx="5">
                  <c:v>9212</c:v>
                </c:pt>
              </c:numCache>
            </c:numRef>
          </c:val>
          <c:shape val="box"/>
        </c:ser>
        <c:gapWidth val="100"/>
        <c:shape val="box"/>
        <c:axId val="42308301"/>
        <c:axId val="45230390"/>
      </c:bar3DChart>
      <c:catAx>
        <c:axId val="423083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</c:scaling>
        <c:axPos val="b"/>
        <c:delete val="1"/>
        <c:majorTickMark val="out"/>
        <c:minorTickMark val="none"/>
        <c:tickLblPos val="none"/>
        <c:crossAx val="42308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75"/>
          <c:y val="0.9195"/>
          <c:w val="0.331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IX 2010r. do II 2011r. oraz od IX 2011r. do II 2012r.</a:t>
            </a:r>
          </a:p>
        </c:rich>
      </c:tx>
      <c:layout>
        <c:manualLayout>
          <c:xMode val="factor"/>
          <c:yMode val="factor"/>
          <c:x val="-0.0045"/>
          <c:y val="-0.009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87"/>
          <c:w val="0.978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 12'!$B$24:$B$36</c:f>
              <c:strCache>
                <c:ptCount val="13"/>
                <c:pt idx="0">
                  <c:v>IX 2010r.</c:v>
                </c:pt>
                <c:pt idx="1">
                  <c:v>X 2010r.</c:v>
                </c:pt>
                <c:pt idx="2">
                  <c:v>XI 2010r.</c:v>
                </c:pt>
                <c:pt idx="3">
                  <c:v>XII 2010r.</c:v>
                </c:pt>
                <c:pt idx="4">
                  <c:v>I 2011r.</c:v>
                </c:pt>
                <c:pt idx="5">
                  <c:v>II 2011r.</c:v>
                </c:pt>
                <c:pt idx="7">
                  <c:v>IX 2011r.</c:v>
                </c:pt>
                <c:pt idx="8">
                  <c:v>X 2011r.</c:v>
                </c:pt>
                <c:pt idx="9">
                  <c:v>XI 2011r.</c:v>
                </c:pt>
                <c:pt idx="10">
                  <c:v>XII 2011r.</c:v>
                </c:pt>
                <c:pt idx="11">
                  <c:v>I 2012r.</c:v>
                </c:pt>
                <c:pt idx="12">
                  <c:v>II 2012r.</c:v>
                </c:pt>
              </c:strCache>
            </c:strRef>
          </c:cat>
          <c:val>
            <c:numRef>
              <c:f>'[2]Wykresy I 12'!$C$24:$C$36</c:f>
              <c:numCache>
                <c:ptCount val="13"/>
                <c:pt idx="0">
                  <c:v>5396</c:v>
                </c:pt>
                <c:pt idx="1">
                  <c:v>4281</c:v>
                </c:pt>
                <c:pt idx="2">
                  <c:v>3488</c:v>
                </c:pt>
                <c:pt idx="3">
                  <c:v>1749</c:v>
                </c:pt>
                <c:pt idx="4">
                  <c:v>2804</c:v>
                </c:pt>
                <c:pt idx="5">
                  <c:v>2776</c:v>
                </c:pt>
                <c:pt idx="7">
                  <c:v>3419</c:v>
                </c:pt>
                <c:pt idx="8">
                  <c:v>3197</c:v>
                </c:pt>
                <c:pt idx="9">
                  <c:v>2111</c:v>
                </c:pt>
                <c:pt idx="10">
                  <c:v>1172</c:v>
                </c:pt>
                <c:pt idx="11">
                  <c:v>1810</c:v>
                </c:pt>
                <c:pt idx="12">
                  <c:v>3295</c:v>
                </c:pt>
              </c:numCache>
            </c:numRef>
          </c:val>
          <c:shape val="box"/>
        </c:ser>
        <c:gapWidth val="99"/>
        <c:shape val="box"/>
        <c:axId val="4420327"/>
        <c:axId val="39782944"/>
      </c:bar3DChart>
      <c:catAx>
        <c:axId val="4420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3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lutym 2012r.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27775"/>
          <c:w val="0.598"/>
          <c:h val="0.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interwencyjne
2,98%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5,10%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27,34%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'[2]Wykresy I 12'!$J$38:$J$50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emerytalnycu lub rentowych</c:v>
                </c:pt>
                <c:pt idx="12">
                  <c:v>Inne</c:v>
                </c:pt>
              </c:strCache>
            </c:strRef>
          </c:cat>
          <c:val>
            <c:numRef>
              <c:f>'[2]Wykresy I 12'!$K$38:$K$50</c:f>
              <c:numCache>
                <c:ptCount val="13"/>
                <c:pt idx="0">
                  <c:v>0.35882699675803126</c:v>
                </c:pt>
                <c:pt idx="1">
                  <c:v>0.004420866489832007</c:v>
                </c:pt>
                <c:pt idx="2">
                  <c:v>0.00987326849395815</c:v>
                </c:pt>
                <c:pt idx="3">
                  <c:v>0.02976716769820218</c:v>
                </c:pt>
                <c:pt idx="4">
                  <c:v>0.011641615089890952</c:v>
                </c:pt>
                <c:pt idx="5">
                  <c:v>0.009283819628647215</c:v>
                </c:pt>
                <c:pt idx="6">
                  <c:v>0.08502799882110226</c:v>
                </c:pt>
                <c:pt idx="7">
                  <c:v>0.05098732684939582</c:v>
                </c:pt>
                <c:pt idx="8">
                  <c:v>0.01856763925729443</c:v>
                </c:pt>
                <c:pt idx="9">
                  <c:v>0.27335691128794576</c:v>
                </c:pt>
                <c:pt idx="10">
                  <c:v>0.07603890362511052</c:v>
                </c:pt>
                <c:pt idx="11">
                  <c:v>0.016799292661361626</c:v>
                </c:pt>
                <c:pt idx="12">
                  <c:v>0.05540819333922782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7</xdr:col>
      <xdr:colOff>228600</xdr:colOff>
      <xdr:row>18</xdr:row>
      <xdr:rowOff>85725</xdr:rowOff>
    </xdr:to>
    <xdr:graphicFrame>
      <xdr:nvGraphicFramePr>
        <xdr:cNvPr id="1" name="Wykres 1"/>
        <xdr:cNvGraphicFramePr/>
      </xdr:nvGraphicFramePr>
      <xdr:xfrm>
        <a:off x="142875" y="76200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0</xdr:row>
      <xdr:rowOff>85725</xdr:rowOff>
    </xdr:from>
    <xdr:to>
      <xdr:col>14</xdr:col>
      <xdr:colOff>495300</xdr:colOff>
      <xdr:row>18</xdr:row>
      <xdr:rowOff>95250</xdr:rowOff>
    </xdr:to>
    <xdr:graphicFrame>
      <xdr:nvGraphicFramePr>
        <xdr:cNvPr id="2" name="Wykres 4"/>
        <xdr:cNvGraphicFramePr/>
      </xdr:nvGraphicFramePr>
      <xdr:xfrm>
        <a:off x="5248275" y="85725"/>
        <a:ext cx="48482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19</xdr:row>
      <xdr:rowOff>76200</xdr:rowOff>
    </xdr:from>
    <xdr:to>
      <xdr:col>7</xdr:col>
      <xdr:colOff>200025</xdr:colOff>
      <xdr:row>37</xdr:row>
      <xdr:rowOff>142875</xdr:rowOff>
    </xdr:to>
    <xdr:graphicFrame>
      <xdr:nvGraphicFramePr>
        <xdr:cNvPr id="3" name="Wykres 5"/>
        <xdr:cNvGraphicFramePr/>
      </xdr:nvGraphicFramePr>
      <xdr:xfrm>
        <a:off x="104775" y="3152775"/>
        <a:ext cx="48958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419100</xdr:colOff>
      <xdr:row>19</xdr:row>
      <xdr:rowOff>76200</xdr:rowOff>
    </xdr:from>
    <xdr:to>
      <xdr:col>14</xdr:col>
      <xdr:colOff>457200</xdr:colOff>
      <xdr:row>37</xdr:row>
      <xdr:rowOff>142875</xdr:rowOff>
    </xdr:to>
    <xdr:graphicFrame>
      <xdr:nvGraphicFramePr>
        <xdr:cNvPr id="4" name="Wykres 7"/>
        <xdr:cNvGraphicFramePr/>
      </xdr:nvGraphicFramePr>
      <xdr:xfrm>
        <a:off x="5219700" y="3152775"/>
        <a:ext cx="48387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2r\Wykresy%20II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</sheetNames>
    <sheetDataSet>
      <sheetData sheetId="0">
        <row r="6">
          <cell r="E6">
            <v>6003</v>
          </cell>
          <cell r="F6">
            <v>3451</v>
          </cell>
          <cell r="G6">
            <v>4721</v>
          </cell>
          <cell r="H6">
            <v>4922</v>
          </cell>
          <cell r="I6">
            <v>7501</v>
          </cell>
          <cell r="J6">
            <v>2585</v>
          </cell>
          <cell r="K6">
            <v>5054</v>
          </cell>
          <cell r="L6">
            <v>1958</v>
          </cell>
          <cell r="M6">
            <v>2573</v>
          </cell>
          <cell r="N6">
            <v>2460</v>
          </cell>
          <cell r="O6">
            <v>5340</v>
          </cell>
          <cell r="P6">
            <v>5150</v>
          </cell>
          <cell r="Q6">
            <v>6586</v>
          </cell>
          <cell r="R6">
            <v>6349</v>
          </cell>
          <cell r="S6">
            <v>64653</v>
          </cell>
        </row>
        <row r="46">
          <cell r="E46">
            <v>173</v>
          </cell>
          <cell r="F46">
            <v>45</v>
          </cell>
          <cell r="G46">
            <v>111</v>
          </cell>
          <cell r="H46">
            <v>47</v>
          </cell>
          <cell r="I46">
            <v>92</v>
          </cell>
          <cell r="J46">
            <v>90</v>
          </cell>
          <cell r="K46">
            <v>20</v>
          </cell>
          <cell r="L46">
            <v>78</v>
          </cell>
          <cell r="M46">
            <v>27</v>
          </cell>
          <cell r="N46">
            <v>101</v>
          </cell>
          <cell r="O46">
            <v>241</v>
          </cell>
          <cell r="P46">
            <v>90</v>
          </cell>
          <cell r="Q46">
            <v>393</v>
          </cell>
          <cell r="R46">
            <v>302</v>
          </cell>
          <cell r="S46">
            <v>1810</v>
          </cell>
        </row>
        <row r="49">
          <cell r="E49">
            <v>8</v>
          </cell>
          <cell r="F49">
            <v>2</v>
          </cell>
          <cell r="G49">
            <v>0</v>
          </cell>
          <cell r="H49">
            <v>0</v>
          </cell>
          <cell r="I49">
            <v>2</v>
          </cell>
          <cell r="J49">
            <v>0</v>
          </cell>
          <cell r="K49">
            <v>0</v>
          </cell>
          <cell r="L49">
            <v>3</v>
          </cell>
          <cell r="M49">
            <v>1</v>
          </cell>
          <cell r="N49">
            <v>0</v>
          </cell>
          <cell r="O49">
            <v>56</v>
          </cell>
          <cell r="P49">
            <v>5</v>
          </cell>
          <cell r="Q49">
            <v>44</v>
          </cell>
          <cell r="R49">
            <v>4</v>
          </cell>
          <cell r="S49">
            <v>125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3</v>
          </cell>
          <cell r="P53">
            <v>1</v>
          </cell>
          <cell r="Q53">
            <v>0</v>
          </cell>
          <cell r="R53">
            <v>0</v>
          </cell>
          <cell r="S53">
            <v>5</v>
          </cell>
        </row>
        <row r="55">
          <cell r="E55">
            <v>9</v>
          </cell>
          <cell r="F55">
            <v>2</v>
          </cell>
          <cell r="G55">
            <v>0</v>
          </cell>
          <cell r="H55">
            <v>0</v>
          </cell>
          <cell r="I55">
            <v>0</v>
          </cell>
          <cell r="J55">
            <v>10</v>
          </cell>
          <cell r="K55">
            <v>4</v>
          </cell>
          <cell r="L55">
            <v>6</v>
          </cell>
          <cell r="M55">
            <v>0</v>
          </cell>
          <cell r="N55">
            <v>0</v>
          </cell>
          <cell r="O55">
            <v>6</v>
          </cell>
          <cell r="P55">
            <v>3</v>
          </cell>
          <cell r="Q55">
            <v>4</v>
          </cell>
          <cell r="R55">
            <v>10</v>
          </cell>
          <cell r="S55">
            <v>54</v>
          </cell>
        </row>
        <row r="57">
          <cell r="E57">
            <v>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1</v>
          </cell>
          <cell r="S57">
            <v>4</v>
          </cell>
        </row>
        <row r="59">
          <cell r="E59">
            <v>0</v>
          </cell>
          <cell r="F59">
            <v>0</v>
          </cell>
          <cell r="G59">
            <v>2</v>
          </cell>
          <cell r="H59">
            <v>0</v>
          </cell>
          <cell r="I59">
            <v>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</v>
          </cell>
          <cell r="O59">
            <v>0</v>
          </cell>
          <cell r="P59">
            <v>0</v>
          </cell>
          <cell r="Q59">
            <v>0</v>
          </cell>
          <cell r="R59">
            <v>3</v>
          </cell>
          <cell r="S59">
            <v>10</v>
          </cell>
        </row>
        <row r="61">
          <cell r="E61">
            <v>21</v>
          </cell>
          <cell r="F61">
            <v>8</v>
          </cell>
          <cell r="G61">
            <v>14</v>
          </cell>
          <cell r="H61">
            <v>3</v>
          </cell>
          <cell r="I61">
            <v>8</v>
          </cell>
          <cell r="J61">
            <v>10</v>
          </cell>
          <cell r="K61">
            <v>1</v>
          </cell>
          <cell r="L61">
            <v>3</v>
          </cell>
          <cell r="M61">
            <v>4</v>
          </cell>
          <cell r="N61">
            <v>3</v>
          </cell>
          <cell r="O61">
            <v>1</v>
          </cell>
          <cell r="P61">
            <v>5</v>
          </cell>
          <cell r="Q61">
            <v>7</v>
          </cell>
          <cell r="R61">
            <v>1</v>
          </cell>
          <cell r="S61">
            <v>89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156</v>
          </cell>
          <cell r="S65">
            <v>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 12"/>
    </sheetNames>
    <sheetDataSet>
      <sheetData sheetId="0">
        <row r="4">
          <cell r="C4" t="str">
            <v>II 2011r.</v>
          </cell>
          <cell r="D4">
            <v>64991</v>
          </cell>
        </row>
        <row r="5">
          <cell r="C5" t="str">
            <v>III 2011r.</v>
          </cell>
          <cell r="D5">
            <v>63476</v>
          </cell>
        </row>
        <row r="6">
          <cell r="C6" t="str">
            <v>IV 2011r.</v>
          </cell>
          <cell r="D6">
            <v>60954</v>
          </cell>
        </row>
        <row r="7">
          <cell r="C7" t="str">
            <v>V 2011r.</v>
          </cell>
          <cell r="D7">
            <v>58451</v>
          </cell>
        </row>
        <row r="8">
          <cell r="C8" t="str">
            <v>VI 2011r.</v>
          </cell>
          <cell r="D8">
            <v>56044</v>
          </cell>
        </row>
        <row r="9">
          <cell r="C9" t="str">
            <v>VII 2011r.</v>
          </cell>
          <cell r="D9">
            <v>55403</v>
          </cell>
          <cell r="H9" t="str">
            <v>wyłączenia</v>
          </cell>
          <cell r="I9" t="str">
            <v>rejestracje</v>
          </cell>
        </row>
        <row r="10">
          <cell r="C10" t="str">
            <v>VIII 2011r.</v>
          </cell>
          <cell r="D10">
            <v>55007</v>
          </cell>
          <cell r="G10" t="str">
            <v>luty 2012r.</v>
          </cell>
          <cell r="H10">
            <v>6786</v>
          </cell>
          <cell r="I10">
            <v>7310</v>
          </cell>
        </row>
        <row r="11">
          <cell r="C11" t="str">
            <v>IX 2011r.</v>
          </cell>
          <cell r="D11">
            <v>54713</v>
          </cell>
          <cell r="G11" t="str">
            <v>styczeń 2012r.</v>
          </cell>
          <cell r="H11">
            <v>5509</v>
          </cell>
          <cell r="I11">
            <v>11028</v>
          </cell>
        </row>
        <row r="12">
          <cell r="C12" t="str">
            <v>X 2011r.</v>
          </cell>
          <cell r="D12">
            <v>54738</v>
          </cell>
          <cell r="G12" t="str">
            <v>grudzień 2011r.</v>
          </cell>
          <cell r="H12">
            <v>5648</v>
          </cell>
          <cell r="I12">
            <v>8644</v>
          </cell>
        </row>
        <row r="13">
          <cell r="C13" t="str">
            <v>XI 2011r.</v>
          </cell>
          <cell r="D13">
            <v>56138</v>
          </cell>
          <cell r="G13" t="str">
            <v>listopad 2011r.</v>
          </cell>
          <cell r="H13">
            <v>7852</v>
          </cell>
          <cell r="I13">
            <v>9252</v>
          </cell>
        </row>
        <row r="14">
          <cell r="C14" t="str">
            <v>XII 2011r.</v>
          </cell>
          <cell r="D14">
            <v>59134</v>
          </cell>
          <cell r="G14" t="str">
            <v>październik 2011r.</v>
          </cell>
          <cell r="H14">
            <v>8632</v>
          </cell>
          <cell r="I14">
            <v>8657</v>
          </cell>
        </row>
        <row r="15">
          <cell r="C15" t="str">
            <v>I 2012r.</v>
          </cell>
          <cell r="D15">
            <v>64653</v>
          </cell>
          <cell r="G15" t="str">
            <v>wrzesień 2011r.</v>
          </cell>
          <cell r="H15">
            <v>9506</v>
          </cell>
          <cell r="I15">
            <v>9212</v>
          </cell>
        </row>
        <row r="16">
          <cell r="C16" t="str">
            <v>II 2012r.</v>
          </cell>
          <cell r="D16">
            <v>65177</v>
          </cell>
        </row>
        <row r="24">
          <cell r="B24" t="str">
            <v>IX 2010r.</v>
          </cell>
          <cell r="C24">
            <v>5396</v>
          </cell>
        </row>
        <row r="25">
          <cell r="B25" t="str">
            <v>X 2010r.</v>
          </cell>
          <cell r="C25">
            <v>4281</v>
          </cell>
        </row>
        <row r="26">
          <cell r="B26" t="str">
            <v>XI 2010r.</v>
          </cell>
          <cell r="C26">
            <v>3488</v>
          </cell>
        </row>
        <row r="27">
          <cell r="B27" t="str">
            <v>XII 2010r.</v>
          </cell>
          <cell r="C27">
            <v>1749</v>
          </cell>
        </row>
        <row r="28">
          <cell r="B28" t="str">
            <v>I 2011r.</v>
          </cell>
          <cell r="C28">
            <v>2804</v>
          </cell>
        </row>
        <row r="29">
          <cell r="B29" t="str">
            <v>II 2011r.</v>
          </cell>
          <cell r="C29">
            <v>2776</v>
          </cell>
        </row>
        <row r="31">
          <cell r="B31" t="str">
            <v>IX 2011r.</v>
          </cell>
          <cell r="C31">
            <v>3419</v>
          </cell>
        </row>
        <row r="32">
          <cell r="B32" t="str">
            <v>X 2011r.</v>
          </cell>
          <cell r="C32">
            <v>3197</v>
          </cell>
        </row>
        <row r="33">
          <cell r="B33" t="str">
            <v>XI 2011r.</v>
          </cell>
          <cell r="C33">
            <v>2111</v>
          </cell>
        </row>
        <row r="34">
          <cell r="B34" t="str">
            <v>XII 2011r.</v>
          </cell>
          <cell r="C34">
            <v>1172</v>
          </cell>
        </row>
        <row r="35">
          <cell r="B35" t="str">
            <v>I 2012r.</v>
          </cell>
          <cell r="C35">
            <v>1810</v>
          </cell>
        </row>
        <row r="36">
          <cell r="B36" t="str">
            <v>II 2012r.</v>
          </cell>
          <cell r="C36">
            <v>3295</v>
          </cell>
        </row>
        <row r="38">
          <cell r="J38" t="str">
            <v>Praca niesubsydiowana</v>
          </cell>
          <cell r="K38">
            <v>0.35882699675803126</v>
          </cell>
        </row>
        <row r="39">
          <cell r="J39" t="str">
            <v>Podjęcie działalności gospodarczej i inna praca</v>
          </cell>
          <cell r="K39">
            <v>0.004420866489832007</v>
          </cell>
        </row>
        <row r="40">
          <cell r="J40" t="str">
            <v>Podjęcie pracy w ramach refund. kosztów w zatrud. bezrobotnego</v>
          </cell>
          <cell r="K40">
            <v>0.00987326849395815</v>
          </cell>
        </row>
        <row r="41">
          <cell r="J41" t="str">
            <v>Prace interwencyjne</v>
          </cell>
          <cell r="K41">
            <v>0.02976716769820218</v>
          </cell>
        </row>
        <row r="42">
          <cell r="J42" t="str">
            <v>Roboty publiczne</v>
          </cell>
          <cell r="K42">
            <v>0.011641615089890952</v>
          </cell>
        </row>
        <row r="43">
          <cell r="J43" t="str">
            <v>Szkolenia</v>
          </cell>
          <cell r="K43">
            <v>0.009283819628647215</v>
          </cell>
        </row>
        <row r="44">
          <cell r="J44" t="str">
            <v>Staże</v>
          </cell>
          <cell r="K44">
            <v>0.08502799882110226</v>
          </cell>
        </row>
        <row r="45">
          <cell r="J45" t="str">
            <v>Praca społecznie użyteczna</v>
          </cell>
          <cell r="K45">
            <v>0.05098732684939582</v>
          </cell>
        </row>
        <row r="46">
          <cell r="J46" t="str">
            <v>Odmowa bez uzasadnionej przyczyny przyjęcia propozycji odpowiedniej pracy lub innej formy pomocy</v>
          </cell>
          <cell r="K46">
            <v>0.01856763925729443</v>
          </cell>
        </row>
        <row r="47">
          <cell r="J47" t="str">
            <v>Niepotwierdzenie gotowości do pracy</v>
          </cell>
          <cell r="K47">
            <v>0.27335691128794576</v>
          </cell>
        </row>
        <row r="48">
          <cell r="J48" t="str">
            <v>Dobrowolna rezygnacja ze statusu bezrobotnego</v>
          </cell>
          <cell r="K48">
            <v>0.07603890362511052</v>
          </cell>
        </row>
        <row r="49">
          <cell r="J49" t="str">
            <v>Nabycie praw emerytalnycu lub rentowych</v>
          </cell>
          <cell r="K49">
            <v>0.016799292661361626</v>
          </cell>
        </row>
        <row r="50">
          <cell r="J50" t="str">
            <v>Inne</v>
          </cell>
          <cell r="K50">
            <v>0.05540819333922782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42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07" t="s">
        <v>19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45"/>
    </row>
    <row r="5" spans="2:20" ht="28.5" customHeight="1" thickBot="1" thickTop="1">
      <c r="B5" s="14" t="s">
        <v>20</v>
      </c>
      <c r="C5" s="246" t="s">
        <v>21</v>
      </c>
      <c r="D5" s="247"/>
      <c r="E5" s="15">
        <v>10.3</v>
      </c>
      <c r="F5" s="15">
        <v>13.9</v>
      </c>
      <c r="G5" s="15">
        <v>25</v>
      </c>
      <c r="H5" s="15">
        <v>22.2</v>
      </c>
      <c r="I5" s="15">
        <v>25.5</v>
      </c>
      <c r="J5" s="15">
        <v>15.6</v>
      </c>
      <c r="K5" s="15">
        <v>25.8</v>
      </c>
      <c r="L5" s="15">
        <v>16</v>
      </c>
      <c r="M5" s="15">
        <v>10.4</v>
      </c>
      <c r="N5" s="15">
        <v>17.6</v>
      </c>
      <c r="O5" s="15">
        <v>8.8</v>
      </c>
      <c r="P5" s="15">
        <v>16.3</v>
      </c>
      <c r="Q5" s="15">
        <v>27.3</v>
      </c>
      <c r="R5" s="16">
        <v>18.1</v>
      </c>
      <c r="S5" s="17">
        <v>16.5</v>
      </c>
      <c r="T5" s="1" t="s">
        <v>22</v>
      </c>
    </row>
    <row r="6" spans="2:19" s="4" customFormat="1" ht="28.5" customHeight="1" thickBot="1" thickTop="1">
      <c r="B6" s="18" t="s">
        <v>23</v>
      </c>
      <c r="C6" s="248" t="s">
        <v>24</v>
      </c>
      <c r="D6" s="249"/>
      <c r="E6" s="19">
        <v>6182</v>
      </c>
      <c r="F6" s="20">
        <v>3523</v>
      </c>
      <c r="G6" s="20">
        <v>4791</v>
      </c>
      <c r="H6" s="20">
        <v>4967</v>
      </c>
      <c r="I6" s="20">
        <v>7633</v>
      </c>
      <c r="J6" s="20">
        <v>2650</v>
      </c>
      <c r="K6" s="20">
        <v>5201</v>
      </c>
      <c r="L6" s="20">
        <v>2009</v>
      </c>
      <c r="M6" s="20">
        <v>2709</v>
      </c>
      <c r="N6" s="20">
        <v>2416</v>
      </c>
      <c r="O6" s="20">
        <v>5283</v>
      </c>
      <c r="P6" s="20">
        <v>5180</v>
      </c>
      <c r="Q6" s="20">
        <v>6302</v>
      </c>
      <c r="R6" s="21">
        <v>6331</v>
      </c>
      <c r="S6" s="22">
        <f>SUM(E6:R6)</f>
        <v>65177</v>
      </c>
    </row>
    <row r="7" spans="2:20" s="4" customFormat="1" ht="28.5" customHeight="1" thickBot="1" thickTop="1">
      <c r="B7" s="23"/>
      <c r="C7" s="250" t="s">
        <v>25</v>
      </c>
      <c r="D7" s="251"/>
      <c r="E7" s="24">
        <f>'[1]Stan i struktura I 12'!E6</f>
        <v>6003</v>
      </c>
      <c r="F7" s="24">
        <f>'[1]Stan i struktura I 12'!F6</f>
        <v>3451</v>
      </c>
      <c r="G7" s="24">
        <f>'[1]Stan i struktura I 12'!G6</f>
        <v>4721</v>
      </c>
      <c r="H7" s="24">
        <f>'[1]Stan i struktura I 12'!H6</f>
        <v>4922</v>
      </c>
      <c r="I7" s="24">
        <f>'[1]Stan i struktura I 12'!I6</f>
        <v>7501</v>
      </c>
      <c r="J7" s="24">
        <f>'[1]Stan i struktura I 12'!J6</f>
        <v>2585</v>
      </c>
      <c r="K7" s="24">
        <f>'[1]Stan i struktura I 12'!K6</f>
        <v>5054</v>
      </c>
      <c r="L7" s="24">
        <f>'[1]Stan i struktura I 12'!L6</f>
        <v>1958</v>
      </c>
      <c r="M7" s="24">
        <f>'[1]Stan i struktura I 12'!M6</f>
        <v>2573</v>
      </c>
      <c r="N7" s="24">
        <f>'[1]Stan i struktura I 12'!N6</f>
        <v>2460</v>
      </c>
      <c r="O7" s="24">
        <f>'[1]Stan i struktura I 12'!O6</f>
        <v>5340</v>
      </c>
      <c r="P7" s="24">
        <f>'[1]Stan i struktura I 12'!P6</f>
        <v>5150</v>
      </c>
      <c r="Q7" s="24">
        <f>'[1]Stan i struktura I 12'!Q6</f>
        <v>6586</v>
      </c>
      <c r="R7" s="25">
        <f>'[1]Stan i struktura I 12'!R6</f>
        <v>6349</v>
      </c>
      <c r="S7" s="26">
        <f>'[1]Stan i struktura I 12'!S6</f>
        <v>64653</v>
      </c>
      <c r="T7" s="27"/>
    </row>
    <row r="8" spans="2:20" ht="28.5" customHeight="1" thickBot="1" thickTop="1">
      <c r="B8" s="28"/>
      <c r="C8" s="235" t="s">
        <v>26</v>
      </c>
      <c r="D8" s="221"/>
      <c r="E8" s="29">
        <f aca="true" t="shared" si="0" ref="E8:S8">E6-E7</f>
        <v>179</v>
      </c>
      <c r="F8" s="29">
        <f t="shared" si="0"/>
        <v>72</v>
      </c>
      <c r="G8" s="29">
        <f t="shared" si="0"/>
        <v>70</v>
      </c>
      <c r="H8" s="29">
        <f t="shared" si="0"/>
        <v>45</v>
      </c>
      <c r="I8" s="29">
        <f t="shared" si="0"/>
        <v>132</v>
      </c>
      <c r="J8" s="29">
        <f t="shared" si="0"/>
        <v>65</v>
      </c>
      <c r="K8" s="29">
        <f t="shared" si="0"/>
        <v>147</v>
      </c>
      <c r="L8" s="29">
        <f t="shared" si="0"/>
        <v>51</v>
      </c>
      <c r="M8" s="29">
        <f t="shared" si="0"/>
        <v>136</v>
      </c>
      <c r="N8" s="29">
        <f t="shared" si="0"/>
        <v>-44</v>
      </c>
      <c r="O8" s="29">
        <f t="shared" si="0"/>
        <v>-57</v>
      </c>
      <c r="P8" s="29">
        <f t="shared" si="0"/>
        <v>30</v>
      </c>
      <c r="Q8" s="29">
        <f t="shared" si="0"/>
        <v>-284</v>
      </c>
      <c r="R8" s="30">
        <f t="shared" si="0"/>
        <v>-18</v>
      </c>
      <c r="S8" s="31">
        <f t="shared" si="0"/>
        <v>524</v>
      </c>
      <c r="T8" s="32"/>
    </row>
    <row r="9" spans="2:20" ht="28.5" customHeight="1" thickBot="1" thickTop="1">
      <c r="B9" s="33"/>
      <c r="C9" s="231" t="s">
        <v>27</v>
      </c>
      <c r="D9" s="232"/>
      <c r="E9" s="34">
        <f aca="true" t="shared" si="1" ref="E9:S9">E6/E7*100</f>
        <v>102.98184241212726</v>
      </c>
      <c r="F9" s="34">
        <f t="shared" si="1"/>
        <v>102.08635178209215</v>
      </c>
      <c r="G9" s="34">
        <f t="shared" si="1"/>
        <v>101.48273670832451</v>
      </c>
      <c r="H9" s="34">
        <f t="shared" si="1"/>
        <v>100.91426249492076</v>
      </c>
      <c r="I9" s="34">
        <f t="shared" si="1"/>
        <v>101.75976536461806</v>
      </c>
      <c r="J9" s="34">
        <f t="shared" si="1"/>
        <v>102.51450676982591</v>
      </c>
      <c r="K9" s="34">
        <f t="shared" si="1"/>
        <v>102.90858725761774</v>
      </c>
      <c r="L9" s="34">
        <f t="shared" si="1"/>
        <v>102.6046986721144</v>
      </c>
      <c r="M9" s="34">
        <f t="shared" si="1"/>
        <v>105.28565876408862</v>
      </c>
      <c r="N9" s="34">
        <f t="shared" si="1"/>
        <v>98.21138211382113</v>
      </c>
      <c r="O9" s="34">
        <f t="shared" si="1"/>
        <v>98.93258426966293</v>
      </c>
      <c r="P9" s="34">
        <f t="shared" si="1"/>
        <v>100.58252427184466</v>
      </c>
      <c r="Q9" s="34">
        <f t="shared" si="1"/>
        <v>95.68782265411478</v>
      </c>
      <c r="R9" s="35">
        <f t="shared" si="1"/>
        <v>99.71649078595054</v>
      </c>
      <c r="S9" s="36">
        <f t="shared" si="1"/>
        <v>100.81048056548035</v>
      </c>
      <c r="T9" s="32"/>
    </row>
    <row r="10" spans="2:20" s="4" customFormat="1" ht="28.5" customHeight="1" thickBot="1" thickTop="1">
      <c r="B10" s="37" t="s">
        <v>28</v>
      </c>
      <c r="C10" s="233" t="s">
        <v>29</v>
      </c>
      <c r="D10" s="234"/>
      <c r="E10" s="38">
        <v>803</v>
      </c>
      <c r="F10" s="39">
        <v>451</v>
      </c>
      <c r="G10" s="40">
        <v>488</v>
      </c>
      <c r="H10" s="40">
        <v>408</v>
      </c>
      <c r="I10" s="40">
        <v>666</v>
      </c>
      <c r="J10" s="40">
        <v>363</v>
      </c>
      <c r="K10" s="40">
        <v>522</v>
      </c>
      <c r="L10" s="40">
        <v>307</v>
      </c>
      <c r="M10" s="41">
        <v>468</v>
      </c>
      <c r="N10" s="41">
        <v>254</v>
      </c>
      <c r="O10" s="41">
        <v>690</v>
      </c>
      <c r="P10" s="41">
        <v>593</v>
      </c>
      <c r="Q10" s="41">
        <v>555</v>
      </c>
      <c r="R10" s="41">
        <v>742</v>
      </c>
      <c r="S10" s="42">
        <f>SUM(E10:R10)</f>
        <v>7310</v>
      </c>
      <c r="T10" s="27"/>
    </row>
    <row r="11" spans="2:20" ht="28.5" customHeight="1" thickBot="1" thickTop="1">
      <c r="B11" s="43"/>
      <c r="C11" s="235" t="s">
        <v>30</v>
      </c>
      <c r="D11" s="221"/>
      <c r="E11" s="44">
        <f aca="true" t="shared" si="2" ref="E11:S11">E76/E10*100</f>
        <v>16.811955168119553</v>
      </c>
      <c r="F11" s="44">
        <f t="shared" si="2"/>
        <v>23.725055432372503</v>
      </c>
      <c r="G11" s="44">
        <f t="shared" si="2"/>
        <v>13.114754098360656</v>
      </c>
      <c r="H11" s="44">
        <f t="shared" si="2"/>
        <v>15.686274509803921</v>
      </c>
      <c r="I11" s="44">
        <f t="shared" si="2"/>
        <v>12.612612612612612</v>
      </c>
      <c r="J11" s="44">
        <f t="shared" si="2"/>
        <v>15.977961432506888</v>
      </c>
      <c r="K11" s="44">
        <f t="shared" si="2"/>
        <v>10.919540229885058</v>
      </c>
      <c r="L11" s="44">
        <f t="shared" si="2"/>
        <v>15.63517915309446</v>
      </c>
      <c r="M11" s="44">
        <f t="shared" si="2"/>
        <v>18.37606837606838</v>
      </c>
      <c r="N11" s="44">
        <f t="shared" si="2"/>
        <v>16.92913385826772</v>
      </c>
      <c r="O11" s="44">
        <f t="shared" si="2"/>
        <v>23.333333333333332</v>
      </c>
      <c r="P11" s="44">
        <f t="shared" si="2"/>
        <v>15.851602023608768</v>
      </c>
      <c r="Q11" s="44">
        <f t="shared" si="2"/>
        <v>16.756756756756758</v>
      </c>
      <c r="R11" s="45">
        <f t="shared" si="2"/>
        <v>14.150943396226415</v>
      </c>
      <c r="S11" s="46">
        <f t="shared" si="2"/>
        <v>16.40218878248974</v>
      </c>
      <c r="T11" s="32"/>
    </row>
    <row r="12" spans="2:20" ht="28.5" customHeight="1" thickBot="1" thickTop="1">
      <c r="B12" s="47" t="s">
        <v>31</v>
      </c>
      <c r="C12" s="236" t="s">
        <v>32</v>
      </c>
      <c r="D12" s="237"/>
      <c r="E12" s="38">
        <v>624</v>
      </c>
      <c r="F12" s="40">
        <v>379</v>
      </c>
      <c r="G12" s="40">
        <v>418</v>
      </c>
      <c r="H12" s="40">
        <v>363</v>
      </c>
      <c r="I12" s="40">
        <v>534</v>
      </c>
      <c r="J12" s="40">
        <v>298</v>
      </c>
      <c r="K12" s="40">
        <v>375</v>
      </c>
      <c r="L12" s="40">
        <v>256</v>
      </c>
      <c r="M12" s="41">
        <v>332</v>
      </c>
      <c r="N12" s="41">
        <v>298</v>
      </c>
      <c r="O12" s="41">
        <v>747</v>
      </c>
      <c r="P12" s="41">
        <v>563</v>
      </c>
      <c r="Q12" s="41">
        <v>839</v>
      </c>
      <c r="R12" s="41">
        <v>760</v>
      </c>
      <c r="S12" s="42">
        <f>SUM(E12:R12)</f>
        <v>6786</v>
      </c>
      <c r="T12" s="32"/>
    </row>
    <row r="13" spans="2:20" ht="28.5" customHeight="1" thickBot="1" thickTop="1">
      <c r="B13" s="43" t="s">
        <v>22</v>
      </c>
      <c r="C13" s="238" t="s">
        <v>33</v>
      </c>
      <c r="D13" s="239"/>
      <c r="E13" s="48">
        <v>279</v>
      </c>
      <c r="F13" s="49">
        <v>157</v>
      </c>
      <c r="G13" s="49">
        <v>201</v>
      </c>
      <c r="H13" s="49">
        <v>167</v>
      </c>
      <c r="I13" s="49">
        <v>246</v>
      </c>
      <c r="J13" s="49">
        <v>106</v>
      </c>
      <c r="K13" s="49">
        <v>201</v>
      </c>
      <c r="L13" s="49">
        <v>104</v>
      </c>
      <c r="M13" s="50">
        <v>110</v>
      </c>
      <c r="N13" s="50">
        <v>112</v>
      </c>
      <c r="O13" s="50">
        <v>259</v>
      </c>
      <c r="P13" s="50">
        <v>250</v>
      </c>
      <c r="Q13" s="50">
        <v>325</v>
      </c>
      <c r="R13" s="50">
        <v>296</v>
      </c>
      <c r="S13" s="51">
        <f>SUM(E13:R13)</f>
        <v>2813</v>
      </c>
      <c r="T13" s="32"/>
    </row>
    <row r="14" spans="2:20" s="4" customFormat="1" ht="28.5" customHeight="1" thickBot="1" thickTop="1">
      <c r="B14" s="18" t="s">
        <v>22</v>
      </c>
      <c r="C14" s="240" t="s">
        <v>34</v>
      </c>
      <c r="D14" s="241"/>
      <c r="E14" s="48">
        <v>248</v>
      </c>
      <c r="F14" s="49">
        <v>118</v>
      </c>
      <c r="G14" s="49">
        <v>198</v>
      </c>
      <c r="H14" s="49">
        <v>167</v>
      </c>
      <c r="I14" s="49">
        <v>241</v>
      </c>
      <c r="J14" s="49">
        <v>90</v>
      </c>
      <c r="K14" s="49">
        <v>197</v>
      </c>
      <c r="L14" s="49">
        <v>86</v>
      </c>
      <c r="M14" s="50">
        <v>105</v>
      </c>
      <c r="N14" s="50">
        <v>95</v>
      </c>
      <c r="O14" s="50">
        <v>215</v>
      </c>
      <c r="P14" s="50">
        <v>204</v>
      </c>
      <c r="Q14" s="50">
        <v>214</v>
      </c>
      <c r="R14" s="50">
        <v>257</v>
      </c>
      <c r="S14" s="51">
        <f>SUM(E14:R14)</f>
        <v>2435</v>
      </c>
      <c r="T14" s="27"/>
    </row>
    <row r="15" spans="2:20" s="4" customFormat="1" ht="28.5" customHeight="1" thickBot="1" thickTop="1">
      <c r="B15" s="52" t="s">
        <v>22</v>
      </c>
      <c r="C15" s="224" t="s">
        <v>35</v>
      </c>
      <c r="D15" s="225"/>
      <c r="E15" s="53">
        <v>204</v>
      </c>
      <c r="F15" s="54">
        <v>101</v>
      </c>
      <c r="G15" s="54">
        <v>88</v>
      </c>
      <c r="H15" s="54">
        <v>85</v>
      </c>
      <c r="I15" s="54">
        <v>141</v>
      </c>
      <c r="J15" s="54">
        <v>130</v>
      </c>
      <c r="K15" s="54">
        <v>81</v>
      </c>
      <c r="L15" s="54">
        <v>68</v>
      </c>
      <c r="M15" s="55">
        <v>32</v>
      </c>
      <c r="N15" s="55">
        <v>121</v>
      </c>
      <c r="O15" s="55">
        <v>238</v>
      </c>
      <c r="P15" s="55">
        <v>174</v>
      </c>
      <c r="Q15" s="55">
        <v>148</v>
      </c>
      <c r="R15" s="55">
        <v>244</v>
      </c>
      <c r="S15" s="51">
        <f>SUM(E15:R15)</f>
        <v>1855</v>
      </c>
      <c r="T15" s="27"/>
    </row>
    <row r="16" spans="2:19" ht="28.5" customHeight="1" thickBot="1">
      <c r="B16" s="207" t="s">
        <v>36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7"/>
    </row>
    <row r="17" spans="2:19" ht="28.5" customHeight="1" thickBot="1" thickTop="1">
      <c r="B17" s="228" t="s">
        <v>20</v>
      </c>
      <c r="C17" s="229" t="s">
        <v>37</v>
      </c>
      <c r="D17" s="230"/>
      <c r="E17" s="56">
        <v>3213</v>
      </c>
      <c r="F17" s="57">
        <v>1958</v>
      </c>
      <c r="G17" s="57">
        <v>2572</v>
      </c>
      <c r="H17" s="57">
        <v>2549</v>
      </c>
      <c r="I17" s="57">
        <v>4185</v>
      </c>
      <c r="J17" s="57">
        <v>1299</v>
      </c>
      <c r="K17" s="57">
        <v>2726</v>
      </c>
      <c r="L17" s="57">
        <v>989</v>
      </c>
      <c r="M17" s="58">
        <v>1419</v>
      </c>
      <c r="N17" s="58">
        <v>1296</v>
      </c>
      <c r="O17" s="58">
        <v>2701</v>
      </c>
      <c r="P17" s="58">
        <v>2787</v>
      </c>
      <c r="Q17" s="58">
        <v>3424</v>
      </c>
      <c r="R17" s="58">
        <v>3398</v>
      </c>
      <c r="S17" s="51">
        <f>SUM(E17:R17)</f>
        <v>34516</v>
      </c>
    </row>
    <row r="18" spans="2:19" ht="28.5" customHeight="1" thickBot="1" thickTop="1">
      <c r="B18" s="178"/>
      <c r="C18" s="215" t="s">
        <v>38</v>
      </c>
      <c r="D18" s="216"/>
      <c r="E18" s="59">
        <f aca="true" t="shared" si="3" ref="E18:S18">E17/E6*100</f>
        <v>51.973471368489164</v>
      </c>
      <c r="F18" s="59">
        <f t="shared" si="3"/>
        <v>55.577632699403914</v>
      </c>
      <c r="G18" s="59">
        <f t="shared" si="3"/>
        <v>53.68399081611355</v>
      </c>
      <c r="H18" s="59">
        <f t="shared" si="3"/>
        <v>51.31870344272197</v>
      </c>
      <c r="I18" s="59">
        <f t="shared" si="3"/>
        <v>54.827721734573565</v>
      </c>
      <c r="J18" s="59">
        <f t="shared" si="3"/>
        <v>49.0188679245283</v>
      </c>
      <c r="K18" s="59">
        <f t="shared" si="3"/>
        <v>52.41299750048067</v>
      </c>
      <c r="L18" s="59">
        <f t="shared" si="3"/>
        <v>49.2284718765555</v>
      </c>
      <c r="M18" s="59">
        <f t="shared" si="3"/>
        <v>52.38095238095239</v>
      </c>
      <c r="N18" s="59">
        <f t="shared" si="3"/>
        <v>53.64238410596026</v>
      </c>
      <c r="O18" s="59">
        <f t="shared" si="3"/>
        <v>51.12625402233579</v>
      </c>
      <c r="P18" s="59">
        <f t="shared" si="3"/>
        <v>53.803088803088805</v>
      </c>
      <c r="Q18" s="59">
        <f t="shared" si="3"/>
        <v>54.33195810853697</v>
      </c>
      <c r="R18" s="60">
        <f t="shared" si="3"/>
        <v>53.672405623124305</v>
      </c>
      <c r="S18" s="61">
        <f t="shared" si="3"/>
        <v>52.95733157402152</v>
      </c>
    </row>
    <row r="19" spans="2:19" ht="28.5" customHeight="1" thickBot="1" thickTop="1">
      <c r="B19" s="200" t="s">
        <v>23</v>
      </c>
      <c r="C19" s="220" t="s">
        <v>39</v>
      </c>
      <c r="D19" s="221"/>
      <c r="E19" s="48">
        <v>0</v>
      </c>
      <c r="F19" s="49">
        <v>2497</v>
      </c>
      <c r="G19" s="49">
        <v>2252</v>
      </c>
      <c r="H19" s="49">
        <v>2558</v>
      </c>
      <c r="I19" s="49">
        <v>3021</v>
      </c>
      <c r="J19" s="49">
        <v>1330</v>
      </c>
      <c r="K19" s="49">
        <v>2864</v>
      </c>
      <c r="L19" s="49">
        <v>1181</v>
      </c>
      <c r="M19" s="50">
        <v>1569</v>
      </c>
      <c r="N19" s="50">
        <v>1166</v>
      </c>
      <c r="O19" s="50">
        <v>0</v>
      </c>
      <c r="P19" s="50">
        <v>3324</v>
      </c>
      <c r="Q19" s="50">
        <v>2691</v>
      </c>
      <c r="R19" s="50">
        <v>2722</v>
      </c>
      <c r="S19" s="62">
        <f>SUM(E19:R19)</f>
        <v>27175</v>
      </c>
    </row>
    <row r="20" spans="2:19" ht="28.5" customHeight="1" thickBot="1" thickTop="1">
      <c r="B20" s="178"/>
      <c r="C20" s="215" t="s">
        <v>38</v>
      </c>
      <c r="D20" s="216"/>
      <c r="E20" s="59">
        <f aca="true" t="shared" si="4" ref="E20:S20">E19/E6*100</f>
        <v>0</v>
      </c>
      <c r="F20" s="59">
        <f t="shared" si="4"/>
        <v>70.87709338631848</v>
      </c>
      <c r="G20" s="59">
        <f t="shared" si="4"/>
        <v>47.004800667919014</v>
      </c>
      <c r="H20" s="59">
        <f t="shared" si="4"/>
        <v>51.49989933561506</v>
      </c>
      <c r="I20" s="59">
        <f t="shared" si="4"/>
        <v>39.578147517358836</v>
      </c>
      <c r="J20" s="59">
        <f t="shared" si="4"/>
        <v>50.18867924528302</v>
      </c>
      <c r="K20" s="59">
        <f t="shared" si="4"/>
        <v>55.06633339742357</v>
      </c>
      <c r="L20" s="59">
        <f t="shared" si="4"/>
        <v>58.785465405674465</v>
      </c>
      <c r="M20" s="59">
        <f t="shared" si="4"/>
        <v>57.91805094130675</v>
      </c>
      <c r="N20" s="59">
        <f t="shared" si="4"/>
        <v>48.26158940397351</v>
      </c>
      <c r="O20" s="59">
        <f t="shared" si="4"/>
        <v>0</v>
      </c>
      <c r="P20" s="59">
        <f t="shared" si="4"/>
        <v>64.16988416988417</v>
      </c>
      <c r="Q20" s="59">
        <f t="shared" si="4"/>
        <v>42.700729927007295</v>
      </c>
      <c r="R20" s="60">
        <f t="shared" si="4"/>
        <v>42.994787553309116</v>
      </c>
      <c r="S20" s="61">
        <f t="shared" si="4"/>
        <v>41.69415591389601</v>
      </c>
    </row>
    <row r="21" spans="2:19" s="4" customFormat="1" ht="28.5" customHeight="1" thickBot="1" thickTop="1">
      <c r="B21" s="211" t="s">
        <v>28</v>
      </c>
      <c r="C21" s="213" t="s">
        <v>40</v>
      </c>
      <c r="D21" s="214"/>
      <c r="E21" s="48">
        <v>1260</v>
      </c>
      <c r="F21" s="49">
        <v>642</v>
      </c>
      <c r="G21" s="49">
        <v>1011</v>
      </c>
      <c r="H21" s="49">
        <v>1031</v>
      </c>
      <c r="I21" s="49">
        <v>1601</v>
      </c>
      <c r="J21" s="49">
        <v>610</v>
      </c>
      <c r="K21" s="49">
        <v>1068</v>
      </c>
      <c r="L21" s="49">
        <v>447</v>
      </c>
      <c r="M21" s="50">
        <v>619</v>
      </c>
      <c r="N21" s="50">
        <v>419</v>
      </c>
      <c r="O21" s="50">
        <v>1111</v>
      </c>
      <c r="P21" s="50">
        <v>944</v>
      </c>
      <c r="Q21" s="50">
        <v>1297</v>
      </c>
      <c r="R21" s="50">
        <v>1542</v>
      </c>
      <c r="S21" s="51">
        <f>SUM(E21:R21)</f>
        <v>13602</v>
      </c>
    </row>
    <row r="22" spans="2:19" ht="28.5" customHeight="1" thickBot="1" thickTop="1">
      <c r="B22" s="178"/>
      <c r="C22" s="215" t="s">
        <v>38</v>
      </c>
      <c r="D22" s="216"/>
      <c r="E22" s="59">
        <f aca="true" t="shared" si="5" ref="E22:S22">E21/E6*100</f>
        <v>20.38175347783889</v>
      </c>
      <c r="F22" s="59">
        <f t="shared" si="5"/>
        <v>18.223105307976155</v>
      </c>
      <c r="G22" s="59">
        <f t="shared" si="5"/>
        <v>21.102066374452097</v>
      </c>
      <c r="H22" s="59">
        <f t="shared" si="5"/>
        <v>20.75699617475337</v>
      </c>
      <c r="I22" s="59">
        <f t="shared" si="5"/>
        <v>20.974715053059086</v>
      </c>
      <c r="J22" s="59">
        <f t="shared" si="5"/>
        <v>23.0188679245283</v>
      </c>
      <c r="K22" s="59">
        <f t="shared" si="5"/>
        <v>20.534512593731975</v>
      </c>
      <c r="L22" s="59">
        <f t="shared" si="5"/>
        <v>22.24987555998009</v>
      </c>
      <c r="M22" s="59">
        <f t="shared" si="5"/>
        <v>22.849760059062383</v>
      </c>
      <c r="N22" s="59">
        <f t="shared" si="5"/>
        <v>17.34271523178808</v>
      </c>
      <c r="O22" s="59">
        <f t="shared" si="5"/>
        <v>21.02971796327844</v>
      </c>
      <c r="P22" s="59">
        <f t="shared" si="5"/>
        <v>18.223938223938223</v>
      </c>
      <c r="Q22" s="59">
        <f t="shared" si="5"/>
        <v>20.580768010155506</v>
      </c>
      <c r="R22" s="60">
        <f t="shared" si="5"/>
        <v>24.356341810140577</v>
      </c>
      <c r="S22" s="61">
        <f t="shared" si="5"/>
        <v>20.86932506865919</v>
      </c>
    </row>
    <row r="23" spans="2:19" s="4" customFormat="1" ht="28.5" customHeight="1" thickBot="1" thickTop="1">
      <c r="B23" s="211" t="s">
        <v>31</v>
      </c>
      <c r="C23" s="222" t="s">
        <v>41</v>
      </c>
      <c r="D23" s="223"/>
      <c r="E23" s="48">
        <v>17</v>
      </c>
      <c r="F23" s="49">
        <v>53</v>
      </c>
      <c r="G23" s="49">
        <v>28</v>
      </c>
      <c r="H23" s="49">
        <v>220</v>
      </c>
      <c r="I23" s="49">
        <v>107</v>
      </c>
      <c r="J23" s="49">
        <v>5</v>
      </c>
      <c r="K23" s="49">
        <v>30</v>
      </c>
      <c r="L23" s="49">
        <v>51</v>
      </c>
      <c r="M23" s="50">
        <v>0</v>
      </c>
      <c r="N23" s="50">
        <v>82</v>
      </c>
      <c r="O23" s="50">
        <v>154</v>
      </c>
      <c r="P23" s="50">
        <v>100</v>
      </c>
      <c r="Q23" s="50">
        <v>154</v>
      </c>
      <c r="R23" s="50">
        <v>83</v>
      </c>
      <c r="S23" s="51">
        <f>SUM(E23:R23)</f>
        <v>1084</v>
      </c>
    </row>
    <row r="24" spans="2:19" ht="28.5" customHeight="1" thickBot="1" thickTop="1">
      <c r="B24" s="178"/>
      <c r="C24" s="215" t="s">
        <v>38</v>
      </c>
      <c r="D24" s="216"/>
      <c r="E24" s="59">
        <f aca="true" t="shared" si="6" ref="E24:S24">E23/E6*100</f>
        <v>0.27499191200258816</v>
      </c>
      <c r="F24" s="59">
        <f t="shared" si="6"/>
        <v>1.5043996593812092</v>
      </c>
      <c r="G24" s="59">
        <f t="shared" si="6"/>
        <v>0.5844291379670216</v>
      </c>
      <c r="H24" s="59">
        <f t="shared" si="6"/>
        <v>4.429232937386753</v>
      </c>
      <c r="I24" s="59">
        <f t="shared" si="6"/>
        <v>1.4018079392113192</v>
      </c>
      <c r="J24" s="59">
        <f t="shared" si="6"/>
        <v>0.18867924528301888</v>
      </c>
      <c r="K24" s="59">
        <f t="shared" si="6"/>
        <v>0.5768121515093251</v>
      </c>
      <c r="L24" s="59">
        <f t="shared" si="6"/>
        <v>2.538576406172225</v>
      </c>
      <c r="M24" s="59">
        <f t="shared" si="6"/>
        <v>0</v>
      </c>
      <c r="N24" s="59">
        <f t="shared" si="6"/>
        <v>3.3940397350993377</v>
      </c>
      <c r="O24" s="59">
        <f t="shared" si="6"/>
        <v>2.915010410751467</v>
      </c>
      <c r="P24" s="59">
        <f t="shared" si="6"/>
        <v>1.9305019305019304</v>
      </c>
      <c r="Q24" s="59">
        <f t="shared" si="6"/>
        <v>2.4436686766105997</v>
      </c>
      <c r="R24" s="60">
        <f t="shared" si="6"/>
        <v>1.3110093192228716</v>
      </c>
      <c r="S24" s="61">
        <f t="shared" si="6"/>
        <v>1.6631633858569739</v>
      </c>
    </row>
    <row r="25" spans="2:19" s="4" customFormat="1" ht="28.5" customHeight="1" thickBot="1" thickTop="1">
      <c r="B25" s="211" t="s">
        <v>42</v>
      </c>
      <c r="C25" s="213" t="s">
        <v>43</v>
      </c>
      <c r="D25" s="214"/>
      <c r="E25" s="63">
        <v>317</v>
      </c>
      <c r="F25" s="50">
        <v>199</v>
      </c>
      <c r="G25" s="50">
        <v>201</v>
      </c>
      <c r="H25" s="50">
        <v>228</v>
      </c>
      <c r="I25" s="50">
        <v>344</v>
      </c>
      <c r="J25" s="50">
        <v>113</v>
      </c>
      <c r="K25" s="50">
        <v>254</v>
      </c>
      <c r="L25" s="50">
        <v>122</v>
      </c>
      <c r="M25" s="50">
        <v>151</v>
      </c>
      <c r="N25" s="50">
        <v>160</v>
      </c>
      <c r="O25" s="50">
        <v>202</v>
      </c>
      <c r="P25" s="50">
        <v>324</v>
      </c>
      <c r="Q25" s="50">
        <v>306</v>
      </c>
      <c r="R25" s="50">
        <v>347</v>
      </c>
      <c r="S25" s="51">
        <f>SUM(E25:R25)</f>
        <v>3268</v>
      </c>
    </row>
    <row r="26" spans="2:19" ht="28.5" customHeight="1" thickBot="1" thickTop="1">
      <c r="B26" s="178"/>
      <c r="C26" s="215" t="s">
        <v>38</v>
      </c>
      <c r="D26" s="216"/>
      <c r="E26" s="59">
        <f aca="true" t="shared" si="7" ref="E26:S26">E25/E6*100</f>
        <v>5.1277903591070855</v>
      </c>
      <c r="F26" s="59">
        <f t="shared" si="7"/>
        <v>5.648594947487936</v>
      </c>
      <c r="G26" s="59">
        <f t="shared" si="7"/>
        <v>4.19536631183469</v>
      </c>
      <c r="H26" s="59">
        <f t="shared" si="7"/>
        <v>4.590295953291725</v>
      </c>
      <c r="I26" s="59">
        <f t="shared" si="7"/>
        <v>4.506747019520503</v>
      </c>
      <c r="J26" s="59">
        <f t="shared" si="7"/>
        <v>4.264150943396226</v>
      </c>
      <c r="K26" s="59">
        <f t="shared" si="7"/>
        <v>4.883676216112287</v>
      </c>
      <c r="L26" s="59">
        <f t="shared" si="7"/>
        <v>6.072672971627675</v>
      </c>
      <c r="M26" s="59">
        <f t="shared" si="7"/>
        <v>5.574012550756737</v>
      </c>
      <c r="N26" s="59">
        <f t="shared" si="7"/>
        <v>6.622516556291391</v>
      </c>
      <c r="O26" s="59">
        <f t="shared" si="7"/>
        <v>3.8235850842324433</v>
      </c>
      <c r="P26" s="59">
        <f t="shared" si="7"/>
        <v>6.254826254826256</v>
      </c>
      <c r="Q26" s="59">
        <f t="shared" si="7"/>
        <v>4.855601396382101</v>
      </c>
      <c r="R26" s="60">
        <f t="shared" si="7"/>
        <v>5.480966671931764</v>
      </c>
      <c r="S26" s="61">
        <f t="shared" si="7"/>
        <v>5.014038694631542</v>
      </c>
    </row>
    <row r="27" spans="2:19" ht="28.5" customHeight="1" thickBot="1" thickTop="1">
      <c r="B27" s="207" t="s">
        <v>44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9"/>
    </row>
    <row r="28" spans="2:19" ht="28.5" customHeight="1" thickBot="1" thickTop="1">
      <c r="B28" s="200" t="s">
        <v>20</v>
      </c>
      <c r="C28" s="220" t="s">
        <v>45</v>
      </c>
      <c r="D28" s="221"/>
      <c r="E28" s="48">
        <v>1048</v>
      </c>
      <c r="F28" s="49">
        <v>751</v>
      </c>
      <c r="G28" s="49">
        <v>911</v>
      </c>
      <c r="H28" s="49">
        <v>950</v>
      </c>
      <c r="I28" s="49">
        <v>1293</v>
      </c>
      <c r="J28" s="49">
        <v>718</v>
      </c>
      <c r="K28" s="49">
        <v>1082</v>
      </c>
      <c r="L28" s="49">
        <v>441</v>
      </c>
      <c r="M28" s="50">
        <v>626</v>
      </c>
      <c r="N28" s="50">
        <v>546</v>
      </c>
      <c r="O28" s="50">
        <v>662</v>
      </c>
      <c r="P28" s="50">
        <v>1062</v>
      </c>
      <c r="Q28" s="50">
        <v>1214</v>
      </c>
      <c r="R28" s="50">
        <v>1228</v>
      </c>
      <c r="S28" s="51">
        <f>SUM(E28:R28)</f>
        <v>12532</v>
      </c>
    </row>
    <row r="29" spans="2:19" ht="28.5" customHeight="1" thickBot="1" thickTop="1">
      <c r="B29" s="178"/>
      <c r="C29" s="215" t="s">
        <v>38</v>
      </c>
      <c r="D29" s="216"/>
      <c r="E29" s="59">
        <f aca="true" t="shared" si="8" ref="E29:S29">E28/E6*100</f>
        <v>16.952442575218377</v>
      </c>
      <c r="F29" s="59">
        <f t="shared" si="8"/>
        <v>21.3170593244394</v>
      </c>
      <c r="G29" s="59">
        <f t="shared" si="8"/>
        <v>19.014819453141307</v>
      </c>
      <c r="H29" s="59">
        <f t="shared" si="8"/>
        <v>19.126233138715524</v>
      </c>
      <c r="I29" s="59">
        <f t="shared" si="8"/>
        <v>16.939604349534914</v>
      </c>
      <c r="J29" s="59">
        <f t="shared" si="8"/>
        <v>27.09433962264151</v>
      </c>
      <c r="K29" s="59">
        <f t="shared" si="8"/>
        <v>20.80369159776966</v>
      </c>
      <c r="L29" s="59">
        <f t="shared" si="8"/>
        <v>21.951219512195124</v>
      </c>
      <c r="M29" s="59">
        <f t="shared" si="8"/>
        <v>23.108157991878922</v>
      </c>
      <c r="N29" s="59">
        <f t="shared" si="8"/>
        <v>22.599337748344368</v>
      </c>
      <c r="O29" s="59">
        <f t="shared" si="8"/>
        <v>12.530759038425138</v>
      </c>
      <c r="P29" s="59">
        <f t="shared" si="8"/>
        <v>20.501930501930502</v>
      </c>
      <c r="Q29" s="59">
        <f t="shared" si="8"/>
        <v>19.26372580133291</v>
      </c>
      <c r="R29" s="60">
        <f t="shared" si="8"/>
        <v>19.396619807297423</v>
      </c>
      <c r="S29" s="61">
        <f t="shared" si="8"/>
        <v>19.227641652730256</v>
      </c>
    </row>
    <row r="30" spans="2:19" ht="28.5" customHeight="1" thickBot="1" thickTop="1">
      <c r="B30" s="211" t="s">
        <v>23</v>
      </c>
      <c r="C30" s="213" t="s">
        <v>46</v>
      </c>
      <c r="D30" s="214"/>
      <c r="E30" s="48">
        <v>1647</v>
      </c>
      <c r="F30" s="49">
        <v>894</v>
      </c>
      <c r="G30" s="49">
        <v>1143</v>
      </c>
      <c r="H30" s="49">
        <v>1205</v>
      </c>
      <c r="I30" s="49">
        <v>1810</v>
      </c>
      <c r="J30" s="49">
        <v>857</v>
      </c>
      <c r="K30" s="49">
        <v>1143</v>
      </c>
      <c r="L30" s="49">
        <v>505</v>
      </c>
      <c r="M30" s="50">
        <v>598</v>
      </c>
      <c r="N30" s="50">
        <v>546</v>
      </c>
      <c r="O30" s="50">
        <v>1460</v>
      </c>
      <c r="P30" s="50">
        <v>1129</v>
      </c>
      <c r="Q30" s="50">
        <v>1324</v>
      </c>
      <c r="R30" s="50">
        <v>1449</v>
      </c>
      <c r="S30" s="51">
        <f>SUM(E30:R30)</f>
        <v>15710</v>
      </c>
    </row>
    <row r="31" spans="2:19" ht="28.5" customHeight="1" thickBot="1" thickTop="1">
      <c r="B31" s="178"/>
      <c r="C31" s="215" t="s">
        <v>38</v>
      </c>
      <c r="D31" s="216"/>
      <c r="E31" s="59">
        <f aca="true" t="shared" si="9" ref="E31:S31">E30/E6*100</f>
        <v>26.64186347460369</v>
      </c>
      <c r="F31" s="59">
        <f t="shared" si="9"/>
        <v>25.3760999148453</v>
      </c>
      <c r="G31" s="59">
        <f t="shared" si="9"/>
        <v>23.85723231058234</v>
      </c>
      <c r="H31" s="59">
        <f t="shared" si="9"/>
        <v>24.260116770686533</v>
      </c>
      <c r="I31" s="59">
        <f t="shared" si="9"/>
        <v>23.712825887593343</v>
      </c>
      <c r="J31" s="59">
        <f t="shared" si="9"/>
        <v>32.339622641509436</v>
      </c>
      <c r="K31" s="59">
        <f t="shared" si="9"/>
        <v>21.976542972505285</v>
      </c>
      <c r="L31" s="59">
        <f t="shared" si="9"/>
        <v>25.136884021901444</v>
      </c>
      <c r="M31" s="59">
        <f t="shared" si="9"/>
        <v>22.07456626061277</v>
      </c>
      <c r="N31" s="59">
        <f t="shared" si="9"/>
        <v>22.599337748344368</v>
      </c>
      <c r="O31" s="59">
        <f t="shared" si="9"/>
        <v>27.635812985046375</v>
      </c>
      <c r="P31" s="59">
        <f t="shared" si="9"/>
        <v>21.795366795366792</v>
      </c>
      <c r="Q31" s="59">
        <f t="shared" si="9"/>
        <v>21.00920342748334</v>
      </c>
      <c r="R31" s="60">
        <f t="shared" si="9"/>
        <v>22.887379560890857</v>
      </c>
      <c r="S31" s="61">
        <f t="shared" si="9"/>
        <v>24.103594826395813</v>
      </c>
    </row>
    <row r="32" spans="2:19" ht="28.5" customHeight="1" thickBot="1" thickTop="1">
      <c r="B32" s="211" t="s">
        <v>28</v>
      </c>
      <c r="C32" s="213" t="s">
        <v>47</v>
      </c>
      <c r="D32" s="214"/>
      <c r="E32" s="48">
        <v>1996</v>
      </c>
      <c r="F32" s="49">
        <v>1378</v>
      </c>
      <c r="G32" s="49">
        <v>2460</v>
      </c>
      <c r="H32" s="49">
        <v>2731</v>
      </c>
      <c r="I32" s="49">
        <v>4137</v>
      </c>
      <c r="J32" s="49">
        <v>1351</v>
      </c>
      <c r="K32" s="49">
        <v>2550</v>
      </c>
      <c r="L32" s="49">
        <v>672</v>
      </c>
      <c r="M32" s="50">
        <v>895</v>
      </c>
      <c r="N32" s="50">
        <v>1066</v>
      </c>
      <c r="O32" s="50">
        <v>2052</v>
      </c>
      <c r="P32" s="50">
        <v>2080</v>
      </c>
      <c r="Q32" s="50">
        <v>3264</v>
      </c>
      <c r="R32" s="50">
        <v>2805</v>
      </c>
      <c r="S32" s="51">
        <f>SUM(E32:R32)</f>
        <v>29437</v>
      </c>
    </row>
    <row r="33" spans="2:19" ht="28.5" customHeight="1" thickBot="1" thickTop="1">
      <c r="B33" s="178"/>
      <c r="C33" s="215" t="s">
        <v>38</v>
      </c>
      <c r="D33" s="216"/>
      <c r="E33" s="59">
        <f aca="true" t="shared" si="10" ref="E33:S33">E32/E6*100</f>
        <v>32.28728566806859</v>
      </c>
      <c r="F33" s="59">
        <f t="shared" si="10"/>
        <v>39.11439114391143</v>
      </c>
      <c r="G33" s="59">
        <f t="shared" si="10"/>
        <v>51.34627426424546</v>
      </c>
      <c r="H33" s="59">
        <f t="shared" si="10"/>
        <v>54.982887054560095</v>
      </c>
      <c r="I33" s="59">
        <f t="shared" si="10"/>
        <v>54.19887331324512</v>
      </c>
      <c r="J33" s="59">
        <f t="shared" si="10"/>
        <v>50.981132075471706</v>
      </c>
      <c r="K33" s="59">
        <f t="shared" si="10"/>
        <v>49.02903287829264</v>
      </c>
      <c r="L33" s="59">
        <f t="shared" si="10"/>
        <v>33.44947735191638</v>
      </c>
      <c r="M33" s="59">
        <f t="shared" si="10"/>
        <v>33.03802141011443</v>
      </c>
      <c r="N33" s="59">
        <f t="shared" si="10"/>
        <v>44.122516556291394</v>
      </c>
      <c r="O33" s="59">
        <f t="shared" si="10"/>
        <v>38.841567291311755</v>
      </c>
      <c r="P33" s="59">
        <f t="shared" si="10"/>
        <v>40.15444015444015</v>
      </c>
      <c r="Q33" s="59">
        <f t="shared" si="10"/>
        <v>51.79308156140907</v>
      </c>
      <c r="R33" s="60">
        <f t="shared" si="10"/>
        <v>44.305796872531985</v>
      </c>
      <c r="S33" s="61">
        <f t="shared" si="10"/>
        <v>45.164705340841095</v>
      </c>
    </row>
    <row r="34" spans="2:19" ht="28.5" customHeight="1" thickBot="1" thickTop="1">
      <c r="B34" s="211" t="s">
        <v>31</v>
      </c>
      <c r="C34" s="213" t="s">
        <v>48</v>
      </c>
      <c r="D34" s="214"/>
      <c r="E34" s="63">
        <v>1737</v>
      </c>
      <c r="F34" s="50">
        <v>1201</v>
      </c>
      <c r="G34" s="50">
        <v>1498</v>
      </c>
      <c r="H34" s="50">
        <v>1738</v>
      </c>
      <c r="I34" s="50">
        <v>2134</v>
      </c>
      <c r="J34" s="50">
        <v>908</v>
      </c>
      <c r="K34" s="50">
        <v>2038</v>
      </c>
      <c r="L34" s="50">
        <v>754</v>
      </c>
      <c r="M34" s="50">
        <v>998</v>
      </c>
      <c r="N34" s="50">
        <v>509</v>
      </c>
      <c r="O34" s="50">
        <v>1771</v>
      </c>
      <c r="P34" s="50">
        <v>1655</v>
      </c>
      <c r="Q34" s="50">
        <v>1946</v>
      </c>
      <c r="R34" s="50">
        <v>1497</v>
      </c>
      <c r="S34" s="51">
        <f>SUM(E34:R34)</f>
        <v>20384</v>
      </c>
    </row>
    <row r="35" spans="2:19" ht="28.5" customHeight="1" thickBot="1" thickTop="1">
      <c r="B35" s="212"/>
      <c r="C35" s="215" t="s">
        <v>38</v>
      </c>
      <c r="D35" s="216"/>
      <c r="E35" s="59">
        <f aca="true" t="shared" si="11" ref="E35:S35">E34/E6*100</f>
        <v>28.097703008735035</v>
      </c>
      <c r="F35" s="59">
        <f t="shared" si="11"/>
        <v>34.09026397956288</v>
      </c>
      <c r="G35" s="59">
        <f t="shared" si="11"/>
        <v>31.266958881235652</v>
      </c>
      <c r="H35" s="59">
        <f t="shared" si="11"/>
        <v>34.99094020535535</v>
      </c>
      <c r="I35" s="59">
        <f t="shared" si="11"/>
        <v>27.95755273156033</v>
      </c>
      <c r="J35" s="59">
        <f t="shared" si="11"/>
        <v>34.264150943396224</v>
      </c>
      <c r="K35" s="59">
        <f t="shared" si="11"/>
        <v>39.18477215920015</v>
      </c>
      <c r="L35" s="59">
        <f t="shared" si="11"/>
        <v>37.531110004977606</v>
      </c>
      <c r="M35" s="59">
        <f t="shared" si="11"/>
        <v>36.84016242155777</v>
      </c>
      <c r="N35" s="59">
        <f t="shared" si="11"/>
        <v>21.06788079470199</v>
      </c>
      <c r="O35" s="59">
        <f t="shared" si="11"/>
        <v>33.522619723641874</v>
      </c>
      <c r="P35" s="59">
        <f t="shared" si="11"/>
        <v>31.949806949806952</v>
      </c>
      <c r="Q35" s="59">
        <f t="shared" si="11"/>
        <v>30.879086004443035</v>
      </c>
      <c r="R35" s="60">
        <f t="shared" si="11"/>
        <v>23.645553625019744</v>
      </c>
      <c r="S35" s="61">
        <f t="shared" si="11"/>
        <v>31.2748362152293</v>
      </c>
    </row>
    <row r="36" spans="2:19" ht="28.5" customHeight="1" thickBot="1" thickTop="1">
      <c r="B36" s="211" t="s">
        <v>42</v>
      </c>
      <c r="C36" s="217" t="s">
        <v>49</v>
      </c>
      <c r="D36" s="218"/>
      <c r="E36" s="63">
        <v>1128</v>
      </c>
      <c r="F36" s="50">
        <v>753</v>
      </c>
      <c r="G36" s="50">
        <v>1144</v>
      </c>
      <c r="H36" s="50">
        <v>998</v>
      </c>
      <c r="I36" s="50">
        <v>1646</v>
      </c>
      <c r="J36" s="50">
        <v>598</v>
      </c>
      <c r="K36" s="50">
        <v>1307</v>
      </c>
      <c r="L36" s="50">
        <v>356</v>
      </c>
      <c r="M36" s="50">
        <v>742</v>
      </c>
      <c r="N36" s="50">
        <v>441</v>
      </c>
      <c r="O36" s="50">
        <v>1473</v>
      </c>
      <c r="P36" s="50">
        <v>1525</v>
      </c>
      <c r="Q36" s="50">
        <v>1397</v>
      </c>
      <c r="R36" s="50">
        <v>1364</v>
      </c>
      <c r="S36" s="51">
        <f>SUM(E36:R36)</f>
        <v>14872</v>
      </c>
    </row>
    <row r="37" spans="2:19" ht="28.5" customHeight="1" thickBot="1" thickTop="1">
      <c r="B37" s="212"/>
      <c r="C37" s="215" t="s">
        <v>38</v>
      </c>
      <c r="D37" s="216"/>
      <c r="E37" s="59">
        <f aca="true" t="shared" si="12" ref="E37:S37">E36/E6*100</f>
        <v>18.246522161112907</v>
      </c>
      <c r="F37" s="59">
        <f t="shared" si="12"/>
        <v>21.373829122906614</v>
      </c>
      <c r="G37" s="59">
        <f t="shared" si="12"/>
        <v>23.87810477979545</v>
      </c>
      <c r="H37" s="59">
        <f t="shared" si="12"/>
        <v>20.09261123414536</v>
      </c>
      <c r="I37" s="59">
        <f t="shared" si="12"/>
        <v>21.5642604480545</v>
      </c>
      <c r="J37" s="59">
        <f t="shared" si="12"/>
        <v>22.566037735849058</v>
      </c>
      <c r="K37" s="59">
        <f t="shared" si="12"/>
        <v>25.129782734089602</v>
      </c>
      <c r="L37" s="59">
        <f t="shared" si="12"/>
        <v>17.720258835241413</v>
      </c>
      <c r="M37" s="59">
        <f t="shared" si="12"/>
        <v>27.39018087855297</v>
      </c>
      <c r="N37" s="59">
        <f t="shared" si="12"/>
        <v>18.253311258278146</v>
      </c>
      <c r="O37" s="59">
        <f t="shared" si="12"/>
        <v>27.88188529244747</v>
      </c>
      <c r="P37" s="59">
        <f t="shared" si="12"/>
        <v>29.440154440154444</v>
      </c>
      <c r="Q37" s="59">
        <f t="shared" si="12"/>
        <v>22.167565852110442</v>
      </c>
      <c r="R37" s="60">
        <f t="shared" si="12"/>
        <v>21.544779655662612</v>
      </c>
      <c r="S37" s="61">
        <f t="shared" si="12"/>
        <v>22.817865197845865</v>
      </c>
    </row>
    <row r="38" spans="2:19" s="64" customFormat="1" ht="28.5" customHeight="1" thickBot="1" thickTop="1">
      <c r="B38" s="200" t="s">
        <v>50</v>
      </c>
      <c r="C38" s="202" t="s">
        <v>51</v>
      </c>
      <c r="D38" s="203"/>
      <c r="E38" s="63">
        <v>933</v>
      </c>
      <c r="F38" s="50">
        <v>374</v>
      </c>
      <c r="G38" s="50">
        <v>284</v>
      </c>
      <c r="H38" s="50">
        <v>199</v>
      </c>
      <c r="I38" s="50">
        <v>582</v>
      </c>
      <c r="J38" s="50">
        <v>156</v>
      </c>
      <c r="K38" s="50">
        <v>340</v>
      </c>
      <c r="L38" s="50">
        <v>164</v>
      </c>
      <c r="M38" s="50">
        <v>197</v>
      </c>
      <c r="N38" s="50">
        <v>178</v>
      </c>
      <c r="O38" s="50">
        <v>475</v>
      </c>
      <c r="P38" s="50">
        <v>371</v>
      </c>
      <c r="Q38" s="50">
        <v>436</v>
      </c>
      <c r="R38" s="50">
        <v>404</v>
      </c>
      <c r="S38" s="51">
        <f>SUM(E38:R38)</f>
        <v>5093</v>
      </c>
    </row>
    <row r="39" spans="2:19" s="4" customFormat="1" ht="28.5" customHeight="1" thickBot="1" thickTop="1">
      <c r="B39" s="201"/>
      <c r="C39" s="204" t="s">
        <v>38</v>
      </c>
      <c r="D39" s="205"/>
      <c r="E39" s="65">
        <f aca="true" t="shared" si="13" ref="E39:S39">E38/E6*100</f>
        <v>15.092203170494987</v>
      </c>
      <c r="F39" s="66">
        <f t="shared" si="13"/>
        <v>10.615952313369288</v>
      </c>
      <c r="G39" s="66">
        <f t="shared" si="13"/>
        <v>5.927781256522647</v>
      </c>
      <c r="H39" s="66">
        <f t="shared" si="13"/>
        <v>4.006442520636199</v>
      </c>
      <c r="I39" s="66">
        <f t="shared" si="13"/>
        <v>7.624787108607363</v>
      </c>
      <c r="J39" s="66">
        <f t="shared" si="13"/>
        <v>5.886792452830188</v>
      </c>
      <c r="K39" s="66">
        <f t="shared" si="13"/>
        <v>6.537204383772352</v>
      </c>
      <c r="L39" s="66">
        <f t="shared" si="13"/>
        <v>8.16326530612245</v>
      </c>
      <c r="M39" s="66">
        <f t="shared" si="13"/>
        <v>7.272056109265411</v>
      </c>
      <c r="N39" s="66">
        <f t="shared" si="13"/>
        <v>7.367549668874172</v>
      </c>
      <c r="O39" s="65">
        <f t="shared" si="13"/>
        <v>8.991103539655498</v>
      </c>
      <c r="P39" s="66">
        <f t="shared" si="13"/>
        <v>7.162162162162162</v>
      </c>
      <c r="Q39" s="66">
        <f t="shared" si="13"/>
        <v>6.918438590923516</v>
      </c>
      <c r="R39" s="67">
        <f t="shared" si="13"/>
        <v>6.381298373084821</v>
      </c>
      <c r="S39" s="61">
        <f t="shared" si="13"/>
        <v>7.814106203108459</v>
      </c>
    </row>
    <row r="40" spans="2:19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19" s="4" customFormat="1" ht="48.75" customHeight="1" thickBot="1">
      <c r="B41" s="206" t="s">
        <v>52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</row>
    <row r="42" spans="2:19" s="4" customFormat="1" ht="42" customHeight="1" thickBot="1" thickTop="1">
      <c r="B42" s="6" t="s">
        <v>1</v>
      </c>
      <c r="C42" s="72" t="s">
        <v>2</v>
      </c>
      <c r="D42" s="73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07" t="s">
        <v>55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196"/>
    </row>
    <row r="44" spans="2:19" s="4" customFormat="1" ht="42" customHeight="1" thickBot="1" thickTop="1">
      <c r="B44" s="74" t="s">
        <v>20</v>
      </c>
      <c r="C44" s="209" t="s">
        <v>56</v>
      </c>
      <c r="D44" s="210"/>
      <c r="E44" s="56">
        <v>363</v>
      </c>
      <c r="F44" s="56">
        <v>197</v>
      </c>
      <c r="G44" s="56">
        <v>120</v>
      </c>
      <c r="H44" s="56">
        <v>108</v>
      </c>
      <c r="I44" s="56">
        <v>174</v>
      </c>
      <c r="J44" s="56">
        <v>217</v>
      </c>
      <c r="K44" s="56">
        <v>79</v>
      </c>
      <c r="L44" s="56">
        <v>141</v>
      </c>
      <c r="M44" s="56">
        <v>125</v>
      </c>
      <c r="N44" s="56">
        <v>121</v>
      </c>
      <c r="O44" s="56">
        <v>570</v>
      </c>
      <c r="P44" s="56">
        <v>264</v>
      </c>
      <c r="Q44" s="56">
        <v>494</v>
      </c>
      <c r="R44" s="75">
        <v>322</v>
      </c>
      <c r="S44" s="76">
        <f>SUM(E44:R44)</f>
        <v>3295</v>
      </c>
    </row>
    <row r="45" spans="2:19" s="4" customFormat="1" ht="42" customHeight="1" thickBot="1" thickTop="1">
      <c r="B45" s="77"/>
      <c r="C45" s="190" t="s">
        <v>57</v>
      </c>
      <c r="D45" s="191"/>
      <c r="E45" s="78">
        <v>150</v>
      </c>
      <c r="F45" s="49">
        <v>172</v>
      </c>
      <c r="G45" s="49">
        <v>50</v>
      </c>
      <c r="H45" s="49">
        <v>41</v>
      </c>
      <c r="I45" s="49">
        <v>139</v>
      </c>
      <c r="J45" s="49">
        <v>183</v>
      </c>
      <c r="K45" s="49">
        <v>44</v>
      </c>
      <c r="L45" s="49">
        <v>50</v>
      </c>
      <c r="M45" s="50">
        <v>82</v>
      </c>
      <c r="N45" s="50">
        <v>86</v>
      </c>
      <c r="O45" s="50">
        <v>335</v>
      </c>
      <c r="P45" s="50">
        <v>210</v>
      </c>
      <c r="Q45" s="50">
        <v>434</v>
      </c>
      <c r="R45" s="50">
        <v>163</v>
      </c>
      <c r="S45" s="76">
        <f>SUM(E45:R45)</f>
        <v>2139</v>
      </c>
    </row>
    <row r="46" spans="2:22" s="4" customFormat="1" ht="42" customHeight="1" thickBot="1" thickTop="1">
      <c r="B46" s="79" t="s">
        <v>23</v>
      </c>
      <c r="C46" s="192" t="s">
        <v>58</v>
      </c>
      <c r="D46" s="193"/>
      <c r="E46" s="80">
        <f>E44+'[1]Stan i struktura I 12'!E46</f>
        <v>536</v>
      </c>
      <c r="F46" s="80">
        <f>F44+'[1]Stan i struktura I 12'!F46</f>
        <v>242</v>
      </c>
      <c r="G46" s="80">
        <f>G44+'[1]Stan i struktura I 12'!G46</f>
        <v>231</v>
      </c>
      <c r="H46" s="80">
        <f>H44+'[1]Stan i struktura I 12'!H46</f>
        <v>155</v>
      </c>
      <c r="I46" s="80">
        <f>I44+'[1]Stan i struktura I 12'!I46</f>
        <v>266</v>
      </c>
      <c r="J46" s="80">
        <f>J44+'[1]Stan i struktura I 12'!J46</f>
        <v>307</v>
      </c>
      <c r="K46" s="80">
        <f>K44+'[1]Stan i struktura I 12'!K46</f>
        <v>99</v>
      </c>
      <c r="L46" s="80">
        <f>L44+'[1]Stan i struktura I 12'!L46</f>
        <v>219</v>
      </c>
      <c r="M46" s="80">
        <f>M44+'[1]Stan i struktura I 12'!M46</f>
        <v>152</v>
      </c>
      <c r="N46" s="80">
        <f>N44+'[1]Stan i struktura I 12'!N46</f>
        <v>222</v>
      </c>
      <c r="O46" s="80">
        <f>O44+'[1]Stan i struktura I 12'!O46</f>
        <v>811</v>
      </c>
      <c r="P46" s="80">
        <f>P44+'[1]Stan i struktura I 12'!P46</f>
        <v>354</v>
      </c>
      <c r="Q46" s="80">
        <f>Q44+'[1]Stan i struktura I 12'!Q46</f>
        <v>887</v>
      </c>
      <c r="R46" s="81">
        <f>R44+'[1]Stan i struktura I 12'!R46</f>
        <v>624</v>
      </c>
      <c r="S46" s="82">
        <f>S44+'[1]Stan i struktura I 12'!S46</f>
        <v>5105</v>
      </c>
      <c r="V46" s="4">
        <f>SUM(E46:R46)</f>
        <v>5105</v>
      </c>
    </row>
    <row r="47" spans="2:19" s="4" customFormat="1" ht="42" customHeight="1" thickBot="1">
      <c r="B47" s="194" t="s">
        <v>59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6"/>
    </row>
    <row r="48" spans="2:19" s="4" customFormat="1" ht="42" customHeight="1" thickBot="1" thickTop="1">
      <c r="B48" s="197" t="s">
        <v>20</v>
      </c>
      <c r="C48" s="198" t="s">
        <v>60</v>
      </c>
      <c r="D48" s="199"/>
      <c r="E48" s="57">
        <v>18</v>
      </c>
      <c r="F48" s="57">
        <v>17</v>
      </c>
      <c r="G48" s="57">
        <v>0</v>
      </c>
      <c r="H48" s="57">
        <v>0</v>
      </c>
      <c r="I48" s="57">
        <v>4</v>
      </c>
      <c r="J48" s="57">
        <v>0</v>
      </c>
      <c r="K48" s="57">
        <v>0</v>
      </c>
      <c r="L48" s="57">
        <v>11</v>
      </c>
      <c r="M48" s="57">
        <v>3</v>
      </c>
      <c r="N48" s="57">
        <v>0</v>
      </c>
      <c r="O48" s="57">
        <v>27</v>
      </c>
      <c r="P48" s="57">
        <v>4</v>
      </c>
      <c r="Q48" s="57">
        <v>101</v>
      </c>
      <c r="R48" s="58">
        <v>17</v>
      </c>
      <c r="S48" s="83">
        <f>SUM(E48:R48)</f>
        <v>202</v>
      </c>
    </row>
    <row r="49" spans="2:22" ht="42" customHeight="1" thickBot="1" thickTop="1">
      <c r="B49" s="178"/>
      <c r="C49" s="188" t="s">
        <v>61</v>
      </c>
      <c r="D49" s="189"/>
      <c r="E49" s="84">
        <f>E48+'[1]Stan i struktura I 12'!E49</f>
        <v>26</v>
      </c>
      <c r="F49" s="84">
        <f>F48+'[1]Stan i struktura I 12'!F49</f>
        <v>19</v>
      </c>
      <c r="G49" s="84">
        <f>G48+'[1]Stan i struktura I 12'!G49</f>
        <v>0</v>
      </c>
      <c r="H49" s="84">
        <f>H48+'[1]Stan i struktura I 12'!H49</f>
        <v>0</v>
      </c>
      <c r="I49" s="84">
        <f>I48+'[1]Stan i struktura I 12'!I49</f>
        <v>6</v>
      </c>
      <c r="J49" s="84">
        <f>J48+'[1]Stan i struktura I 12'!J49</f>
        <v>0</v>
      </c>
      <c r="K49" s="84">
        <f>K48+'[1]Stan i struktura I 12'!K49</f>
        <v>0</v>
      </c>
      <c r="L49" s="84">
        <f>L48+'[1]Stan i struktura I 12'!L49</f>
        <v>14</v>
      </c>
      <c r="M49" s="84">
        <f>M48+'[1]Stan i struktura I 12'!M49</f>
        <v>4</v>
      </c>
      <c r="N49" s="84">
        <f>N48+'[1]Stan i struktura I 12'!N49</f>
        <v>0</v>
      </c>
      <c r="O49" s="84">
        <f>O48+'[1]Stan i struktura I 12'!O49</f>
        <v>83</v>
      </c>
      <c r="P49" s="84">
        <f>P48+'[1]Stan i struktura I 12'!P49</f>
        <v>9</v>
      </c>
      <c r="Q49" s="84">
        <f>Q48+'[1]Stan i struktura I 12'!Q49</f>
        <v>145</v>
      </c>
      <c r="R49" s="85">
        <f>R48+'[1]Stan i struktura I 12'!R49</f>
        <v>21</v>
      </c>
      <c r="S49" s="82">
        <f>S48+'[1]Stan i struktura I 12'!S49</f>
        <v>327</v>
      </c>
      <c r="V49" s="4">
        <f>SUM(E49:R49)</f>
        <v>327</v>
      </c>
    </row>
    <row r="50" spans="2:19" s="4" customFormat="1" ht="42" customHeight="1" thickBot="1" thickTop="1">
      <c r="B50" s="173" t="s">
        <v>23</v>
      </c>
      <c r="C50" s="186" t="s">
        <v>62</v>
      </c>
      <c r="D50" s="187"/>
      <c r="E50" s="86">
        <v>4</v>
      </c>
      <c r="F50" s="86">
        <v>16</v>
      </c>
      <c r="G50" s="86">
        <v>3</v>
      </c>
      <c r="H50" s="86">
        <v>0</v>
      </c>
      <c r="I50" s="86">
        <v>0</v>
      </c>
      <c r="J50" s="86">
        <v>0</v>
      </c>
      <c r="K50" s="86">
        <v>0</v>
      </c>
      <c r="L50" s="86">
        <v>2</v>
      </c>
      <c r="M50" s="86">
        <v>0</v>
      </c>
      <c r="N50" s="86">
        <v>0</v>
      </c>
      <c r="O50" s="86">
        <v>14</v>
      </c>
      <c r="P50" s="86">
        <v>40</v>
      </c>
      <c r="Q50" s="86">
        <v>0</v>
      </c>
      <c r="R50" s="87">
        <v>0</v>
      </c>
      <c r="S50" s="83">
        <f>SUM(E50:R50)</f>
        <v>79</v>
      </c>
    </row>
    <row r="51" spans="2:22" ht="42" customHeight="1" thickBot="1" thickTop="1">
      <c r="B51" s="178"/>
      <c r="C51" s="188" t="s">
        <v>63</v>
      </c>
      <c r="D51" s="189"/>
      <c r="E51" s="84">
        <f>E50+'[1]Stan i struktura I 12'!E51</f>
        <v>4</v>
      </c>
      <c r="F51" s="84">
        <f>F50+'[1]Stan i struktura I 12'!F51</f>
        <v>16</v>
      </c>
      <c r="G51" s="84">
        <f>G50+'[1]Stan i struktura I 12'!G51</f>
        <v>3</v>
      </c>
      <c r="H51" s="84">
        <f>H50+'[1]Stan i struktura I 12'!H51</f>
        <v>0</v>
      </c>
      <c r="I51" s="84">
        <f>I50+'[1]Stan i struktura I 12'!I51</f>
        <v>0</v>
      </c>
      <c r="J51" s="84">
        <f>J50+'[1]Stan i struktura I 12'!J51</f>
        <v>0</v>
      </c>
      <c r="K51" s="84">
        <f>K50+'[1]Stan i struktura I 12'!K51</f>
        <v>0</v>
      </c>
      <c r="L51" s="84">
        <f>L50+'[1]Stan i struktura I 12'!L51</f>
        <v>4</v>
      </c>
      <c r="M51" s="84">
        <f>M50+'[1]Stan i struktura I 12'!M51</f>
        <v>0</v>
      </c>
      <c r="N51" s="84">
        <f>N50+'[1]Stan i struktura I 12'!N51</f>
        <v>0</v>
      </c>
      <c r="O51" s="84">
        <f>O50+'[1]Stan i struktura I 12'!O51</f>
        <v>14</v>
      </c>
      <c r="P51" s="84">
        <f>P50+'[1]Stan i struktura I 12'!P51</f>
        <v>40</v>
      </c>
      <c r="Q51" s="84">
        <f>Q50+'[1]Stan i struktura I 12'!Q51</f>
        <v>0</v>
      </c>
      <c r="R51" s="85">
        <f>R50+'[1]Stan i struktura I 12'!R51</f>
        <v>0</v>
      </c>
      <c r="S51" s="82">
        <f>S50+'[1]Stan i struktura I 12'!S51</f>
        <v>81</v>
      </c>
      <c r="V51" s="4">
        <f>SUM(E51:R51)</f>
        <v>81</v>
      </c>
    </row>
    <row r="52" spans="2:19" s="4" customFormat="1" ht="42" customHeight="1" thickBot="1" thickTop="1">
      <c r="B52" s="172" t="s">
        <v>28</v>
      </c>
      <c r="C52" s="179" t="s">
        <v>64</v>
      </c>
      <c r="D52" s="180"/>
      <c r="E52" s="48">
        <v>4</v>
      </c>
      <c r="F52" s="49">
        <v>0</v>
      </c>
      <c r="G52" s="49">
        <v>0</v>
      </c>
      <c r="H52" s="49">
        <v>0</v>
      </c>
      <c r="I52" s="50">
        <v>0</v>
      </c>
      <c r="J52" s="49">
        <v>7</v>
      </c>
      <c r="K52" s="50">
        <v>0</v>
      </c>
      <c r="L52" s="49">
        <v>4</v>
      </c>
      <c r="M52" s="50">
        <v>0</v>
      </c>
      <c r="N52" s="50">
        <v>5</v>
      </c>
      <c r="O52" s="50">
        <v>0</v>
      </c>
      <c r="P52" s="49">
        <v>0</v>
      </c>
      <c r="Q52" s="88">
        <v>0</v>
      </c>
      <c r="R52" s="50">
        <v>7</v>
      </c>
      <c r="S52" s="83">
        <f>SUM(E52:R52)</f>
        <v>27</v>
      </c>
    </row>
    <row r="53" spans="2:22" ht="42" customHeight="1" thickBot="1" thickTop="1">
      <c r="B53" s="178"/>
      <c r="C53" s="188" t="s">
        <v>65</v>
      </c>
      <c r="D53" s="189"/>
      <c r="E53" s="84">
        <f>E52+'[1]Stan i struktura I 12'!E53</f>
        <v>4</v>
      </c>
      <c r="F53" s="84">
        <f>F52+'[1]Stan i struktura I 12'!F53</f>
        <v>0</v>
      </c>
      <c r="G53" s="84">
        <f>G52+'[1]Stan i struktura I 12'!G53</f>
        <v>0</v>
      </c>
      <c r="H53" s="84">
        <f>H52+'[1]Stan i struktura I 12'!H53</f>
        <v>0</v>
      </c>
      <c r="I53" s="84">
        <f>I52+'[1]Stan i struktura I 12'!I53</f>
        <v>0</v>
      </c>
      <c r="J53" s="84">
        <f>J52+'[1]Stan i struktura I 12'!J53</f>
        <v>7</v>
      </c>
      <c r="K53" s="84">
        <f>K52+'[1]Stan i struktura I 12'!K53</f>
        <v>0</v>
      </c>
      <c r="L53" s="84">
        <f>L52+'[1]Stan i struktura I 12'!L53</f>
        <v>5</v>
      </c>
      <c r="M53" s="84">
        <f>M52+'[1]Stan i struktura I 12'!M53</f>
        <v>0</v>
      </c>
      <c r="N53" s="84">
        <f>N52+'[1]Stan i struktura I 12'!N53</f>
        <v>5</v>
      </c>
      <c r="O53" s="84">
        <f>O52+'[1]Stan i struktura I 12'!O53</f>
        <v>3</v>
      </c>
      <c r="P53" s="84">
        <f>P52+'[1]Stan i struktura I 12'!P53</f>
        <v>1</v>
      </c>
      <c r="Q53" s="84">
        <f>Q52+'[1]Stan i struktura I 12'!Q53</f>
        <v>0</v>
      </c>
      <c r="R53" s="85">
        <f>R52+'[1]Stan i struktura I 12'!R53</f>
        <v>7</v>
      </c>
      <c r="S53" s="82">
        <f>S52+'[1]Stan i struktura I 12'!S53</f>
        <v>32</v>
      </c>
      <c r="V53" s="4">
        <f>SUM(E53:R53)</f>
        <v>32</v>
      </c>
    </row>
    <row r="54" spans="2:19" s="4" customFormat="1" ht="42" customHeight="1" thickBot="1" thickTop="1">
      <c r="B54" s="172" t="s">
        <v>31</v>
      </c>
      <c r="C54" s="179" t="s">
        <v>66</v>
      </c>
      <c r="D54" s="180"/>
      <c r="E54" s="48">
        <v>5</v>
      </c>
      <c r="F54" s="49">
        <v>4</v>
      </c>
      <c r="G54" s="49">
        <v>0</v>
      </c>
      <c r="H54" s="49">
        <v>0</v>
      </c>
      <c r="I54" s="50">
        <v>1</v>
      </c>
      <c r="J54" s="49">
        <v>9</v>
      </c>
      <c r="K54" s="50">
        <v>4</v>
      </c>
      <c r="L54" s="49">
        <v>1</v>
      </c>
      <c r="M54" s="50">
        <v>2</v>
      </c>
      <c r="N54" s="50">
        <v>12</v>
      </c>
      <c r="O54" s="50">
        <v>3</v>
      </c>
      <c r="P54" s="49">
        <v>2</v>
      </c>
      <c r="Q54" s="88">
        <v>10</v>
      </c>
      <c r="R54" s="50">
        <v>14</v>
      </c>
      <c r="S54" s="83">
        <f>SUM(E54:R54)</f>
        <v>67</v>
      </c>
    </row>
    <row r="55" spans="2:22" s="4" customFormat="1" ht="42" customHeight="1" thickBot="1" thickTop="1">
      <c r="B55" s="178"/>
      <c r="C55" s="181" t="s">
        <v>67</v>
      </c>
      <c r="D55" s="182"/>
      <c r="E55" s="84">
        <f>E54+'[1]Stan i struktura I 12'!E55</f>
        <v>14</v>
      </c>
      <c r="F55" s="84">
        <f>F54+'[1]Stan i struktura I 12'!F55</f>
        <v>6</v>
      </c>
      <c r="G55" s="84">
        <f>G54+'[1]Stan i struktura I 12'!G55</f>
        <v>0</v>
      </c>
      <c r="H55" s="84">
        <f>H54+'[1]Stan i struktura I 12'!H55</f>
        <v>0</v>
      </c>
      <c r="I55" s="84">
        <f>I54+'[1]Stan i struktura I 12'!I55</f>
        <v>1</v>
      </c>
      <c r="J55" s="84">
        <f>J54+'[1]Stan i struktura I 12'!J55</f>
        <v>19</v>
      </c>
      <c r="K55" s="84">
        <f>K54+'[1]Stan i struktura I 12'!K55</f>
        <v>8</v>
      </c>
      <c r="L55" s="84">
        <f>L54+'[1]Stan i struktura I 12'!L55</f>
        <v>7</v>
      </c>
      <c r="M55" s="84">
        <f>M54+'[1]Stan i struktura I 12'!M55</f>
        <v>2</v>
      </c>
      <c r="N55" s="84">
        <f>N54+'[1]Stan i struktura I 12'!N55</f>
        <v>12</v>
      </c>
      <c r="O55" s="84">
        <f>O54+'[1]Stan i struktura I 12'!O55</f>
        <v>9</v>
      </c>
      <c r="P55" s="84">
        <f>P54+'[1]Stan i struktura I 12'!P55</f>
        <v>5</v>
      </c>
      <c r="Q55" s="84">
        <f>Q54+'[1]Stan i struktura I 12'!Q55</f>
        <v>14</v>
      </c>
      <c r="R55" s="85">
        <f>R54+'[1]Stan i struktura I 12'!R55</f>
        <v>24</v>
      </c>
      <c r="S55" s="82">
        <f>S54+'[1]Stan i struktura I 12'!S55</f>
        <v>121</v>
      </c>
      <c r="V55" s="4">
        <f>SUM(E55:R55)</f>
        <v>121</v>
      </c>
    </row>
    <row r="56" spans="2:19" s="4" customFormat="1" ht="42" customHeight="1" thickBot="1" thickTop="1">
      <c r="B56" s="172" t="s">
        <v>42</v>
      </c>
      <c r="C56" s="165" t="s">
        <v>68</v>
      </c>
      <c r="D56" s="166"/>
      <c r="E56" s="89">
        <v>0</v>
      </c>
      <c r="F56" s="89">
        <v>2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90">
        <v>1</v>
      </c>
      <c r="S56" s="83">
        <f>SUM(E56:R56)</f>
        <v>3</v>
      </c>
    </row>
    <row r="57" spans="2:22" s="4" customFormat="1" ht="42" customHeight="1" thickBot="1" thickTop="1">
      <c r="B57" s="183"/>
      <c r="C57" s="184" t="s">
        <v>69</v>
      </c>
      <c r="D57" s="185"/>
      <c r="E57" s="84">
        <f>E56+'[1]Stan i struktura I 12'!E57</f>
        <v>2</v>
      </c>
      <c r="F57" s="84">
        <f>F56+'[1]Stan i struktura I 12'!F57</f>
        <v>2</v>
      </c>
      <c r="G57" s="84">
        <f>G56+'[1]Stan i struktura I 12'!G57</f>
        <v>0</v>
      </c>
      <c r="H57" s="84">
        <f>H56+'[1]Stan i struktura I 12'!H57</f>
        <v>0</v>
      </c>
      <c r="I57" s="84">
        <f>I56+'[1]Stan i struktura I 12'!I57</f>
        <v>0</v>
      </c>
      <c r="J57" s="84">
        <f>J56+'[1]Stan i struktura I 12'!J57</f>
        <v>0</v>
      </c>
      <c r="K57" s="84">
        <f>K56+'[1]Stan i struktura I 12'!K57</f>
        <v>0</v>
      </c>
      <c r="L57" s="84">
        <f>L56+'[1]Stan i struktura I 12'!L57</f>
        <v>0</v>
      </c>
      <c r="M57" s="84">
        <f>M56+'[1]Stan i struktura I 12'!M57</f>
        <v>0</v>
      </c>
      <c r="N57" s="84">
        <f>N56+'[1]Stan i struktura I 12'!N57</f>
        <v>0</v>
      </c>
      <c r="O57" s="84">
        <f>O56+'[1]Stan i struktura I 12'!O57</f>
        <v>1</v>
      </c>
      <c r="P57" s="84">
        <f>P56+'[1]Stan i struktura I 12'!P57</f>
        <v>0</v>
      </c>
      <c r="Q57" s="84">
        <f>Q56+'[1]Stan i struktura I 12'!Q57</f>
        <v>0</v>
      </c>
      <c r="R57" s="85">
        <f>R56+'[1]Stan i struktura I 12'!R57</f>
        <v>2</v>
      </c>
      <c r="S57" s="82">
        <f>S56+'[1]Stan i struktura I 12'!S57</f>
        <v>7</v>
      </c>
      <c r="V57" s="4">
        <f>SUM(E57:R57)</f>
        <v>7</v>
      </c>
    </row>
    <row r="58" spans="2:19" s="4" customFormat="1" ht="42" customHeight="1" thickBot="1" thickTop="1">
      <c r="B58" s="172" t="s">
        <v>50</v>
      </c>
      <c r="C58" s="165" t="s">
        <v>70</v>
      </c>
      <c r="D58" s="166"/>
      <c r="E58" s="89">
        <v>4</v>
      </c>
      <c r="F58" s="89">
        <v>0</v>
      </c>
      <c r="G58" s="89">
        <v>4</v>
      </c>
      <c r="H58" s="89">
        <v>3</v>
      </c>
      <c r="I58" s="89">
        <v>7</v>
      </c>
      <c r="J58" s="89">
        <v>0</v>
      </c>
      <c r="K58" s="89">
        <v>0</v>
      </c>
      <c r="L58" s="89">
        <v>16</v>
      </c>
      <c r="M58" s="89">
        <v>9</v>
      </c>
      <c r="N58" s="89">
        <v>3</v>
      </c>
      <c r="O58" s="89">
        <v>5</v>
      </c>
      <c r="P58" s="89">
        <v>10</v>
      </c>
      <c r="Q58" s="89">
        <v>1</v>
      </c>
      <c r="R58" s="90">
        <v>1</v>
      </c>
      <c r="S58" s="83">
        <f>SUM(E58:R58)</f>
        <v>63</v>
      </c>
    </row>
    <row r="59" spans="2:22" s="4" customFormat="1" ht="42" customHeight="1" thickBot="1" thickTop="1">
      <c r="B59" s="173"/>
      <c r="C59" s="174" t="s">
        <v>71</v>
      </c>
      <c r="D59" s="175"/>
      <c r="E59" s="84">
        <f>E58+'[1]Stan i struktura I 12'!E59</f>
        <v>4</v>
      </c>
      <c r="F59" s="84">
        <f>F58+'[1]Stan i struktura I 12'!F59</f>
        <v>0</v>
      </c>
      <c r="G59" s="84">
        <f>G58+'[1]Stan i struktura I 12'!G59</f>
        <v>6</v>
      </c>
      <c r="H59" s="84">
        <f>H58+'[1]Stan i struktura I 12'!H59</f>
        <v>3</v>
      </c>
      <c r="I59" s="84">
        <f>I58+'[1]Stan i struktura I 12'!I59</f>
        <v>9</v>
      </c>
      <c r="J59" s="84">
        <f>J58+'[1]Stan i struktura I 12'!J59</f>
        <v>0</v>
      </c>
      <c r="K59" s="84">
        <f>K58+'[1]Stan i struktura I 12'!K59</f>
        <v>0</v>
      </c>
      <c r="L59" s="84">
        <f>L58+'[1]Stan i struktura I 12'!L59</f>
        <v>16</v>
      </c>
      <c r="M59" s="84">
        <f>M58+'[1]Stan i struktura I 12'!M59</f>
        <v>9</v>
      </c>
      <c r="N59" s="84">
        <f>N58+'[1]Stan i struktura I 12'!N59</f>
        <v>6</v>
      </c>
      <c r="O59" s="84">
        <f>O58+'[1]Stan i struktura I 12'!O59</f>
        <v>5</v>
      </c>
      <c r="P59" s="84">
        <f>P58+'[1]Stan i struktura I 12'!P59</f>
        <v>10</v>
      </c>
      <c r="Q59" s="84">
        <f>Q58+'[1]Stan i struktura I 12'!Q59</f>
        <v>1</v>
      </c>
      <c r="R59" s="85">
        <f>R58+'[1]Stan i struktura I 12'!R59</f>
        <v>4</v>
      </c>
      <c r="S59" s="82">
        <f>S58+'[1]Stan i struktura I 12'!S59</f>
        <v>73</v>
      </c>
      <c r="V59" s="4">
        <f>SUM(E59:R59)</f>
        <v>73</v>
      </c>
    </row>
    <row r="60" spans="2:19" s="4" customFormat="1" ht="42" customHeight="1" thickBot="1" thickTop="1">
      <c r="B60" s="164" t="s">
        <v>72</v>
      </c>
      <c r="C60" s="165" t="s">
        <v>73</v>
      </c>
      <c r="D60" s="166"/>
      <c r="E60" s="89">
        <v>50</v>
      </c>
      <c r="F60" s="89">
        <v>33</v>
      </c>
      <c r="G60" s="89">
        <v>38</v>
      </c>
      <c r="H60" s="89">
        <v>41</v>
      </c>
      <c r="I60" s="89">
        <v>14</v>
      </c>
      <c r="J60" s="89">
        <v>6</v>
      </c>
      <c r="K60" s="89">
        <v>4</v>
      </c>
      <c r="L60" s="89">
        <v>30</v>
      </c>
      <c r="M60" s="89">
        <v>82</v>
      </c>
      <c r="N60" s="89">
        <v>9</v>
      </c>
      <c r="O60" s="89">
        <v>96</v>
      </c>
      <c r="P60" s="89">
        <v>65</v>
      </c>
      <c r="Q60" s="89">
        <v>74</v>
      </c>
      <c r="R60" s="90">
        <v>35</v>
      </c>
      <c r="S60" s="83">
        <f>SUM(E60:R60)</f>
        <v>577</v>
      </c>
    </row>
    <row r="61" spans="2:22" s="4" customFormat="1" ht="42" customHeight="1" thickBot="1" thickTop="1">
      <c r="B61" s="164"/>
      <c r="C61" s="176" t="s">
        <v>74</v>
      </c>
      <c r="D61" s="177"/>
      <c r="E61" s="91">
        <f>E60+'[1]Stan i struktura I 12'!E61</f>
        <v>71</v>
      </c>
      <c r="F61" s="91">
        <f>F60+'[1]Stan i struktura I 12'!F61</f>
        <v>41</v>
      </c>
      <c r="G61" s="91">
        <f>G60+'[1]Stan i struktura I 12'!G61</f>
        <v>52</v>
      </c>
      <c r="H61" s="91">
        <f>H60+'[1]Stan i struktura I 12'!H61</f>
        <v>44</v>
      </c>
      <c r="I61" s="91">
        <f>I60+'[1]Stan i struktura I 12'!I61</f>
        <v>22</v>
      </c>
      <c r="J61" s="91">
        <f>J60+'[1]Stan i struktura I 12'!J61</f>
        <v>16</v>
      </c>
      <c r="K61" s="91">
        <f>K60+'[1]Stan i struktura I 12'!K61</f>
        <v>5</v>
      </c>
      <c r="L61" s="91">
        <f>L60+'[1]Stan i struktura I 12'!L61</f>
        <v>33</v>
      </c>
      <c r="M61" s="91">
        <f>M60+'[1]Stan i struktura I 12'!M61</f>
        <v>86</v>
      </c>
      <c r="N61" s="91">
        <f>N60+'[1]Stan i struktura I 12'!N61</f>
        <v>12</v>
      </c>
      <c r="O61" s="91">
        <f>O60+'[1]Stan i struktura I 12'!O61</f>
        <v>97</v>
      </c>
      <c r="P61" s="91">
        <f>P60+'[1]Stan i struktura I 12'!P61</f>
        <v>70</v>
      </c>
      <c r="Q61" s="91">
        <f>Q60+'[1]Stan i struktura I 12'!Q61</f>
        <v>81</v>
      </c>
      <c r="R61" s="92">
        <f>R60+'[1]Stan i struktura I 12'!R61</f>
        <v>36</v>
      </c>
      <c r="S61" s="82">
        <f>S60+'[1]Stan i struktura I 12'!S61</f>
        <v>666</v>
      </c>
      <c r="V61" s="4">
        <f>SUM(E61:R61)</f>
        <v>666</v>
      </c>
    </row>
    <row r="62" spans="2:19" s="4" customFormat="1" ht="42" customHeight="1" thickBot="1" thickTop="1">
      <c r="B62" s="164" t="s">
        <v>75</v>
      </c>
      <c r="C62" s="165" t="s">
        <v>76</v>
      </c>
      <c r="D62" s="166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Bot="1" thickTop="1">
      <c r="B63" s="164"/>
      <c r="C63" s="167" t="s">
        <v>77</v>
      </c>
      <c r="D63" s="168"/>
      <c r="E63" s="84">
        <f>E62+'[1]Stan i struktura I 12'!E63</f>
        <v>0</v>
      </c>
      <c r="F63" s="84">
        <f>F62+'[1]Stan i struktura I 12'!F63</f>
        <v>0</v>
      </c>
      <c r="G63" s="84">
        <f>G62+'[1]Stan i struktura I 12'!G63</f>
        <v>0</v>
      </c>
      <c r="H63" s="84">
        <f>H62+'[1]Stan i struktura I 12'!H63</f>
        <v>0</v>
      </c>
      <c r="I63" s="84">
        <f>I62+'[1]Stan i struktura I 12'!I63</f>
        <v>0</v>
      </c>
      <c r="J63" s="84">
        <f>J62+'[1]Stan i struktura I 12'!J63</f>
        <v>0</v>
      </c>
      <c r="K63" s="84">
        <f>K62+'[1]Stan i struktura I 12'!K63</f>
        <v>0</v>
      </c>
      <c r="L63" s="84">
        <f>L62+'[1]Stan i struktura I 12'!L63</f>
        <v>0</v>
      </c>
      <c r="M63" s="84">
        <f>M62+'[1]Stan i struktura I 12'!M63</f>
        <v>0</v>
      </c>
      <c r="N63" s="84">
        <f>N62+'[1]Stan i struktura I 12'!N63</f>
        <v>0</v>
      </c>
      <c r="O63" s="84">
        <f>O62+'[1]Stan i struktura I 12'!O63</f>
        <v>0</v>
      </c>
      <c r="P63" s="84">
        <f>P62+'[1]Stan i struktura I 12'!P63</f>
        <v>0</v>
      </c>
      <c r="Q63" s="84">
        <f>Q62+'[1]Stan i struktura I 12'!Q63</f>
        <v>0</v>
      </c>
      <c r="R63" s="85">
        <f>R62+'[1]Stan i struktura I 12'!R63</f>
        <v>0</v>
      </c>
      <c r="S63" s="82">
        <f>S62+'[1]Stan i struktura I 12'!S63</f>
        <v>0</v>
      </c>
      <c r="V63" s="4">
        <f>SUM(E63:R63)</f>
        <v>0</v>
      </c>
    </row>
    <row r="64" spans="2:19" s="4" customFormat="1" ht="42" customHeight="1" thickBot="1" thickTop="1">
      <c r="B64" s="164" t="s">
        <v>78</v>
      </c>
      <c r="C64" s="165" t="s">
        <v>79</v>
      </c>
      <c r="D64" s="166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27</v>
      </c>
      <c r="K64" s="89">
        <v>11</v>
      </c>
      <c r="L64" s="89">
        <v>0</v>
      </c>
      <c r="M64" s="89">
        <v>0</v>
      </c>
      <c r="N64" s="89">
        <v>20</v>
      </c>
      <c r="O64" s="89">
        <v>63</v>
      </c>
      <c r="P64" s="89">
        <v>1</v>
      </c>
      <c r="Q64" s="89">
        <v>159</v>
      </c>
      <c r="R64" s="90">
        <v>65</v>
      </c>
      <c r="S64" s="83">
        <f>SUM(E64:R64)</f>
        <v>346</v>
      </c>
    </row>
    <row r="65" spans="2:22" ht="42" customHeight="1" thickBot="1" thickTop="1">
      <c r="B65" s="169"/>
      <c r="C65" s="170" t="s">
        <v>80</v>
      </c>
      <c r="D65" s="171"/>
      <c r="E65" s="84">
        <f>E64+'[1]Stan i struktura I 12'!E65</f>
        <v>0</v>
      </c>
      <c r="F65" s="84">
        <f>F64+'[1]Stan i struktura I 12'!F65</f>
        <v>0</v>
      </c>
      <c r="G65" s="84">
        <f>G64+'[1]Stan i struktura I 12'!G65</f>
        <v>0</v>
      </c>
      <c r="H65" s="84">
        <f>H64+'[1]Stan i struktura I 12'!H65</f>
        <v>0</v>
      </c>
      <c r="I65" s="84">
        <f>I64+'[1]Stan i struktura I 12'!I65</f>
        <v>0</v>
      </c>
      <c r="J65" s="84">
        <f>J64+'[1]Stan i struktura I 12'!J65</f>
        <v>27</v>
      </c>
      <c r="K65" s="84">
        <f>K64+'[1]Stan i struktura I 12'!K65</f>
        <v>11</v>
      </c>
      <c r="L65" s="84">
        <f>L64+'[1]Stan i struktura I 12'!L65</f>
        <v>0</v>
      </c>
      <c r="M65" s="84">
        <f>M64+'[1]Stan i struktura I 12'!M65</f>
        <v>0</v>
      </c>
      <c r="N65" s="84">
        <f>N64+'[1]Stan i struktura I 12'!N65</f>
        <v>20</v>
      </c>
      <c r="O65" s="84">
        <f>O64+'[1]Stan i struktura I 12'!O65</f>
        <v>63</v>
      </c>
      <c r="P65" s="84">
        <f>P64+'[1]Stan i struktura I 12'!P65</f>
        <v>1</v>
      </c>
      <c r="Q65" s="84">
        <f>Q64+'[1]Stan i struktura I 12'!Q65</f>
        <v>159</v>
      </c>
      <c r="R65" s="85">
        <f>R64+'[1]Stan i struktura I 12'!R65</f>
        <v>221</v>
      </c>
      <c r="S65" s="82">
        <f>S64+'[1]Stan i struktura I 12'!S65</f>
        <v>502</v>
      </c>
      <c r="V65" s="4">
        <f>SUM(E65:R65)</f>
        <v>502</v>
      </c>
    </row>
    <row r="66" spans="2:22" ht="45" customHeight="1" thickBot="1" thickTop="1">
      <c r="B66" s="157" t="s">
        <v>81</v>
      </c>
      <c r="C66" s="159" t="s">
        <v>82</v>
      </c>
      <c r="D66" s="160"/>
      <c r="E66" s="93">
        <f aca="true" t="shared" si="14" ref="E66:R67">E48+E50+E52+E54+E56+E58+E60+E62+E64</f>
        <v>85</v>
      </c>
      <c r="F66" s="93">
        <f t="shared" si="14"/>
        <v>72</v>
      </c>
      <c r="G66" s="93">
        <f t="shared" si="14"/>
        <v>45</v>
      </c>
      <c r="H66" s="93">
        <f t="shared" si="14"/>
        <v>44</v>
      </c>
      <c r="I66" s="93">
        <f t="shared" si="14"/>
        <v>26</v>
      </c>
      <c r="J66" s="93">
        <f t="shared" si="14"/>
        <v>49</v>
      </c>
      <c r="K66" s="93">
        <f t="shared" si="14"/>
        <v>19</v>
      </c>
      <c r="L66" s="93">
        <f t="shared" si="14"/>
        <v>64</v>
      </c>
      <c r="M66" s="93">
        <f t="shared" si="14"/>
        <v>96</v>
      </c>
      <c r="N66" s="93">
        <f t="shared" si="14"/>
        <v>49</v>
      </c>
      <c r="O66" s="93">
        <f t="shared" si="14"/>
        <v>208</v>
      </c>
      <c r="P66" s="93">
        <f t="shared" si="14"/>
        <v>122</v>
      </c>
      <c r="Q66" s="93">
        <f t="shared" si="14"/>
        <v>345</v>
      </c>
      <c r="R66" s="94">
        <f t="shared" si="14"/>
        <v>140</v>
      </c>
      <c r="S66" s="95">
        <f>SUM(E66:R66)</f>
        <v>1364</v>
      </c>
      <c r="V66" s="4"/>
    </row>
    <row r="67" spans="2:22" ht="45" customHeight="1" thickBot="1" thickTop="1">
      <c r="B67" s="158"/>
      <c r="C67" s="159" t="s">
        <v>83</v>
      </c>
      <c r="D67" s="160"/>
      <c r="E67" s="96">
        <f t="shared" si="14"/>
        <v>125</v>
      </c>
      <c r="F67" s="96">
        <f>F49+F51+F53+F55+F57+F59+F61+F63+F65</f>
        <v>84</v>
      </c>
      <c r="G67" s="96">
        <f t="shared" si="14"/>
        <v>61</v>
      </c>
      <c r="H67" s="96">
        <f t="shared" si="14"/>
        <v>47</v>
      </c>
      <c r="I67" s="96">
        <f t="shared" si="14"/>
        <v>38</v>
      </c>
      <c r="J67" s="96">
        <f t="shared" si="14"/>
        <v>69</v>
      </c>
      <c r="K67" s="96">
        <f t="shared" si="14"/>
        <v>24</v>
      </c>
      <c r="L67" s="96">
        <f t="shared" si="14"/>
        <v>79</v>
      </c>
      <c r="M67" s="96">
        <f t="shared" si="14"/>
        <v>101</v>
      </c>
      <c r="N67" s="96">
        <f t="shared" si="14"/>
        <v>55</v>
      </c>
      <c r="O67" s="96">
        <f t="shared" si="14"/>
        <v>275</v>
      </c>
      <c r="P67" s="96">
        <f t="shared" si="14"/>
        <v>136</v>
      </c>
      <c r="Q67" s="96">
        <f t="shared" si="14"/>
        <v>400</v>
      </c>
      <c r="R67" s="97">
        <f t="shared" si="14"/>
        <v>315</v>
      </c>
      <c r="S67" s="95">
        <f>SUM(E67:R67)</f>
        <v>1809</v>
      </c>
      <c r="V67" s="4"/>
    </row>
    <row r="68" spans="2:19" ht="14.25" customHeight="1">
      <c r="B68" s="161" t="s">
        <v>84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</row>
    <row r="69" spans="2:19" ht="14.25" customHeight="1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</row>
    <row r="75" ht="13.5" thickBot="1"/>
    <row r="76" spans="5:19" ht="26.25" customHeight="1" thickBot="1" thickTop="1">
      <c r="E76" s="98">
        <v>135</v>
      </c>
      <c r="F76" s="98">
        <v>107</v>
      </c>
      <c r="G76" s="98">
        <v>64</v>
      </c>
      <c r="H76" s="98">
        <v>64</v>
      </c>
      <c r="I76" s="98">
        <v>84</v>
      </c>
      <c r="J76" s="98">
        <v>58</v>
      </c>
      <c r="K76" s="98">
        <v>57</v>
      </c>
      <c r="L76" s="98">
        <v>48</v>
      </c>
      <c r="M76" s="98">
        <v>86</v>
      </c>
      <c r="N76" s="98">
        <v>43</v>
      </c>
      <c r="O76" s="98">
        <v>161</v>
      </c>
      <c r="P76" s="98">
        <v>94</v>
      </c>
      <c r="Q76" s="98">
        <v>93</v>
      </c>
      <c r="R76" s="98">
        <v>105</v>
      </c>
      <c r="S76" s="76">
        <f>SUM(E76:R76)</f>
        <v>1199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52" t="s">
        <v>85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2:15" ht="24.75" customHeight="1">
      <c r="B2" s="252" t="s">
        <v>86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18.75" thickBot="1">
      <c r="B3" s="1"/>
      <c r="C3" s="99"/>
      <c r="D3" s="99"/>
      <c r="E3" s="99"/>
      <c r="F3" s="99"/>
      <c r="G3" s="99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55" t="s">
        <v>87</v>
      </c>
      <c r="C4" s="257" t="s">
        <v>88</v>
      </c>
      <c r="D4" s="259" t="s">
        <v>89</v>
      </c>
      <c r="E4" s="261" t="s">
        <v>90</v>
      </c>
      <c r="F4" s="99"/>
      <c r="G4" s="255" t="s">
        <v>87</v>
      </c>
      <c r="H4" s="263" t="s">
        <v>91</v>
      </c>
      <c r="I4" s="259" t="s">
        <v>89</v>
      </c>
      <c r="J4" s="261" t="s">
        <v>90</v>
      </c>
      <c r="K4" s="32"/>
      <c r="L4" s="255" t="s">
        <v>87</v>
      </c>
      <c r="M4" s="265" t="s">
        <v>88</v>
      </c>
      <c r="N4" s="259" t="s">
        <v>89</v>
      </c>
      <c r="O4" s="267" t="s">
        <v>90</v>
      </c>
    </row>
    <row r="5" spans="2:15" ht="18.75" customHeight="1" thickBot="1" thickTop="1">
      <c r="B5" s="256"/>
      <c r="C5" s="258"/>
      <c r="D5" s="260"/>
      <c r="E5" s="262"/>
      <c r="F5" s="99"/>
      <c r="G5" s="256"/>
      <c r="H5" s="264"/>
      <c r="I5" s="260"/>
      <c r="J5" s="262"/>
      <c r="K5" s="32"/>
      <c r="L5" s="256"/>
      <c r="M5" s="266"/>
      <c r="N5" s="260"/>
      <c r="O5" s="268"/>
    </row>
    <row r="6" spans="2:15" ht="16.5" customHeight="1" thickTop="1">
      <c r="B6" s="269" t="s">
        <v>92</v>
      </c>
      <c r="C6" s="270"/>
      <c r="D6" s="270"/>
      <c r="E6" s="273">
        <f>SUM(E8+E19+E27+E34+E41)</f>
        <v>24532</v>
      </c>
      <c r="F6" s="99"/>
      <c r="G6" s="100">
        <v>4</v>
      </c>
      <c r="H6" s="101" t="s">
        <v>93</v>
      </c>
      <c r="I6" s="102" t="s">
        <v>94</v>
      </c>
      <c r="J6" s="103">
        <v>974</v>
      </c>
      <c r="K6" s="32"/>
      <c r="L6" s="104" t="s">
        <v>95</v>
      </c>
      <c r="M6" s="105" t="s">
        <v>96</v>
      </c>
      <c r="N6" s="105" t="s">
        <v>97</v>
      </c>
      <c r="O6" s="106">
        <f>SUM(O7:O18)</f>
        <v>10463</v>
      </c>
    </row>
    <row r="7" spans="2:15" ht="16.5" customHeight="1" thickBot="1">
      <c r="B7" s="271"/>
      <c r="C7" s="272"/>
      <c r="D7" s="272"/>
      <c r="E7" s="274"/>
      <c r="F7" s="1"/>
      <c r="G7" s="107">
        <v>5</v>
      </c>
      <c r="H7" s="108" t="s">
        <v>98</v>
      </c>
      <c r="I7" s="109" t="s">
        <v>94</v>
      </c>
      <c r="J7" s="110">
        <v>378</v>
      </c>
      <c r="K7" s="1"/>
      <c r="L7" s="107">
        <v>1</v>
      </c>
      <c r="M7" s="108" t="s">
        <v>99</v>
      </c>
      <c r="N7" s="109" t="s">
        <v>94</v>
      </c>
      <c r="O7" s="110">
        <v>192</v>
      </c>
    </row>
    <row r="8" spans="2:15" ht="16.5" customHeight="1" thickBot="1" thickTop="1">
      <c r="B8" s="104" t="s">
        <v>100</v>
      </c>
      <c r="C8" s="105" t="s">
        <v>101</v>
      </c>
      <c r="D8" s="111" t="s">
        <v>97</v>
      </c>
      <c r="E8" s="106">
        <f>SUM(E9:E17)</f>
        <v>9705</v>
      </c>
      <c r="F8" s="1"/>
      <c r="G8" s="112"/>
      <c r="H8" s="113"/>
      <c r="I8" s="114"/>
      <c r="J8" s="115"/>
      <c r="K8" s="1"/>
      <c r="L8" s="107">
        <v>2</v>
      </c>
      <c r="M8" s="108" t="s">
        <v>102</v>
      </c>
      <c r="N8" s="109" t="s">
        <v>103</v>
      </c>
      <c r="O8" s="110">
        <v>232</v>
      </c>
    </row>
    <row r="9" spans="2:15" ht="16.5" customHeight="1" thickBot="1">
      <c r="B9" s="107">
        <v>1</v>
      </c>
      <c r="C9" s="108" t="s">
        <v>104</v>
      </c>
      <c r="D9" s="109" t="s">
        <v>103</v>
      </c>
      <c r="E9" s="110">
        <v>346</v>
      </c>
      <c r="F9" s="1"/>
      <c r="G9" s="116"/>
      <c r="H9" s="117"/>
      <c r="I9" s="118"/>
      <c r="J9" s="118"/>
      <c r="K9" s="1"/>
      <c r="L9" s="107">
        <v>3</v>
      </c>
      <c r="M9" s="108" t="s">
        <v>105</v>
      </c>
      <c r="N9" s="109" t="s">
        <v>94</v>
      </c>
      <c r="O9" s="110">
        <v>673</v>
      </c>
    </row>
    <row r="10" spans="2:15" ht="16.5" customHeight="1">
      <c r="B10" s="107">
        <v>2</v>
      </c>
      <c r="C10" s="108" t="s">
        <v>106</v>
      </c>
      <c r="D10" s="109" t="s">
        <v>103</v>
      </c>
      <c r="E10" s="110">
        <v>474</v>
      </c>
      <c r="F10" s="1"/>
      <c r="G10" s="255" t="s">
        <v>87</v>
      </c>
      <c r="H10" s="263" t="s">
        <v>91</v>
      </c>
      <c r="I10" s="259" t="s">
        <v>89</v>
      </c>
      <c r="J10" s="261" t="s">
        <v>90</v>
      </c>
      <c r="K10" s="1"/>
      <c r="L10" s="107">
        <v>4</v>
      </c>
      <c r="M10" s="108" t="s">
        <v>107</v>
      </c>
      <c r="N10" s="109" t="s">
        <v>94</v>
      </c>
      <c r="O10" s="110">
        <v>293</v>
      </c>
    </row>
    <row r="11" spans="2:15" ht="16.5" customHeight="1" thickBot="1">
      <c r="B11" s="107">
        <v>3</v>
      </c>
      <c r="C11" s="108" t="s">
        <v>108</v>
      </c>
      <c r="D11" s="109" t="s">
        <v>103</v>
      </c>
      <c r="E11" s="110">
        <v>345</v>
      </c>
      <c r="F11" s="1"/>
      <c r="G11" s="256"/>
      <c r="H11" s="264"/>
      <c r="I11" s="260"/>
      <c r="J11" s="262"/>
      <c r="K11" s="1"/>
      <c r="L11" s="107">
        <v>5</v>
      </c>
      <c r="M11" s="108" t="s">
        <v>109</v>
      </c>
      <c r="N11" s="109" t="s">
        <v>94</v>
      </c>
      <c r="O11" s="110">
        <v>645</v>
      </c>
    </row>
    <row r="12" spans="2:15" ht="16.5" customHeight="1" thickTop="1">
      <c r="B12" s="107">
        <v>4</v>
      </c>
      <c r="C12" s="108" t="s">
        <v>110</v>
      </c>
      <c r="D12" s="109" t="s">
        <v>111</v>
      </c>
      <c r="E12" s="110">
        <v>514</v>
      </c>
      <c r="F12" s="1"/>
      <c r="G12" s="269" t="s">
        <v>112</v>
      </c>
      <c r="H12" s="270"/>
      <c r="I12" s="270"/>
      <c r="J12" s="273">
        <f>SUM(J14+J23+J33+J41+O6+O20+O31)</f>
        <v>40645</v>
      </c>
      <c r="K12" s="1"/>
      <c r="L12" s="107" t="s">
        <v>50</v>
      </c>
      <c r="M12" s="108" t="s">
        <v>113</v>
      </c>
      <c r="N12" s="109" t="s">
        <v>94</v>
      </c>
      <c r="O12" s="110">
        <v>1508</v>
      </c>
    </row>
    <row r="13" spans="2:15" ht="16.5" customHeight="1" thickBot="1">
      <c r="B13" s="107">
        <v>5</v>
      </c>
      <c r="C13" s="108" t="s">
        <v>114</v>
      </c>
      <c r="D13" s="109" t="s">
        <v>103</v>
      </c>
      <c r="E13" s="110">
        <v>388</v>
      </c>
      <c r="F13" s="119"/>
      <c r="G13" s="271"/>
      <c r="H13" s="272"/>
      <c r="I13" s="272"/>
      <c r="J13" s="283"/>
      <c r="K13" s="119"/>
      <c r="L13" s="107">
        <v>7</v>
      </c>
      <c r="M13" s="108" t="s">
        <v>115</v>
      </c>
      <c r="N13" s="109" t="s">
        <v>103</v>
      </c>
      <c r="O13" s="110">
        <v>286</v>
      </c>
    </row>
    <row r="14" spans="2:15" ht="16.5" customHeight="1" thickTop="1">
      <c r="B14" s="107">
        <v>6</v>
      </c>
      <c r="C14" s="108" t="s">
        <v>116</v>
      </c>
      <c r="D14" s="109" t="s">
        <v>103</v>
      </c>
      <c r="E14" s="110">
        <v>506</v>
      </c>
      <c r="F14" s="120"/>
      <c r="G14" s="104" t="s">
        <v>100</v>
      </c>
      <c r="H14" s="105" t="s">
        <v>117</v>
      </c>
      <c r="I14" s="121" t="s">
        <v>97</v>
      </c>
      <c r="J14" s="122">
        <f>SUM(J15:J21)</f>
        <v>4791</v>
      </c>
      <c r="K14" s="1"/>
      <c r="L14" s="107">
        <v>8</v>
      </c>
      <c r="M14" s="108" t="s">
        <v>118</v>
      </c>
      <c r="N14" s="109" t="s">
        <v>103</v>
      </c>
      <c r="O14" s="110">
        <v>187</v>
      </c>
    </row>
    <row r="15" spans="2:15" ht="16.5" customHeight="1">
      <c r="B15" s="107">
        <v>7</v>
      </c>
      <c r="C15" s="108" t="s">
        <v>119</v>
      </c>
      <c r="D15" s="109" t="s">
        <v>94</v>
      </c>
      <c r="E15" s="110">
        <v>950</v>
      </c>
      <c r="F15" s="120"/>
      <c r="G15" s="107">
        <v>1</v>
      </c>
      <c r="H15" s="108" t="s">
        <v>120</v>
      </c>
      <c r="I15" s="109" t="s">
        <v>103</v>
      </c>
      <c r="J15" s="110">
        <v>219</v>
      </c>
      <c r="K15" s="1"/>
      <c r="L15" s="107">
        <v>9</v>
      </c>
      <c r="M15" s="108" t="s">
        <v>121</v>
      </c>
      <c r="N15" s="109" t="s">
        <v>103</v>
      </c>
      <c r="O15" s="110">
        <v>224</v>
      </c>
    </row>
    <row r="16" spans="2:15" ht="16.5" customHeight="1" thickBot="1">
      <c r="B16" s="123"/>
      <c r="C16" s="124"/>
      <c r="D16" s="125"/>
      <c r="E16" s="126"/>
      <c r="F16" s="120"/>
      <c r="G16" s="107">
        <v>2</v>
      </c>
      <c r="H16" s="108" t="s">
        <v>122</v>
      </c>
      <c r="I16" s="109" t="s">
        <v>103</v>
      </c>
      <c r="J16" s="110">
        <v>152</v>
      </c>
      <c r="K16" s="1"/>
      <c r="L16" s="107">
        <v>10</v>
      </c>
      <c r="M16" s="108" t="s">
        <v>123</v>
      </c>
      <c r="N16" s="109" t="s">
        <v>103</v>
      </c>
      <c r="O16" s="110">
        <v>940</v>
      </c>
    </row>
    <row r="17" spans="2:15" ht="16.5" customHeight="1" thickBot="1" thickTop="1">
      <c r="B17" s="127">
        <v>8</v>
      </c>
      <c r="C17" s="128" t="s">
        <v>124</v>
      </c>
      <c r="D17" s="129" t="s">
        <v>125</v>
      </c>
      <c r="E17" s="130">
        <v>6182</v>
      </c>
      <c r="F17" s="120"/>
      <c r="G17" s="107">
        <v>3</v>
      </c>
      <c r="H17" s="108" t="s">
        <v>126</v>
      </c>
      <c r="I17" s="109" t="s">
        <v>103</v>
      </c>
      <c r="J17" s="110">
        <v>399</v>
      </c>
      <c r="K17" s="1"/>
      <c r="L17" s="123"/>
      <c r="M17" s="124"/>
      <c r="N17" s="125"/>
      <c r="O17" s="126"/>
    </row>
    <row r="18" spans="2:15" ht="16.5" customHeight="1" thickBot="1" thickTop="1">
      <c r="B18" s="100"/>
      <c r="C18" s="101"/>
      <c r="D18" s="102"/>
      <c r="E18" s="103" t="s">
        <v>22</v>
      </c>
      <c r="F18" s="131"/>
      <c r="G18" s="107">
        <v>4</v>
      </c>
      <c r="H18" s="108" t="s">
        <v>127</v>
      </c>
      <c r="I18" s="109" t="s">
        <v>103</v>
      </c>
      <c r="J18" s="110">
        <v>822</v>
      </c>
      <c r="K18" s="1"/>
      <c r="L18" s="127">
        <v>11</v>
      </c>
      <c r="M18" s="128" t="s">
        <v>123</v>
      </c>
      <c r="N18" s="129" t="s">
        <v>125</v>
      </c>
      <c r="O18" s="130">
        <v>5283</v>
      </c>
    </row>
    <row r="19" spans="2:15" ht="16.5" customHeight="1" thickTop="1">
      <c r="B19" s="132" t="s">
        <v>128</v>
      </c>
      <c r="C19" s="133" t="s">
        <v>7</v>
      </c>
      <c r="D19" s="134" t="s">
        <v>97</v>
      </c>
      <c r="E19" s="135">
        <f>SUM(E20:E25)</f>
        <v>4967</v>
      </c>
      <c r="F19" s="120"/>
      <c r="G19" s="107">
        <v>5</v>
      </c>
      <c r="H19" s="108" t="s">
        <v>127</v>
      </c>
      <c r="I19" s="109" t="s">
        <v>111</v>
      </c>
      <c r="J19" s="110">
        <v>1909</v>
      </c>
      <c r="K19" s="1"/>
      <c r="L19" s="100"/>
      <c r="M19" s="101"/>
      <c r="N19" s="102"/>
      <c r="O19" s="103" t="s">
        <v>22</v>
      </c>
    </row>
    <row r="20" spans="2:15" ht="16.5" customHeight="1">
      <c r="B20" s="107">
        <v>1</v>
      </c>
      <c r="C20" s="108" t="s">
        <v>129</v>
      </c>
      <c r="D20" s="136" t="s">
        <v>103</v>
      </c>
      <c r="E20" s="110">
        <v>441</v>
      </c>
      <c r="F20" s="120"/>
      <c r="G20" s="107">
        <v>6</v>
      </c>
      <c r="H20" s="108" t="s">
        <v>130</v>
      </c>
      <c r="I20" s="109" t="s">
        <v>94</v>
      </c>
      <c r="J20" s="110">
        <v>1079</v>
      </c>
      <c r="K20" s="1"/>
      <c r="L20" s="132" t="s">
        <v>131</v>
      </c>
      <c r="M20" s="133" t="s">
        <v>16</v>
      </c>
      <c r="N20" s="134" t="s">
        <v>97</v>
      </c>
      <c r="O20" s="137">
        <f>SUM(O21:O29)</f>
        <v>6302</v>
      </c>
    </row>
    <row r="21" spans="2:15" ht="16.5" customHeight="1">
      <c r="B21" s="107">
        <v>2</v>
      </c>
      <c r="C21" s="108" t="s">
        <v>132</v>
      </c>
      <c r="D21" s="136" t="s">
        <v>94</v>
      </c>
      <c r="E21" s="110">
        <v>2018</v>
      </c>
      <c r="F21" s="120"/>
      <c r="G21" s="107">
        <v>7</v>
      </c>
      <c r="H21" s="108" t="s">
        <v>133</v>
      </c>
      <c r="I21" s="109" t="s">
        <v>103</v>
      </c>
      <c r="J21" s="110">
        <v>211</v>
      </c>
      <c r="K21" s="1"/>
      <c r="L21" s="107">
        <v>1</v>
      </c>
      <c r="M21" s="108" t="s">
        <v>134</v>
      </c>
      <c r="N21" s="109" t="s">
        <v>103</v>
      </c>
      <c r="O21" s="110">
        <v>330</v>
      </c>
    </row>
    <row r="22" spans="2:15" ht="16.5" customHeight="1">
      <c r="B22" s="107">
        <v>3</v>
      </c>
      <c r="C22" s="108" t="s">
        <v>135</v>
      </c>
      <c r="D22" s="136" t="s">
        <v>103</v>
      </c>
      <c r="E22" s="110">
        <v>527</v>
      </c>
      <c r="F22" s="120"/>
      <c r="G22" s="107"/>
      <c r="H22" s="108"/>
      <c r="I22" s="109"/>
      <c r="J22" s="110" t="s">
        <v>136</v>
      </c>
      <c r="K22" s="1"/>
      <c r="L22" s="107">
        <v>2</v>
      </c>
      <c r="M22" s="108" t="s">
        <v>137</v>
      </c>
      <c r="N22" s="109" t="s">
        <v>111</v>
      </c>
      <c r="O22" s="110">
        <v>287</v>
      </c>
    </row>
    <row r="23" spans="2:15" ht="16.5" customHeight="1">
      <c r="B23" s="107">
        <v>4</v>
      </c>
      <c r="C23" s="108" t="s">
        <v>138</v>
      </c>
      <c r="D23" s="136" t="s">
        <v>103</v>
      </c>
      <c r="E23" s="110">
        <v>383</v>
      </c>
      <c r="F23" s="120"/>
      <c r="G23" s="132" t="s">
        <v>128</v>
      </c>
      <c r="H23" s="133" t="s">
        <v>139</v>
      </c>
      <c r="I23" s="134" t="s">
        <v>97</v>
      </c>
      <c r="J23" s="137">
        <f>SUM(J24:J31)</f>
        <v>7633</v>
      </c>
      <c r="K23" s="1"/>
      <c r="L23" s="107">
        <v>3</v>
      </c>
      <c r="M23" s="108" t="s">
        <v>140</v>
      </c>
      <c r="N23" s="109" t="s">
        <v>94</v>
      </c>
      <c r="O23" s="110">
        <v>576</v>
      </c>
    </row>
    <row r="24" spans="2:15" ht="16.5" customHeight="1">
      <c r="B24" s="107">
        <v>5</v>
      </c>
      <c r="C24" s="108" t="s">
        <v>141</v>
      </c>
      <c r="D24" s="136" t="s">
        <v>94</v>
      </c>
      <c r="E24" s="110">
        <v>1022</v>
      </c>
      <c r="F24" s="120"/>
      <c r="G24" s="107">
        <v>1</v>
      </c>
      <c r="H24" s="108" t="s">
        <v>142</v>
      </c>
      <c r="I24" s="109" t="s">
        <v>94</v>
      </c>
      <c r="J24" s="110">
        <v>401</v>
      </c>
      <c r="K24" s="1"/>
      <c r="L24" s="107">
        <v>4</v>
      </c>
      <c r="M24" s="108" t="s">
        <v>143</v>
      </c>
      <c r="N24" s="109" t="s">
        <v>94</v>
      </c>
      <c r="O24" s="110">
        <v>475</v>
      </c>
    </row>
    <row r="25" spans="2:15" ht="16.5" customHeight="1">
      <c r="B25" s="107">
        <v>6</v>
      </c>
      <c r="C25" s="108" t="s">
        <v>144</v>
      </c>
      <c r="D25" s="136" t="s">
        <v>94</v>
      </c>
      <c r="E25" s="110">
        <v>576</v>
      </c>
      <c r="F25" s="120"/>
      <c r="G25" s="107">
        <v>2</v>
      </c>
      <c r="H25" s="108" t="s">
        <v>145</v>
      </c>
      <c r="I25" s="109" t="s">
        <v>103</v>
      </c>
      <c r="J25" s="110">
        <v>283</v>
      </c>
      <c r="K25" s="1"/>
      <c r="L25" s="107">
        <v>5</v>
      </c>
      <c r="M25" s="108" t="s">
        <v>146</v>
      </c>
      <c r="N25" s="109" t="s">
        <v>103</v>
      </c>
      <c r="O25" s="110">
        <v>417</v>
      </c>
    </row>
    <row r="26" spans="2:15" ht="16.5" customHeight="1">
      <c r="B26" s="107"/>
      <c r="C26" s="108"/>
      <c r="D26" s="109"/>
      <c r="E26" s="103"/>
      <c r="F26" s="131"/>
      <c r="G26" s="107" t="s">
        <v>28</v>
      </c>
      <c r="H26" s="108" t="s">
        <v>147</v>
      </c>
      <c r="I26" s="109" t="s">
        <v>94</v>
      </c>
      <c r="J26" s="110">
        <v>1867</v>
      </c>
      <c r="K26" s="1"/>
      <c r="L26" s="107">
        <v>6</v>
      </c>
      <c r="M26" s="108" t="s">
        <v>148</v>
      </c>
      <c r="N26" s="109" t="s">
        <v>94</v>
      </c>
      <c r="O26" s="110">
        <v>1748</v>
      </c>
    </row>
    <row r="27" spans="2:15" ht="16.5" customHeight="1">
      <c r="B27" s="132" t="s">
        <v>149</v>
      </c>
      <c r="C27" s="133" t="s">
        <v>9</v>
      </c>
      <c r="D27" s="134" t="s">
        <v>97</v>
      </c>
      <c r="E27" s="137">
        <f>SUM(E28:E32)</f>
        <v>2650</v>
      </c>
      <c r="F27" s="120"/>
      <c r="G27" s="107">
        <v>4</v>
      </c>
      <c r="H27" s="108" t="s">
        <v>150</v>
      </c>
      <c r="I27" s="109" t="s">
        <v>103</v>
      </c>
      <c r="J27" s="110">
        <v>603</v>
      </c>
      <c r="K27" s="1"/>
      <c r="L27" s="107">
        <v>7</v>
      </c>
      <c r="M27" s="108" t="s">
        <v>151</v>
      </c>
      <c r="N27" s="109" t="s">
        <v>103</v>
      </c>
      <c r="O27" s="110">
        <v>195</v>
      </c>
    </row>
    <row r="28" spans="2:15" ht="16.5" customHeight="1">
      <c r="B28" s="107">
        <v>1</v>
      </c>
      <c r="C28" s="108" t="s">
        <v>152</v>
      </c>
      <c r="D28" s="109" t="s">
        <v>94</v>
      </c>
      <c r="E28" s="110">
        <v>440</v>
      </c>
      <c r="F28" s="120"/>
      <c r="G28" s="107">
        <v>5</v>
      </c>
      <c r="H28" s="108" t="s">
        <v>150</v>
      </c>
      <c r="I28" s="109" t="s">
        <v>111</v>
      </c>
      <c r="J28" s="110">
        <v>3035</v>
      </c>
      <c r="K28" s="1"/>
      <c r="L28" s="107">
        <v>8</v>
      </c>
      <c r="M28" s="108" t="s">
        <v>153</v>
      </c>
      <c r="N28" s="109" t="s">
        <v>103</v>
      </c>
      <c r="O28" s="110">
        <v>541</v>
      </c>
    </row>
    <row r="29" spans="2:15" ht="16.5" customHeight="1">
      <c r="B29" s="107">
        <v>2</v>
      </c>
      <c r="C29" s="108" t="s">
        <v>154</v>
      </c>
      <c r="D29" s="109" t="s">
        <v>103</v>
      </c>
      <c r="E29" s="110">
        <v>227</v>
      </c>
      <c r="F29" s="120"/>
      <c r="G29" s="107">
        <v>6</v>
      </c>
      <c r="H29" s="108" t="s">
        <v>155</v>
      </c>
      <c r="I29" s="109" t="s">
        <v>94</v>
      </c>
      <c r="J29" s="110">
        <v>506</v>
      </c>
      <c r="K29" s="1"/>
      <c r="L29" s="107">
        <v>9</v>
      </c>
      <c r="M29" s="108" t="s">
        <v>153</v>
      </c>
      <c r="N29" s="109" t="s">
        <v>111</v>
      </c>
      <c r="O29" s="110">
        <v>1733</v>
      </c>
    </row>
    <row r="30" spans="2:15" ht="16.5" customHeight="1">
      <c r="B30" s="107">
        <v>3</v>
      </c>
      <c r="C30" s="108" t="s">
        <v>156</v>
      </c>
      <c r="D30" s="109" t="s">
        <v>94</v>
      </c>
      <c r="E30" s="110">
        <v>302</v>
      </c>
      <c r="F30" s="120"/>
      <c r="G30" s="107">
        <v>7</v>
      </c>
      <c r="H30" s="108" t="s">
        <v>157</v>
      </c>
      <c r="I30" s="109" t="s">
        <v>103</v>
      </c>
      <c r="J30" s="110">
        <v>553</v>
      </c>
      <c r="K30" s="1"/>
      <c r="L30" s="107"/>
      <c r="M30" s="108"/>
      <c r="N30" s="109"/>
      <c r="O30" s="110"/>
    </row>
    <row r="31" spans="2:15" ht="16.5" customHeight="1">
      <c r="B31" s="107">
        <v>4</v>
      </c>
      <c r="C31" s="108" t="s">
        <v>158</v>
      </c>
      <c r="D31" s="109" t="s">
        <v>94</v>
      </c>
      <c r="E31" s="110">
        <v>567</v>
      </c>
      <c r="F31" s="120"/>
      <c r="G31" s="107">
        <v>8</v>
      </c>
      <c r="H31" s="108" t="s">
        <v>159</v>
      </c>
      <c r="I31" s="109" t="s">
        <v>103</v>
      </c>
      <c r="J31" s="110">
        <v>385</v>
      </c>
      <c r="K31" s="1"/>
      <c r="L31" s="132" t="s">
        <v>160</v>
      </c>
      <c r="M31" s="133" t="s">
        <v>17</v>
      </c>
      <c r="N31" s="134" t="s">
        <v>97</v>
      </c>
      <c r="O31" s="137">
        <f>SUM(O32:O41)</f>
        <v>6331</v>
      </c>
    </row>
    <row r="32" spans="2:15" ht="16.5" customHeight="1">
      <c r="B32" s="107">
        <v>5</v>
      </c>
      <c r="C32" s="108" t="s">
        <v>161</v>
      </c>
      <c r="D32" s="109" t="s">
        <v>94</v>
      </c>
      <c r="E32" s="110">
        <v>1114</v>
      </c>
      <c r="F32" s="131"/>
      <c r="G32" s="107"/>
      <c r="H32" s="108"/>
      <c r="I32" s="109"/>
      <c r="J32" s="110"/>
      <c r="K32" s="1"/>
      <c r="L32" s="107">
        <v>1</v>
      </c>
      <c r="M32" s="108" t="s">
        <v>162</v>
      </c>
      <c r="N32" s="109" t="s">
        <v>103</v>
      </c>
      <c r="O32" s="110">
        <v>341</v>
      </c>
    </row>
    <row r="33" spans="2:15" ht="16.5" customHeight="1">
      <c r="B33" s="107"/>
      <c r="C33" s="108"/>
      <c r="D33" s="109"/>
      <c r="E33" s="110"/>
      <c r="F33" s="120"/>
      <c r="G33" s="132" t="s">
        <v>149</v>
      </c>
      <c r="H33" s="133" t="s">
        <v>12</v>
      </c>
      <c r="I33" s="134" t="s">
        <v>97</v>
      </c>
      <c r="J33" s="137">
        <f>SUM(J34:J39)</f>
        <v>2709</v>
      </c>
      <c r="K33" s="1"/>
      <c r="L33" s="107">
        <v>2</v>
      </c>
      <c r="M33" s="108" t="s">
        <v>163</v>
      </c>
      <c r="N33" s="109" t="s">
        <v>94</v>
      </c>
      <c r="O33" s="110">
        <v>630</v>
      </c>
    </row>
    <row r="34" spans="2:15" ht="16.5" customHeight="1">
      <c r="B34" s="132" t="s">
        <v>164</v>
      </c>
      <c r="C34" s="133" t="s">
        <v>165</v>
      </c>
      <c r="D34" s="134" t="s">
        <v>97</v>
      </c>
      <c r="E34" s="137">
        <f>SUM(E35:E39)</f>
        <v>5201</v>
      </c>
      <c r="F34" s="120"/>
      <c r="G34" s="107">
        <v>1</v>
      </c>
      <c r="H34" s="108" t="s">
        <v>166</v>
      </c>
      <c r="I34" s="109" t="s">
        <v>103</v>
      </c>
      <c r="J34" s="110">
        <v>207</v>
      </c>
      <c r="K34" s="1"/>
      <c r="L34" s="107">
        <v>3</v>
      </c>
      <c r="M34" s="108" t="s">
        <v>167</v>
      </c>
      <c r="N34" s="109" t="s">
        <v>103</v>
      </c>
      <c r="O34" s="110">
        <v>213</v>
      </c>
    </row>
    <row r="35" spans="2:15" ht="16.5" customHeight="1">
      <c r="B35" s="107">
        <v>1</v>
      </c>
      <c r="C35" s="108" t="s">
        <v>168</v>
      </c>
      <c r="D35" s="109" t="s">
        <v>94</v>
      </c>
      <c r="E35" s="110">
        <v>932</v>
      </c>
      <c r="F35" s="120"/>
      <c r="G35" s="107">
        <v>2</v>
      </c>
      <c r="H35" s="108" t="s">
        <v>169</v>
      </c>
      <c r="I35" s="109" t="s">
        <v>103</v>
      </c>
      <c r="J35" s="110">
        <v>348</v>
      </c>
      <c r="K35" s="1"/>
      <c r="L35" s="107">
        <v>4</v>
      </c>
      <c r="M35" s="108" t="s">
        <v>170</v>
      </c>
      <c r="N35" s="109" t="s">
        <v>94</v>
      </c>
      <c r="O35" s="110">
        <v>1645</v>
      </c>
    </row>
    <row r="36" spans="2:15" ht="16.5" customHeight="1">
      <c r="B36" s="107">
        <v>2</v>
      </c>
      <c r="C36" s="108" t="s">
        <v>171</v>
      </c>
      <c r="D36" s="109" t="s">
        <v>94</v>
      </c>
      <c r="E36" s="110">
        <v>1647</v>
      </c>
      <c r="F36" s="120"/>
      <c r="G36" s="107">
        <v>3</v>
      </c>
      <c r="H36" s="108" t="s">
        <v>172</v>
      </c>
      <c r="I36" s="109" t="s">
        <v>103</v>
      </c>
      <c r="J36" s="110">
        <v>265</v>
      </c>
      <c r="K36" s="1"/>
      <c r="L36" s="107">
        <v>5</v>
      </c>
      <c r="M36" s="108" t="s">
        <v>173</v>
      </c>
      <c r="N36" s="109" t="s">
        <v>111</v>
      </c>
      <c r="O36" s="110">
        <v>132</v>
      </c>
    </row>
    <row r="37" spans="2:15" ht="16.5" customHeight="1">
      <c r="B37" s="107">
        <v>3</v>
      </c>
      <c r="C37" s="108" t="s">
        <v>174</v>
      </c>
      <c r="D37" s="109" t="s">
        <v>103</v>
      </c>
      <c r="E37" s="110">
        <v>391</v>
      </c>
      <c r="F37" s="120"/>
      <c r="G37" s="107">
        <v>4</v>
      </c>
      <c r="H37" s="108" t="s">
        <v>175</v>
      </c>
      <c r="I37" s="109" t="s">
        <v>103</v>
      </c>
      <c r="J37" s="110">
        <v>215</v>
      </c>
      <c r="K37" s="1"/>
      <c r="L37" s="107">
        <v>6</v>
      </c>
      <c r="M37" s="108" t="s">
        <v>176</v>
      </c>
      <c r="N37" s="109" t="s">
        <v>103</v>
      </c>
      <c r="O37" s="110">
        <v>221</v>
      </c>
    </row>
    <row r="38" spans="2:15" ht="16.5" customHeight="1">
      <c r="B38" s="107">
        <v>4</v>
      </c>
      <c r="C38" s="108" t="s">
        <v>177</v>
      </c>
      <c r="D38" s="109" t="s">
        <v>94</v>
      </c>
      <c r="E38" s="110">
        <v>1833</v>
      </c>
      <c r="F38" s="120"/>
      <c r="G38" s="107">
        <v>5</v>
      </c>
      <c r="H38" s="108" t="s">
        <v>178</v>
      </c>
      <c r="I38" s="109" t="s">
        <v>94</v>
      </c>
      <c r="J38" s="110">
        <v>1436</v>
      </c>
      <c r="K38" s="1"/>
      <c r="L38" s="107">
        <v>7</v>
      </c>
      <c r="M38" s="108" t="s">
        <v>179</v>
      </c>
      <c r="N38" s="109" t="s">
        <v>103</v>
      </c>
      <c r="O38" s="110">
        <v>371</v>
      </c>
    </row>
    <row r="39" spans="2:15" ht="16.5" customHeight="1">
      <c r="B39" s="107">
        <v>5</v>
      </c>
      <c r="C39" s="108" t="s">
        <v>180</v>
      </c>
      <c r="D39" s="109" t="s">
        <v>103</v>
      </c>
      <c r="E39" s="110">
        <v>398</v>
      </c>
      <c r="F39" s="120"/>
      <c r="G39" s="107">
        <v>6</v>
      </c>
      <c r="H39" s="108" t="s">
        <v>181</v>
      </c>
      <c r="I39" s="109" t="s">
        <v>94</v>
      </c>
      <c r="J39" s="110">
        <v>238</v>
      </c>
      <c r="K39" s="1"/>
      <c r="L39" s="107">
        <v>8</v>
      </c>
      <c r="M39" s="108" t="s">
        <v>182</v>
      </c>
      <c r="N39" s="109" t="s">
        <v>103</v>
      </c>
      <c r="O39" s="110">
        <v>278</v>
      </c>
    </row>
    <row r="40" spans="2:15" ht="16.5" customHeight="1">
      <c r="B40" s="107"/>
      <c r="C40" s="108"/>
      <c r="D40" s="109"/>
      <c r="E40" s="110"/>
      <c r="F40" s="120"/>
      <c r="G40" s="107"/>
      <c r="H40" s="108"/>
      <c r="I40" s="109"/>
      <c r="J40" s="110"/>
      <c r="K40" s="1"/>
      <c r="L40" s="107">
        <v>9</v>
      </c>
      <c r="M40" s="108" t="s">
        <v>183</v>
      </c>
      <c r="N40" s="109" t="s">
        <v>103</v>
      </c>
      <c r="O40" s="110">
        <v>602</v>
      </c>
    </row>
    <row r="41" spans="2:15" ht="16.5" customHeight="1">
      <c r="B41" s="132" t="s">
        <v>95</v>
      </c>
      <c r="C41" s="133" t="s">
        <v>11</v>
      </c>
      <c r="D41" s="134" t="s">
        <v>97</v>
      </c>
      <c r="E41" s="137">
        <f>SUM(E42+E43+E44+J6+J7)</f>
        <v>2009</v>
      </c>
      <c r="F41" s="120"/>
      <c r="G41" s="104" t="s">
        <v>164</v>
      </c>
      <c r="H41" s="105" t="s">
        <v>13</v>
      </c>
      <c r="I41" s="121" t="s">
        <v>97</v>
      </c>
      <c r="J41" s="137">
        <f>SUM(J42:J44)</f>
        <v>2416</v>
      </c>
      <c r="K41" s="1"/>
      <c r="L41" s="138">
        <v>10</v>
      </c>
      <c r="M41" s="125" t="s">
        <v>183</v>
      </c>
      <c r="N41" s="139" t="s">
        <v>111</v>
      </c>
      <c r="O41" s="126">
        <v>1898</v>
      </c>
    </row>
    <row r="42" spans="2:15" ht="16.5" customHeight="1" thickBot="1">
      <c r="B42" s="107">
        <v>1</v>
      </c>
      <c r="C42" s="108" t="s">
        <v>184</v>
      </c>
      <c r="D42" s="109" t="s">
        <v>103</v>
      </c>
      <c r="E42" s="110">
        <v>255</v>
      </c>
      <c r="F42" s="120"/>
      <c r="G42" s="107">
        <v>1</v>
      </c>
      <c r="H42" s="108" t="s">
        <v>185</v>
      </c>
      <c r="I42" s="109" t="s">
        <v>94</v>
      </c>
      <c r="J42" s="110">
        <v>687</v>
      </c>
      <c r="K42" s="1"/>
      <c r="L42" s="140"/>
      <c r="M42" s="141"/>
      <c r="N42" s="142"/>
      <c r="O42" s="143"/>
    </row>
    <row r="43" spans="2:15" ht="16.5" customHeight="1" thickBot="1" thickTop="1">
      <c r="B43" s="107">
        <v>2</v>
      </c>
      <c r="C43" s="108" t="s">
        <v>186</v>
      </c>
      <c r="D43" s="109" t="s">
        <v>94</v>
      </c>
      <c r="E43" s="110">
        <v>209</v>
      </c>
      <c r="F43" s="120"/>
      <c r="G43" s="107">
        <v>2</v>
      </c>
      <c r="H43" s="108" t="s">
        <v>187</v>
      </c>
      <c r="I43" s="109" t="s">
        <v>94</v>
      </c>
      <c r="J43" s="110">
        <v>340</v>
      </c>
      <c r="K43" s="1"/>
      <c r="L43" s="275" t="s">
        <v>188</v>
      </c>
      <c r="M43" s="276"/>
      <c r="N43" s="279" t="s">
        <v>189</v>
      </c>
      <c r="O43" s="281">
        <f>SUM(E8+E19+E27+E34+E41+J14+J23+J33+J41+O6+O20+O31)</f>
        <v>65177</v>
      </c>
    </row>
    <row r="44" spans="2:15" ht="16.5" customHeight="1" thickBot="1" thickTop="1">
      <c r="B44" s="112">
        <v>3</v>
      </c>
      <c r="C44" s="113" t="s">
        <v>190</v>
      </c>
      <c r="D44" s="114" t="s">
        <v>103</v>
      </c>
      <c r="E44" s="115">
        <v>193</v>
      </c>
      <c r="F44" s="120"/>
      <c r="G44" s="144">
        <v>3</v>
      </c>
      <c r="H44" s="145" t="s">
        <v>191</v>
      </c>
      <c r="I44" s="146" t="s">
        <v>94</v>
      </c>
      <c r="J44" s="115">
        <v>1389</v>
      </c>
      <c r="K44" s="1"/>
      <c r="L44" s="277"/>
      <c r="M44" s="278"/>
      <c r="N44" s="280"/>
      <c r="O44" s="282"/>
    </row>
    <row r="45" spans="2:15" ht="15" customHeight="1">
      <c r="B45" s="120"/>
      <c r="C45" s="147"/>
      <c r="D45" s="148"/>
      <c r="E45" s="149"/>
      <c r="F45" s="150"/>
      <c r="G45" s="147"/>
      <c r="H45" s="150"/>
      <c r="I45" s="151"/>
      <c r="J45" s="1"/>
      <c r="K45" s="1"/>
      <c r="L45" s="152"/>
      <c r="M45" s="152"/>
      <c r="N45" s="152"/>
      <c r="O45" s="152"/>
    </row>
    <row r="46" spans="2:15" ht="15" customHeight="1">
      <c r="B46" s="120"/>
      <c r="C46" s="147" t="s">
        <v>192</v>
      </c>
      <c r="D46" s="148"/>
      <c r="E46" s="149"/>
      <c r="F46" s="150"/>
      <c r="G46" s="147"/>
      <c r="H46" s="150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4"/>
      <c r="M50" s="155"/>
      <c r="N50" s="156"/>
      <c r="O50" s="156"/>
    </row>
    <row r="51" spans="2:15" ht="15" customHeight="1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5"/>
      <c r="N51" s="156"/>
      <c r="O51" s="15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0:O4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40" spans="1:15" ht="12.75">
      <c r="A40" s="284" t="s">
        <v>193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</row>
    <row r="41" spans="1:15" ht="12.7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</row>
  </sheetData>
  <sheetProtection/>
  <mergeCells count="1">
    <mergeCell ref="A40:O41"/>
  </mergeCells>
  <printOptions horizontalCentered="1" verticalCentered="1"/>
  <pageMargins left="0" right="0" top="0" bottom="0" header="0" footer="0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2012-03-09T13:55:54Z</cp:lastPrinted>
  <dcterms:created xsi:type="dcterms:W3CDTF">2012-03-09T11:55:49Z</dcterms:created>
  <dcterms:modified xsi:type="dcterms:W3CDTF">2012-03-09T13:59:05Z</dcterms:modified>
  <cp:category/>
  <cp:version/>
  <cp:contentType/>
  <cp:contentStatus/>
</cp:coreProperties>
</file>