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880" windowHeight="6405" activeTab="0"/>
  </bookViews>
  <sheets>
    <sheet name="Stan i struktura I 12" sheetId="1" r:id="rId1"/>
    <sheet name="Gminy I.12 " sheetId="2" r:id="rId2"/>
    <sheet name="Wykresy I 12" sheetId="3" r:id="rId3"/>
  </sheets>
  <externalReferences>
    <externalReference r:id="rId6"/>
    <externalReference r:id="rId7"/>
  </externalReferences>
  <definedNames>
    <definedName name="_xlnm.Print_Area" localSheetId="1">'Gminy I.12 '!$B$1:$O$46</definedName>
    <definedName name="_xlnm.Print_Area" localSheetId="0">'Stan i struktura I 12'!$B$2:$S$68</definedName>
    <definedName name="_xlnm.Print_Area" localSheetId="2">'Wykresy I 12'!$M$1:$AC$51</definedName>
  </definedNames>
  <calcPr fullCalcOnLoad="1"/>
</workbook>
</file>

<file path=xl/sharedStrings.xml><?xml version="1.0" encoding="utf-8"?>
<sst xmlns="http://schemas.openxmlformats.org/spreadsheetml/2006/main" count="411" uniqueCount="236">
  <si>
    <t xml:space="preserve">INFORMACJA O STANIE I STRUKTURZE BEZROBOCIA W WOJ. LUBUSKIM W STYCZNIU 2012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</si>
  <si>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</si>
  <si>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</si>
  <si>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</si>
  <si>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(grodzki)</t>
    </r>
  </si>
  <si>
    <r>
      <t xml:space="preserve"> GORZÓW WIELKOPOLSKI</t>
    </r>
    <r>
      <rPr>
        <b/>
        <sz val="8"/>
        <rFont val="Verdana"/>
        <family val="2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</si>
  <si>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</si>
  <si>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</si>
  <si>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</si>
  <si>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</si>
  <si>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</si>
  <si>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</si>
  <si>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</si>
  <si>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</si>
  <si>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</si>
  <si>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</si>
  <si>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</si>
  <si>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</si>
  <si>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</si>
  <si>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</si>
  <si>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</si>
  <si>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grudzień 2011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</si>
  <si>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</si>
  <si>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</si>
  <si>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</si>
  <si>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</si>
  <si>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</si>
  <si>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</si>
  <si>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</si>
  <si>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</si>
  <si>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</si>
  <si>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</si>
  <si>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</si>
  <si>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</si>
  <si>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</si>
  <si>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</si>
  <si>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</si>
  <si>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</si>
  <si>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</si>
  <si>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</si>
  <si>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</si>
  <si>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</si>
  <si>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</si>
  <si>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</si>
  <si>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</si>
  <si>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</si>
  <si>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</si>
  <si>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</si>
  <si>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</si>
  <si>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</si>
  <si>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</si>
  <si>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</si>
  <si>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</si>
  <si>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</rPr>
      <t xml:space="preserve"> (grodzki)</t>
    </r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</si>
  <si>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</si>
  <si>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</si>
  <si>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</si>
  <si>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</si>
  <si>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</si>
  <si>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</si>
  <si>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</si>
  <si>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</si>
  <si>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</si>
  <si>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</si>
  <si>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</si>
  <si>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</si>
  <si>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</si>
  <si>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</si>
  <si>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</si>
  <si>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</si>
  <si>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</si>
  <si>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</si>
  <si>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</si>
  <si>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</si>
  <si>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</si>
  <si>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</si>
  <si>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dorosłych</t>
  </si>
  <si>
    <t>Liczba osób, które rozpoczęły przygotowanie zawodowe dorosłych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</si>
  <si>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</si>
  <si>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</si>
  <si>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</si>
  <si>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</si>
  <si>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</si>
  <si>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</si>
  <si>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styczeń 2012 r. jest podawany przez GUS z miesięcznym opóżnieniem</t>
  </si>
  <si>
    <t>Liczba  bezrobotnych w układzie powiatowych urzędów pracy i gmin woj. lubuskiego zarejestrowanych</t>
  </si>
  <si>
    <t>na koniec stycznia 2012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</si>
  <si>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</si>
  <si>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</si>
  <si>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</si>
  <si>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</si>
  <si>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</si>
  <si>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</si>
  <si>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</si>
  <si>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</si>
  <si>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</si>
  <si>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</si>
  <si>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</si>
  <si>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</si>
  <si>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</si>
  <si>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</si>
  <si>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</si>
  <si>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</si>
  <si>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</si>
  <si>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</si>
  <si>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</si>
  <si>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</si>
  <si>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</si>
  <si>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</si>
  <si>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</si>
  <si>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</si>
  <si>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</si>
  <si>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</si>
  <si>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</si>
  <si>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</si>
  <si>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</si>
  <si>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</si>
  <si>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</si>
  <si>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</si>
  <si>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</si>
  <si>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</si>
  <si>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</si>
  <si>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</si>
  <si>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</si>
  <si>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</si>
  <si>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</si>
  <si>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</si>
  <si>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</si>
  <si>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</si>
  <si>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</si>
  <si>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</si>
  <si>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</si>
  <si>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</si>
  <si>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</si>
  <si>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</si>
  <si>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</si>
  <si>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 xml:space="preserve">    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</si>
  <si>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</si>
  <si>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</si>
  <si>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</si>
  <si>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</si>
  <si>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</si>
  <si>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</si>
  <si>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</si>
  <si>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</si>
  <si>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</si>
  <si>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</si>
  <si>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</si>
  <si>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</si>
  <si>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</si>
  <si>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</si>
  <si>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</si>
  <si>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</si>
  <si>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</si>
  <si>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</si>
  <si>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</si>
  <si>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</si>
  <si>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</si>
  <si>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</si>
  <si>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</si>
  <si>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</si>
  <si>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</si>
  <si>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</si>
  <si>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</si>
  <si>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</si>
  <si>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</si>
  <si>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</si>
  <si>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</si>
  <si>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</si>
  <si>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</si>
  <si>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</si>
  <si>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</si>
  <si>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</si>
  <si>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</si>
  <si>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</si>
  <si>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</si>
  <si>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</si>
  <si>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</si>
  <si>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</si>
  <si>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</si>
  <si>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</si>
  <si>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</si>
  <si>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</si>
  <si>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</si>
  <si>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</si>
  <si>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</si>
  <si>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</si>
  <si>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</si>
  <si>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</si>
  <si>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</si>
  <si>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</si>
  <si>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</si>
  <si>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</si>
  <si>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</si>
  <si>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</si>
  <si>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I 2011r.</t>
  </si>
  <si>
    <t>II 2011r.</t>
  </si>
  <si>
    <t>III 2011r.</t>
  </si>
  <si>
    <t>IV 2011r.</t>
  </si>
  <si>
    <t>V 2011r.</t>
  </si>
  <si>
    <t>VI 2011r.</t>
  </si>
  <si>
    <t>wyłączenia</t>
  </si>
  <si>
    <t>rejestracje</t>
  </si>
  <si>
    <t>VII 2011r.</t>
  </si>
  <si>
    <t>styczeń 2012r.</t>
  </si>
  <si>
    <t>VIII 2011r.</t>
  </si>
  <si>
    <t>grudzień 2011r.</t>
  </si>
  <si>
    <t>IX 2011r.</t>
  </si>
  <si>
    <t>listopad 2011r.</t>
  </si>
  <si>
    <t>X 2011r.</t>
  </si>
  <si>
    <t>październik 2011r.</t>
  </si>
  <si>
    <t>XI 2011r.</t>
  </si>
  <si>
    <t>wrzesień 2011r.</t>
  </si>
  <si>
    <t>XII 2011r.</t>
  </si>
  <si>
    <t>sierpień 2011r.</t>
  </si>
  <si>
    <t>I 2012r.</t>
  </si>
  <si>
    <t>oferty pracy</t>
  </si>
  <si>
    <t>VIII 2010r.</t>
  </si>
  <si>
    <t>IX 2010r.</t>
  </si>
  <si>
    <t>X 2010r.</t>
  </si>
  <si>
    <t>XI 2010r.</t>
  </si>
  <si>
    <t>XII 2010r.</t>
  </si>
  <si>
    <t>Praca niesubsydiowana</t>
  </si>
  <si>
    <t>Podjęcie działalności gospodarczej i inna praca</t>
  </si>
  <si>
    <t>Podjęcie pracy w ramach refund. kosztów w zatrud. bezrobotnego</t>
  </si>
  <si>
    <t>Prace interwencyjne</t>
  </si>
  <si>
    <t>Roboty publiczne</t>
  </si>
  <si>
    <t>Szkolenia</t>
  </si>
  <si>
    <t>Staże</t>
  </si>
  <si>
    <t>Praca społecznie użyteczna</t>
  </si>
  <si>
    <t xml:space="preserve">       Obserwatorium Rynku Pracy - tel: (68) 456 76 91, (68) 456 76 92</t>
  </si>
  <si>
    <t>Odmowa bez uzasadnionej przyczyny przyjęcia propozycji odpowiedniej pracy lub innej formy pomocy</t>
  </si>
  <si>
    <t>Niepotwierdzenie gotowości do pracy</t>
  </si>
  <si>
    <t>Dobrowolna rezygnacja ze statusu bezrobotnego</t>
  </si>
  <si>
    <t>Nabycie praw emerytalnycu lub rentowych</t>
  </si>
  <si>
    <t>Inne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</si>
</sst>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)"/>
  </numFmts>
  <fonts count="7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20"/>
      <name val="Verdana"/>
      <family val="2"/>
    </font>
    <font>
      <b/>
      <sz val="13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b/>
      <sz val="13"/>
      <color indexed="10"/>
      <name val="Verdana"/>
      <family val="2"/>
    </font>
    <font>
      <b/>
      <i/>
      <sz val="16"/>
      <color indexed="10"/>
      <name val="Verdana"/>
      <family val="2"/>
    </font>
    <font>
      <b/>
      <sz val="16"/>
      <name val="Verdana"/>
      <family val="2"/>
    </font>
    <font>
      <sz val="15"/>
      <name val="Verdana"/>
      <family val="2"/>
    </font>
    <font>
      <sz val="14"/>
      <name val="Verdana"/>
      <family val="2"/>
    </font>
    <font>
      <sz val="16"/>
      <name val="Verdana"/>
      <family val="2"/>
    </font>
    <font>
      <b/>
      <sz val="15"/>
      <color indexed="10"/>
      <name val="Verdana"/>
      <family val="2"/>
    </font>
    <font>
      <sz val="16"/>
      <color indexed="10"/>
      <name val="Verdana"/>
      <family val="2"/>
    </font>
    <font>
      <sz val="15"/>
      <color indexed="12"/>
      <name val="Verdana"/>
      <family val="2"/>
    </font>
    <font>
      <sz val="16"/>
      <color indexed="12"/>
      <name val="Verdana"/>
      <family val="2"/>
    </font>
    <font>
      <b/>
      <sz val="16"/>
      <color indexed="12"/>
      <name val="Verdana"/>
      <family val="2"/>
    </font>
    <font>
      <sz val="14"/>
      <color indexed="12"/>
      <name val="Verdana"/>
      <family val="2"/>
    </font>
    <font>
      <b/>
      <sz val="15"/>
      <name val="Verdana"/>
      <family val="2"/>
    </font>
    <font>
      <i/>
      <sz val="16"/>
      <color indexed="12"/>
      <name val="Verdana"/>
      <family val="2"/>
    </font>
    <font>
      <sz val="10"/>
      <color indexed="12"/>
      <name val="Verdana"/>
      <family val="2"/>
    </font>
    <font>
      <i/>
      <sz val="16"/>
      <name val="Verdana"/>
      <family val="2"/>
    </font>
    <font>
      <b/>
      <i/>
      <sz val="16"/>
      <name val="Verdana"/>
      <family val="2"/>
    </font>
    <font>
      <b/>
      <sz val="17"/>
      <name val="Verdana"/>
      <family val="2"/>
    </font>
    <font>
      <b/>
      <i/>
      <sz val="17"/>
      <name val="Verdana"/>
      <family val="2"/>
    </font>
    <font>
      <b/>
      <i/>
      <sz val="11"/>
      <color indexed="12"/>
      <name val="Verdana"/>
      <family val="2"/>
    </font>
    <font>
      <sz val="9"/>
      <name val="Verdana"/>
      <family val="2"/>
    </font>
    <font>
      <b/>
      <i/>
      <sz val="14"/>
      <name val="Verdana"/>
      <family val="2"/>
    </font>
    <font>
      <b/>
      <sz val="10"/>
      <name val="Verdana"/>
      <family val="2"/>
    </font>
    <font>
      <sz val="12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b/>
      <sz val="12"/>
      <color indexed="17"/>
      <name val="Arial CE"/>
      <family val="0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sz val="9.45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b/>
      <sz val="12"/>
      <color rgb="FF0066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59" fillId="0" borderId="0">
      <alignment/>
      <protection/>
    </xf>
    <xf numFmtId="0" fontId="70" fillId="27" borderId="1" applyNumberFormat="0" applyAlignment="0" applyProtection="0"/>
    <xf numFmtId="9" fontId="5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9" fillId="31" borderId="9" applyNumberFormat="0" applyFont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right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164" fontId="13" fillId="0" borderId="18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 vertical="center" wrapText="1"/>
    </xf>
    <xf numFmtId="1" fontId="14" fillId="33" borderId="21" xfId="0" applyNumberFormat="1" applyFont="1" applyFill="1" applyBorder="1" applyAlignment="1">
      <alignment horizontal="center" vertical="center"/>
    </xf>
    <xf numFmtId="1" fontId="14" fillId="33" borderId="22" xfId="0" applyNumberFormat="1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14" fillId="34" borderId="23" xfId="0" applyFont="1" applyFill="1" applyBorder="1" applyAlignment="1">
      <alignment horizontal="center" vertical="center" wrapText="1"/>
    </xf>
    <xf numFmtId="0" fontId="14" fillId="34" borderId="24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19" xfId="0" applyFont="1" applyBorder="1" applyAlignment="1">
      <alignment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3" fillId="0" borderId="27" xfId="0" applyFont="1" applyBorder="1" applyAlignment="1">
      <alignment/>
    </xf>
    <xf numFmtId="164" fontId="19" fillId="0" borderId="28" xfId="0" applyNumberFormat="1" applyFont="1" applyFill="1" applyBorder="1" applyAlignment="1">
      <alignment horizontal="center" vertical="center" wrapText="1"/>
    </xf>
    <xf numFmtId="164" fontId="19" fillId="0" borderId="29" xfId="0" applyNumberFormat="1" applyFont="1" applyFill="1" applyBorder="1" applyAlignment="1">
      <alignment horizontal="center" vertical="center" wrapText="1"/>
    </xf>
    <xf numFmtId="164" fontId="19" fillId="0" borderId="15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 vertical="center" wrapText="1"/>
    </xf>
    <xf numFmtId="1" fontId="21" fillId="0" borderId="28" xfId="0" applyNumberFormat="1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164" fontId="17" fillId="0" borderId="28" xfId="0" applyNumberFormat="1" applyFont="1" applyFill="1" applyBorder="1" applyAlignment="1">
      <alignment horizontal="center" vertical="center" wrapText="1"/>
    </xf>
    <xf numFmtId="164" fontId="17" fillId="0" borderId="29" xfId="0" applyNumberFormat="1" applyFont="1" applyFill="1" applyBorder="1" applyAlignment="1">
      <alignment horizontal="center" vertical="center" wrapText="1"/>
    </xf>
    <xf numFmtId="164" fontId="17" fillId="0" borderId="15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17" fillId="0" borderId="28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164" fontId="25" fillId="0" borderId="28" xfId="0" applyNumberFormat="1" applyFont="1" applyFill="1" applyBorder="1" applyAlignment="1">
      <alignment horizontal="center" vertical="center" wrapText="1"/>
    </xf>
    <xf numFmtId="164" fontId="25" fillId="0" borderId="29" xfId="0" applyNumberFormat="1" applyFont="1" applyFill="1" applyBorder="1" applyAlignment="1">
      <alignment horizontal="center" vertical="center" wrapText="1"/>
    </xf>
    <xf numFmtId="164" fontId="25" fillId="0" borderId="15" xfId="0" applyNumberFormat="1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164" fontId="25" fillId="0" borderId="36" xfId="0" applyNumberFormat="1" applyFont="1" applyFill="1" applyBorder="1" applyAlignment="1">
      <alignment horizontal="center" vertical="center" wrapText="1"/>
    </xf>
    <xf numFmtId="164" fontId="25" fillId="0" borderId="35" xfId="0" applyNumberFormat="1" applyFont="1" applyFill="1" applyBorder="1" applyAlignment="1">
      <alignment horizontal="center" vertical="center" wrapText="1"/>
    </xf>
    <xf numFmtId="164" fontId="25" fillId="0" borderId="4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 horizontal="right" vertical="top" wrapText="1"/>
    </xf>
    <xf numFmtId="0" fontId="9" fillId="0" borderId="44" xfId="0" applyFont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 applyProtection="1">
      <alignment horizontal="left"/>
      <protection/>
    </xf>
    <xf numFmtId="165" fontId="4" fillId="0" borderId="49" xfId="0" applyNumberFormat="1" applyFont="1" applyBorder="1" applyAlignment="1" applyProtection="1">
      <alignment/>
      <protection/>
    </xf>
    <xf numFmtId="165" fontId="4" fillId="0" borderId="53" xfId="0" applyNumberFormat="1" applyFont="1" applyBorder="1" applyAlignment="1" applyProtection="1">
      <alignment/>
      <protection/>
    </xf>
    <xf numFmtId="0" fontId="3" fillId="35" borderId="46" xfId="0" applyFont="1" applyFill="1" applyBorder="1" applyAlignment="1">
      <alignment horizontal="center"/>
    </xf>
    <xf numFmtId="0" fontId="3" fillId="35" borderId="49" xfId="0" applyFont="1" applyFill="1" applyBorder="1" applyAlignment="1" applyProtection="1">
      <alignment horizontal="left"/>
      <protection/>
    </xf>
    <xf numFmtId="165" fontId="3" fillId="35" borderId="5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 horizontal="center"/>
    </xf>
    <xf numFmtId="0" fontId="4" fillId="0" borderId="31" xfId="0" applyFont="1" applyBorder="1" applyAlignment="1" applyProtection="1">
      <alignment horizontal="left"/>
      <protection/>
    </xf>
    <xf numFmtId="165" fontId="4" fillId="0" borderId="31" xfId="0" applyNumberFormat="1" applyFont="1" applyBorder="1" applyAlignment="1" applyProtection="1">
      <alignment/>
      <protection/>
    </xf>
    <xf numFmtId="165" fontId="4" fillId="0" borderId="55" xfId="0" applyNumberFormat="1" applyFont="1" applyBorder="1" applyAlignment="1" applyProtection="1">
      <alignment/>
      <protection/>
    </xf>
    <xf numFmtId="0" fontId="3" fillId="35" borderId="49" xfId="0" applyFont="1" applyFill="1" applyBorder="1" applyAlignment="1" applyProtection="1">
      <alignment horizontal="center"/>
      <protection/>
    </xf>
    <xf numFmtId="0" fontId="4" fillId="0" borderId="47" xfId="0" applyFont="1" applyBorder="1" applyAlignment="1">
      <alignment horizontal="center"/>
    </xf>
    <xf numFmtId="0" fontId="4" fillId="0" borderId="36" xfId="0" applyFont="1" applyBorder="1" applyAlignment="1" applyProtection="1">
      <alignment horizontal="left"/>
      <protection/>
    </xf>
    <xf numFmtId="165" fontId="4" fillId="0" borderId="36" xfId="0" applyNumberFormat="1" applyFont="1" applyBorder="1" applyAlignment="1" applyProtection="1">
      <alignment/>
      <protection/>
    </xf>
    <xf numFmtId="165" fontId="4" fillId="0" borderId="56" xfId="0" applyNumberFormat="1" applyFont="1" applyBorder="1" applyAlignment="1" applyProtection="1">
      <alignment/>
      <protection/>
    </xf>
    <xf numFmtId="0" fontId="4" fillId="0" borderId="57" xfId="0" applyFont="1" applyBorder="1" applyAlignment="1">
      <alignment horizontal="center"/>
    </xf>
    <xf numFmtId="0" fontId="4" fillId="0" borderId="57" xfId="0" applyFont="1" applyBorder="1" applyAlignment="1" applyProtection="1">
      <alignment horizontal="left"/>
      <protection/>
    </xf>
    <xf numFmtId="165" fontId="4" fillId="0" borderId="57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5" fontId="3" fillId="35" borderId="49" xfId="0" applyNumberFormat="1" applyFont="1" applyFill="1" applyBorder="1" applyAlignment="1" applyProtection="1">
      <alignment/>
      <protection/>
    </xf>
    <xf numFmtId="165" fontId="3" fillId="35" borderId="53" xfId="0" applyNumberFormat="1" applyFont="1" applyFill="1" applyBorder="1" applyAlignment="1" applyProtection="1">
      <alignment/>
      <protection/>
    </xf>
    <xf numFmtId="0" fontId="4" fillId="0" borderId="58" xfId="0" applyFont="1" applyBorder="1" applyAlignment="1">
      <alignment horizontal="center"/>
    </xf>
    <xf numFmtId="0" fontId="4" fillId="0" borderId="51" xfId="0" applyFont="1" applyBorder="1" applyAlignment="1" applyProtection="1">
      <alignment horizontal="left"/>
      <protection/>
    </xf>
    <xf numFmtId="165" fontId="4" fillId="0" borderId="51" xfId="0" applyNumberFormat="1" applyFont="1" applyBorder="1" applyAlignment="1" applyProtection="1">
      <alignment/>
      <protection/>
    </xf>
    <xf numFmtId="165" fontId="4" fillId="0" borderId="59" xfId="0" applyNumberFormat="1" applyFont="1" applyBorder="1" applyAlignment="1" applyProtection="1">
      <alignment/>
      <protection/>
    </xf>
    <xf numFmtId="0" fontId="4" fillId="36" borderId="60" xfId="0" applyFont="1" applyFill="1" applyBorder="1" applyAlignment="1">
      <alignment horizontal="center"/>
    </xf>
    <xf numFmtId="0" fontId="4" fillId="36" borderId="15" xfId="0" applyFont="1" applyFill="1" applyBorder="1" applyAlignment="1" applyProtection="1">
      <alignment horizontal="left"/>
      <protection/>
    </xf>
    <xf numFmtId="165" fontId="4" fillId="36" borderId="15" xfId="0" applyNumberFormat="1" applyFont="1" applyFill="1" applyBorder="1" applyAlignment="1" applyProtection="1">
      <alignment/>
      <protection/>
    </xf>
    <xf numFmtId="165" fontId="4" fillId="36" borderId="61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>
      <alignment horizontal="center"/>
    </xf>
    <xf numFmtId="0" fontId="3" fillId="35" borderId="54" xfId="0" applyFont="1" applyFill="1" applyBorder="1" applyAlignment="1">
      <alignment horizontal="center"/>
    </xf>
    <xf numFmtId="0" fontId="3" fillId="35" borderId="31" xfId="0" applyFont="1" applyFill="1" applyBorder="1" applyAlignment="1" applyProtection="1">
      <alignment horizontal="left"/>
      <protection/>
    </xf>
    <xf numFmtId="165" fontId="3" fillId="35" borderId="31" xfId="0" applyNumberFormat="1" applyFont="1" applyFill="1" applyBorder="1" applyAlignment="1" applyProtection="1">
      <alignment/>
      <protection/>
    </xf>
    <xf numFmtId="165" fontId="3" fillId="35" borderId="59" xfId="0" applyNumberFormat="1" applyFont="1" applyFill="1" applyBorder="1" applyAlignment="1" applyProtection="1">
      <alignment/>
      <protection/>
    </xf>
    <xf numFmtId="165" fontId="4" fillId="0" borderId="32" xfId="0" applyNumberFormat="1" applyFont="1" applyBorder="1" applyAlignment="1" applyProtection="1">
      <alignment/>
      <protection/>
    </xf>
    <xf numFmtId="165" fontId="3" fillId="35" borderId="55" xfId="0" applyNumberFormat="1" applyFont="1" applyFill="1" applyBorder="1" applyAlignment="1" applyProtection="1">
      <alignment/>
      <protection/>
    </xf>
    <xf numFmtId="165" fontId="4" fillId="0" borderId="30" xfId="0" applyNumberFormat="1" applyFont="1" applyBorder="1" applyAlignment="1" applyProtection="1">
      <alignment horizontal="center"/>
      <protection/>
    </xf>
    <xf numFmtId="165" fontId="4" fillId="0" borderId="62" xfId="0" applyNumberFormat="1" applyFont="1" applyBorder="1" applyAlignment="1" applyProtection="1">
      <alignment/>
      <protection/>
    </xf>
    <xf numFmtId="0" fontId="4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165" fontId="4" fillId="0" borderId="64" xfId="0" applyNumberFormat="1" applyFont="1" applyBorder="1" applyAlignment="1" applyProtection="1">
      <alignment/>
      <protection/>
    </xf>
    <xf numFmtId="165" fontId="4" fillId="0" borderId="65" xfId="0" applyNumberFormat="1" applyFont="1" applyBorder="1" applyAlignment="1" applyProtection="1">
      <alignment/>
      <protection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 applyProtection="1">
      <alignment horizontal="left"/>
      <protection/>
    </xf>
    <xf numFmtId="165" fontId="4" fillId="0" borderId="67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65" fontId="4" fillId="0" borderId="0" xfId="0" applyNumberFormat="1" applyFont="1" applyBorder="1" applyAlignment="1" applyProtection="1">
      <alignment/>
      <protection/>
    </xf>
    <xf numFmtId="165" fontId="3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Alignment="1" applyProtection="1">
      <alignment/>
      <protection/>
    </xf>
    <xf numFmtId="0" fontId="2" fillId="0" borderId="5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left"/>
      <protection/>
    </xf>
    <xf numFmtId="165" fontId="35" fillId="0" borderId="0" xfId="0" applyNumberFormat="1" applyFont="1" applyBorder="1" applyAlignment="1" applyProtection="1">
      <alignment/>
      <protection/>
    </xf>
    <xf numFmtId="0" fontId="5" fillId="37" borderId="68" xfId="0" applyFont="1" applyFill="1" applyBorder="1" applyAlignment="1">
      <alignment horizontal="center" vertical="center"/>
    </xf>
    <xf numFmtId="0" fontId="2" fillId="37" borderId="68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center" vertical="center"/>
    </xf>
    <xf numFmtId="0" fontId="11" fillId="38" borderId="0" xfId="0" applyFont="1" applyFill="1" applyBorder="1" applyAlignment="1">
      <alignment horizontal="center" vertical="center"/>
    </xf>
    <xf numFmtId="0" fontId="12" fillId="0" borderId="69" xfId="0" applyFont="1" applyBorder="1" applyAlignment="1">
      <alignment vertical="center" wrapText="1"/>
    </xf>
    <xf numFmtId="0" fontId="12" fillId="0" borderId="70" xfId="0" applyFont="1" applyBorder="1" applyAlignment="1">
      <alignment vertical="center" wrapText="1"/>
    </xf>
    <xf numFmtId="0" fontId="14" fillId="33" borderId="71" xfId="0" applyFont="1" applyFill="1" applyBorder="1" applyAlignment="1">
      <alignment vertical="center" wrapText="1"/>
    </xf>
    <xf numFmtId="0" fontId="14" fillId="33" borderId="72" xfId="0" applyFont="1" applyFill="1" applyBorder="1" applyAlignment="1">
      <alignment vertical="center" wrapText="1"/>
    </xf>
    <xf numFmtId="0" fontId="15" fillId="0" borderId="73" xfId="0" applyFont="1" applyFill="1" applyBorder="1" applyAlignment="1">
      <alignment vertical="center" wrapText="1"/>
    </xf>
    <xf numFmtId="0" fontId="15" fillId="0" borderId="74" xfId="0" applyFont="1" applyFill="1" applyBorder="1" applyAlignment="1">
      <alignment vertical="center" wrapText="1"/>
    </xf>
    <xf numFmtId="0" fontId="15" fillId="0" borderId="75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8" fillId="0" borderId="75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20" fillId="0" borderId="75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center" wrapText="1"/>
    </xf>
    <xf numFmtId="0" fontId="23" fillId="0" borderId="75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15" fillId="0" borderId="75" xfId="0" applyFont="1" applyBorder="1" applyAlignment="1">
      <alignment horizontal="left" vertical="center" wrapText="1" indent="1"/>
    </xf>
    <xf numFmtId="0" fontId="15" fillId="0" borderId="28" xfId="0" applyFont="1" applyBorder="1" applyAlignment="1">
      <alignment horizontal="left" vertical="center" wrapText="1" indent="1"/>
    </xf>
    <xf numFmtId="0" fontId="15" fillId="0" borderId="75" xfId="0" applyFont="1" applyFill="1" applyBorder="1" applyAlignment="1">
      <alignment horizontal="left" vertical="center" wrapText="1" indent="1"/>
    </xf>
    <xf numFmtId="0" fontId="15" fillId="0" borderId="28" xfId="0" applyFont="1" applyFill="1" applyBorder="1" applyAlignment="1">
      <alignment horizontal="left" vertical="center" wrapText="1" indent="1"/>
    </xf>
    <xf numFmtId="0" fontId="15" fillId="0" borderId="76" xfId="0" applyFont="1" applyFill="1" applyBorder="1" applyAlignment="1">
      <alignment horizontal="left" vertical="center" wrapText="1" indent="1"/>
    </xf>
    <xf numFmtId="0" fontId="15" fillId="0" borderId="35" xfId="0" applyFont="1" applyFill="1" applyBorder="1" applyAlignment="1">
      <alignment horizontal="left" vertical="center" wrapText="1" indent="1"/>
    </xf>
    <xf numFmtId="0" fontId="11" fillId="38" borderId="57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5" fillId="0" borderId="40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4" fillId="0" borderId="58" xfId="0" applyFont="1" applyBorder="1" applyAlignment="1">
      <alignment horizontal="center" vertical="center"/>
    </xf>
    <xf numFmtId="0" fontId="15" fillId="0" borderId="32" xfId="0" applyFont="1" applyBorder="1" applyAlignment="1">
      <alignment vertical="center" wrapText="1"/>
    </xf>
    <xf numFmtId="0" fontId="24" fillId="0" borderId="58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16" fillId="0" borderId="32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0" fillId="38" borderId="0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24" fillId="0" borderId="66" xfId="0" applyFont="1" applyBorder="1" applyAlignment="1">
      <alignment horizontal="center" vertical="center"/>
    </xf>
    <xf numFmtId="0" fontId="15" fillId="0" borderId="32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20" fillId="0" borderId="37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5" fillId="37" borderId="0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16" fillId="0" borderId="40" xfId="0" applyFont="1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0" fontId="16" fillId="0" borderId="32" xfId="0" applyFont="1" applyFill="1" applyBorder="1" applyAlignment="1">
      <alignment horizontal="left" vertical="center" wrapText="1" indent="2"/>
    </xf>
    <xf numFmtId="0" fontId="16" fillId="0" borderId="28" xfId="0" applyFont="1" applyFill="1" applyBorder="1" applyAlignment="1">
      <alignment horizontal="left" vertical="center" wrapText="1" indent="2"/>
    </xf>
    <xf numFmtId="0" fontId="9" fillId="0" borderId="37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10" fillId="38" borderId="57" xfId="0" applyFont="1" applyFill="1" applyBorder="1" applyAlignment="1">
      <alignment horizontal="center" vertical="center"/>
    </xf>
    <xf numFmtId="0" fontId="2" fillId="38" borderId="57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77" xfId="0" applyFont="1" applyFill="1" applyBorder="1" applyAlignment="1">
      <alignment horizontal="center" vertical="center"/>
    </xf>
    <xf numFmtId="0" fontId="4" fillId="0" borderId="50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3" fillId="0" borderId="5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7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left" vertical="center" wrapText="1"/>
    </xf>
    <xf numFmtId="0" fontId="3" fillId="0" borderId="78" xfId="0" applyFont="1" applyFill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" fillId="0" borderId="52" xfId="0" applyFont="1" applyBorder="1" applyAlignment="1">
      <alignment vertical="center" wrapText="1"/>
    </xf>
    <xf numFmtId="0" fontId="3" fillId="0" borderId="78" xfId="0" applyFont="1" applyBorder="1" applyAlignment="1">
      <alignment vertical="center" wrapText="1"/>
    </xf>
    <xf numFmtId="0" fontId="3" fillId="0" borderId="47" xfId="0" applyFont="1" applyFill="1" applyBorder="1" applyAlignment="1">
      <alignment horizontal="center" vertical="center"/>
    </xf>
    <xf numFmtId="0" fontId="14" fillId="33" borderId="71" xfId="0" applyFont="1" applyFill="1" applyBorder="1" applyAlignment="1">
      <alignment horizontal="center" vertical="center" wrapText="1"/>
    </xf>
    <xf numFmtId="0" fontId="14" fillId="33" borderId="72" xfId="0" applyFont="1" applyFill="1" applyBorder="1" applyAlignment="1">
      <alignment horizontal="center" vertical="center" wrapText="1"/>
    </xf>
    <xf numFmtId="0" fontId="14" fillId="33" borderId="79" xfId="0" applyFont="1" applyFill="1" applyBorder="1" applyAlignment="1">
      <alignment horizontal="center" vertical="center" wrapText="1"/>
    </xf>
    <xf numFmtId="0" fontId="14" fillId="33" borderId="80" xfId="0" applyFont="1" applyFill="1" applyBorder="1" applyAlignment="1">
      <alignment horizontal="center" vertical="center" wrapText="1"/>
    </xf>
    <xf numFmtId="165" fontId="4" fillId="33" borderId="81" xfId="0" applyNumberFormat="1" applyFont="1" applyFill="1" applyBorder="1" applyAlignment="1" applyProtection="1">
      <alignment horizontal="center" vertical="center" wrapText="1"/>
      <protection/>
    </xf>
    <xf numFmtId="0" fontId="2" fillId="33" borderId="82" xfId="0" applyFont="1" applyFill="1" applyBorder="1" applyAlignment="1">
      <alignment horizontal="center" vertical="center" wrapText="1"/>
    </xf>
    <xf numFmtId="165" fontId="30" fillId="33" borderId="83" xfId="0" applyNumberFormat="1" applyFont="1" applyFill="1" applyBorder="1" applyAlignment="1" applyProtection="1">
      <alignment horizontal="center" vertical="center" wrapText="1"/>
      <protection locked="0"/>
    </xf>
    <xf numFmtId="0" fontId="30" fillId="33" borderId="84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wrapText="1"/>
    </xf>
    <xf numFmtId="0" fontId="32" fillId="0" borderId="86" xfId="0" applyFont="1" applyBorder="1" applyAlignment="1">
      <alignment horizontal="center" vertical="center" wrapText="1"/>
    </xf>
    <xf numFmtId="0" fontId="32" fillId="0" borderId="87" xfId="0" applyFont="1" applyBorder="1" applyAlignment="1">
      <alignment horizontal="center" vertical="center" wrapText="1"/>
    </xf>
    <xf numFmtId="0" fontId="32" fillId="0" borderId="88" xfId="0" applyFont="1" applyBorder="1" applyAlignment="1">
      <alignment horizontal="center" vertical="center" wrapText="1"/>
    </xf>
    <xf numFmtId="0" fontId="32" fillId="0" borderId="89" xfId="0" applyFont="1" applyBorder="1" applyAlignment="1">
      <alignment horizontal="center" vertical="center" wrapText="1"/>
    </xf>
    <xf numFmtId="0" fontId="33" fillId="0" borderId="90" xfId="0" applyFont="1" applyBorder="1" applyAlignment="1">
      <alignment horizontal="center" vertical="center" wrapText="1"/>
    </xf>
    <xf numFmtId="0" fontId="16" fillId="0" borderId="81" xfId="0" applyFont="1" applyBorder="1" applyAlignment="1">
      <alignment horizontal="center" vertical="center" wrapText="1"/>
    </xf>
    <xf numFmtId="0" fontId="16" fillId="0" borderId="91" xfId="0" applyFont="1" applyBorder="1" applyAlignment="1">
      <alignment horizontal="center" vertical="center" wrapText="1"/>
    </xf>
    <xf numFmtId="0" fontId="16" fillId="0" borderId="92" xfId="0" applyFont="1" applyBorder="1" applyAlignment="1">
      <alignment horizontal="center" vertical="center" wrapText="1"/>
    </xf>
    <xf numFmtId="165" fontId="28" fillId="0" borderId="83" xfId="0" applyNumberFormat="1" applyFont="1" applyBorder="1" applyAlignment="1">
      <alignment horizontal="center" vertical="center" wrapText="1"/>
    </xf>
    <xf numFmtId="0" fontId="27" fillId="0" borderId="9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32" fillId="0" borderId="94" xfId="0" applyFont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28" fillId="0" borderId="9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76" fillId="0" borderId="0" xfId="0" applyFont="1" applyAlignment="1">
      <alignment/>
    </xf>
    <xf numFmtId="0" fontId="35" fillId="0" borderId="0" xfId="0" applyFont="1" applyFill="1" applyAlignment="1">
      <alignment/>
    </xf>
    <xf numFmtId="0" fontId="76" fillId="0" borderId="0" xfId="0" applyFont="1" applyBorder="1" applyAlignment="1">
      <alignment horizontal="right"/>
    </xf>
    <xf numFmtId="10" fontId="76" fillId="0" borderId="0" xfId="0" applyNumberFormat="1" applyFont="1" applyBorder="1" applyAlignment="1">
      <alignment horizontal="right"/>
    </xf>
    <xf numFmtId="0" fontId="76" fillId="0" borderId="0" xfId="0" applyFont="1" applyFill="1" applyBorder="1" applyAlignment="1">
      <alignment horizontal="right"/>
    </xf>
    <xf numFmtId="0" fontId="77" fillId="31" borderId="0" xfId="0" applyFont="1" applyFill="1" applyAlignment="1">
      <alignment vertical="center"/>
    </xf>
    <xf numFmtId="0" fontId="0" fillId="0" borderId="0" xfId="0" applyAlignment="1">
      <alignment vertical="center"/>
    </xf>
    <xf numFmtId="10" fontId="76" fillId="0" borderId="0" xfId="0" applyNumberFormat="1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Bezrobotni zarejestrowani i wyłączeni z ewidencji 
w okresie od sierpnia 2011r. do stycznia 2012r.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 w="3175">
          <a:noFill/>
        </a:ln>
      </c:spPr>
    </c:title>
    <c:view3D>
      <c:rotX val="15"/>
      <c:hPercent val="131"/>
      <c:rotY val="20"/>
      <c:depthPercent val="100"/>
      <c:rAngAx val="1"/>
    </c:view3D>
    <c:plotArea>
      <c:layout>
        <c:manualLayout>
          <c:xMode val="edge"/>
          <c:yMode val="edge"/>
          <c:x val="0.012"/>
          <c:y val="0.17175"/>
          <c:w val="0.92075"/>
          <c:h val="0.69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'Wykresy I 12'!$H$9</c:f>
              <c:strCache>
                <c:ptCount val="1"/>
                <c:pt idx="0">
                  <c:v>wyłączenia</c:v>
                </c:pt>
              </c:strCache>
            </c:strRef>
          </c:tx>
          <c:spPr>
            <a:solidFill>
              <a:srgbClr val="6062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 12'!$G$10:$G$15</c:f>
              <c:strCache/>
            </c:strRef>
          </c:cat>
          <c:val>
            <c:numRef>
              <c:f>'Wykresy I 12'!$H$10:$H$15</c:f>
              <c:numCache/>
            </c:numRef>
          </c:val>
          <c:shape val="box"/>
        </c:ser>
        <c:ser>
          <c:idx val="1"/>
          <c:order val="1"/>
          <c:tx>
            <c:strRef>
              <c:f>'Wykresy I 12'!$I$9</c:f>
              <c:strCache>
                <c:ptCount val="1"/>
                <c:pt idx="0">
                  <c:v>rejestracje</c:v>
                </c:pt>
              </c:strCache>
            </c:strRef>
          </c:tx>
          <c:spPr>
            <a:gradFill rotWithShape="1">
              <a:gsLst>
                <a:gs pos="0">
                  <a:srgbClr val="F6391A"/>
                </a:gs>
                <a:gs pos="39999">
                  <a:srgbClr val="F7AFA7"/>
                </a:gs>
                <a:gs pos="70000">
                  <a:srgbClr val="EE3426"/>
                </a:gs>
                <a:gs pos="100000">
                  <a:srgbClr val="C40904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 12'!$G$10:$G$15</c:f>
              <c:strCache/>
            </c:strRef>
          </c:cat>
          <c:val>
            <c:numRef>
              <c:f>'Wykresy I 12'!$I$10:$I$15</c:f>
              <c:numCache/>
            </c:numRef>
          </c:val>
          <c:shape val="box"/>
        </c:ser>
        <c:gapWidth val="75"/>
        <c:shape val="box"/>
        <c:axId val="49621210"/>
        <c:axId val="9836683"/>
      </c:bar3DChart>
      <c:catAx>
        <c:axId val="4962121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836683"/>
        <c:crosses val="autoZero"/>
        <c:auto val="1"/>
        <c:lblOffset val="100"/>
        <c:tickLblSkip val="1"/>
        <c:noMultiLvlLbl val="0"/>
      </c:catAx>
      <c:valAx>
        <c:axId val="9836683"/>
        <c:scaling>
          <c:orientation val="minMax"/>
        </c:scaling>
        <c:axPos val="b"/>
        <c:delete val="1"/>
        <c:majorTickMark val="out"/>
        <c:minorTickMark val="none"/>
        <c:tickLblPos val="none"/>
        <c:crossAx val="496212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55"/>
          <c:y val="0.9045"/>
          <c:w val="0.419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Wolne miejsca pracy i miejsca aktywizacji zawodowej zgłoszone do PUP w województwie lubuskim w okresach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od VIII 2010r. do I 2011r. oraz od VIII 2011r. do I 2012r.</a:t>
            </a:r>
          </a:p>
        </c:rich>
      </c:tx>
      <c:layout>
        <c:manualLayout>
          <c:xMode val="factor"/>
          <c:yMode val="factor"/>
          <c:x val="-0.006"/>
          <c:y val="-0.018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925"/>
          <c:y val="0.1675"/>
          <c:w val="0.94075"/>
          <c:h val="0.80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'Wykresy I 12'!$C$23</c:f>
              <c:strCache>
                <c:ptCount val="1"/>
                <c:pt idx="0">
                  <c:v>oferty pracy</c:v>
                </c:pt>
              </c:strCache>
            </c:strRef>
          </c:tx>
          <c:spPr>
            <a:gradFill rotWithShape="1"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 12'!$B$24:$B$36</c:f>
              <c:strCache/>
            </c:strRef>
          </c:cat>
          <c:val>
            <c:numRef>
              <c:f>'Wykresy I 12'!$C$24:$C$36</c:f>
              <c:numCache/>
            </c:numRef>
          </c:val>
          <c:shape val="box"/>
        </c:ser>
        <c:gapWidth val="120"/>
        <c:shape val="box"/>
        <c:axId val="23820020"/>
        <c:axId val="15563861"/>
      </c:bar3DChart>
      <c:catAx>
        <c:axId val="238200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563861"/>
        <c:crosses val="autoZero"/>
        <c:auto val="1"/>
        <c:lblOffset val="100"/>
        <c:tickLblSkip val="1"/>
        <c:noMultiLvlLbl val="0"/>
      </c:catAx>
      <c:valAx>
        <c:axId val="15563861"/>
        <c:scaling>
          <c:orientation val="minMax"/>
          <c:max val="6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820020"/>
        <c:crossesAt val="1"/>
        <c:crossBetween val="between"/>
        <c:dispUnits/>
        <c:majorUnit val="1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odpływu z ewidencji bezrobotnych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w styczniu 2012r.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view3D>
      <c:rotX val="30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224"/>
          <c:y val="0.3065"/>
          <c:w val="0.555"/>
          <c:h val="0.48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Roboty 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publiczne
0,6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0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Praca 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społecznie użyteczna
2,83%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'Wykresy I 12'!$J$38:$J$50</c:f>
              <c:strCache/>
            </c:strRef>
          </c:cat>
          <c:val>
            <c:numRef>
              <c:f>'Wykresy I 12'!$K$38:$K$50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L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iczba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zarejestrowanych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bezrobotnych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w województwie lubuskim od I 2011r. do I 2012r.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365"/>
          <c:w val="0.96175"/>
          <c:h val="0.8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'Wykresy I 12'!$D$3</c:f>
              <c:strCache>
                <c:ptCount val="1"/>
                <c:pt idx="0">
                  <c:v>liczba bezrobotnych</c:v>
                </c:pt>
              </c:strCache>
            </c:strRef>
          </c:tx>
          <c:spPr>
            <a:solidFill>
              <a:srgbClr val="2F20E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 12'!$C$4:$C$16</c:f>
              <c:strCache/>
            </c:strRef>
          </c:cat>
          <c:val>
            <c:numRef>
              <c:f>'Wykresy I 12'!$D$4:$D$16</c:f>
              <c:numCache/>
            </c:numRef>
          </c:val>
        </c:ser>
        <c:gapWidth val="100"/>
        <c:axId val="14724846"/>
        <c:axId val="34009855"/>
      </c:barChart>
      <c:catAx>
        <c:axId val="14724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009855"/>
        <c:crosses val="autoZero"/>
        <c:auto val="1"/>
        <c:lblOffset val="100"/>
        <c:tickLblSkip val="1"/>
        <c:noMultiLvlLbl val="0"/>
      </c:catAx>
      <c:valAx>
        <c:axId val="340098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7248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8101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534025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71926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</xdr:colOff>
      <xdr:row>2</xdr:row>
      <xdr:rowOff>0</xdr:rowOff>
    </xdr:from>
    <xdr:to>
      <xdr:col>28</xdr:col>
      <xdr:colOff>609600</xdr:colOff>
      <xdr:row>21</xdr:row>
      <xdr:rowOff>57150</xdr:rowOff>
    </xdr:to>
    <xdr:graphicFrame>
      <xdr:nvGraphicFramePr>
        <xdr:cNvPr id="1" name="Wykres 11"/>
        <xdr:cNvGraphicFramePr/>
      </xdr:nvGraphicFramePr>
      <xdr:xfrm>
        <a:off x="14230350" y="381000"/>
        <a:ext cx="54006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22</xdr:row>
      <xdr:rowOff>0</xdr:rowOff>
    </xdr:from>
    <xdr:to>
      <xdr:col>19</xdr:col>
      <xdr:colOff>676275</xdr:colOff>
      <xdr:row>43</xdr:row>
      <xdr:rowOff>57150</xdr:rowOff>
    </xdr:to>
    <xdr:graphicFrame>
      <xdr:nvGraphicFramePr>
        <xdr:cNvPr id="2" name="Wykres 6"/>
        <xdr:cNvGraphicFramePr/>
      </xdr:nvGraphicFramePr>
      <xdr:xfrm>
        <a:off x="8458200" y="4191000"/>
        <a:ext cx="547687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0</xdr:colOff>
      <xdr:row>21</xdr:row>
      <xdr:rowOff>190500</xdr:rowOff>
    </xdr:from>
    <xdr:to>
      <xdr:col>28</xdr:col>
      <xdr:colOff>609600</xdr:colOff>
      <xdr:row>43</xdr:row>
      <xdr:rowOff>57150</xdr:rowOff>
    </xdr:to>
    <xdr:graphicFrame>
      <xdr:nvGraphicFramePr>
        <xdr:cNvPr id="3" name="Wykres 7"/>
        <xdr:cNvGraphicFramePr/>
      </xdr:nvGraphicFramePr>
      <xdr:xfrm>
        <a:off x="14220825" y="4191000"/>
        <a:ext cx="541020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1</xdr:row>
      <xdr:rowOff>180975</xdr:rowOff>
    </xdr:from>
    <xdr:to>
      <xdr:col>19</xdr:col>
      <xdr:colOff>676275</xdr:colOff>
      <xdr:row>21</xdr:row>
      <xdr:rowOff>57150</xdr:rowOff>
    </xdr:to>
    <xdr:graphicFrame>
      <xdr:nvGraphicFramePr>
        <xdr:cNvPr id="4" name="Wykres 5"/>
        <xdr:cNvGraphicFramePr/>
      </xdr:nvGraphicFramePr>
      <xdr:xfrm>
        <a:off x="8467725" y="371475"/>
        <a:ext cx="5467350" cy="3686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STAN%20I%20STRUKTURA\2011r\Arkusz%20roboczy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WYKRESY\2012r\Wykresy%20I%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11"/>
      <sheetName val="Stan i struktura II 11"/>
      <sheetName val="Stan i struktura III 11"/>
      <sheetName val="Stan i struktura IV 11"/>
      <sheetName val="Stan i struktura V 11"/>
      <sheetName val="Stan i struktura VI 11"/>
      <sheetName val="Stan i struktura VII 11"/>
      <sheetName val="Stan i struktura VIII 11"/>
      <sheetName val="Stan i struktura IX 11"/>
      <sheetName val="Stan i struktura X 11"/>
      <sheetName val="Stan i struktura XI 11"/>
      <sheetName val="Stan i struktura XII 11"/>
    </sheetNames>
    <sheetDataSet>
      <sheetData sheetId="11">
        <row r="6">
          <cell r="E6">
            <v>5332</v>
          </cell>
          <cell r="F6">
            <v>3111</v>
          </cell>
          <cell r="G6">
            <v>4363</v>
          </cell>
          <cell r="H6">
            <v>4587</v>
          </cell>
          <cell r="I6">
            <v>6958</v>
          </cell>
          <cell r="J6">
            <v>2356</v>
          </cell>
          <cell r="K6">
            <v>4637</v>
          </cell>
          <cell r="L6">
            <v>1735</v>
          </cell>
          <cell r="M6">
            <v>2359</v>
          </cell>
          <cell r="N6">
            <v>2252</v>
          </cell>
          <cell r="O6">
            <v>4879</v>
          </cell>
          <cell r="P6">
            <v>4583</v>
          </cell>
          <cell r="Q6">
            <v>6023</v>
          </cell>
          <cell r="R6">
            <v>5959</v>
          </cell>
          <cell r="S6">
            <v>59134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ykresy I 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tabSelected="1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4.75390625" style="1" customWidth="1"/>
    <col min="3" max="3" width="29.375" style="1" customWidth="1"/>
    <col min="4" max="4" width="59.25390625" style="1" customWidth="1"/>
    <col min="5" max="11" width="13.375" style="4" customWidth="1"/>
    <col min="12" max="12" width="12.625" style="4" customWidth="1"/>
    <col min="13" max="13" width="13.375" style="4" customWidth="1"/>
    <col min="14" max="14" width="12.25390625" style="4" customWidth="1"/>
    <col min="15" max="19" width="13.375" style="4" customWidth="1"/>
    <col min="20" max="20" width="10.75390625" style="1" bestFit="1" customWidth="1"/>
    <col min="21" max="16384" width="9.125" style="1" customWidth="1"/>
  </cols>
  <sheetData>
    <row r="1" spans="4:18" ht="15">
      <c r="D1" s="2"/>
      <c r="E1" s="3"/>
      <c r="R1" s="5"/>
    </row>
    <row r="2" spans="2:19" ht="51" customHeight="1" thickBot="1">
      <c r="B2" s="157" t="s">
        <v>0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9"/>
    </row>
    <row r="3" spans="2:19" ht="45" customHeight="1" thickBot="1" thickTop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19" ht="28.5" customHeight="1" thickBot="1">
      <c r="B4" s="160" t="s">
        <v>19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2"/>
    </row>
    <row r="5" spans="2:20" ht="28.5" customHeight="1" thickBot="1" thickTop="1">
      <c r="B5" s="14" t="s">
        <v>20</v>
      </c>
      <c r="C5" s="163" t="s">
        <v>21</v>
      </c>
      <c r="D5" s="164"/>
      <c r="E5" s="15">
        <v>9.3</v>
      </c>
      <c r="F5" s="15">
        <v>12.7</v>
      </c>
      <c r="G5" s="15">
        <v>23.6</v>
      </c>
      <c r="H5" s="15">
        <v>21.1</v>
      </c>
      <c r="I5" s="15">
        <v>24.2</v>
      </c>
      <c r="J5" s="15">
        <v>14.5</v>
      </c>
      <c r="K5" s="15">
        <v>24.3</v>
      </c>
      <c r="L5" s="15">
        <v>14.5</v>
      </c>
      <c r="M5" s="15">
        <v>9.7</v>
      </c>
      <c r="N5" s="15">
        <v>16.4</v>
      </c>
      <c r="O5" s="15">
        <v>8.2</v>
      </c>
      <c r="P5" s="15">
        <v>14.9</v>
      </c>
      <c r="Q5" s="15">
        <v>25.7</v>
      </c>
      <c r="R5" s="16">
        <v>17.3</v>
      </c>
      <c r="S5" s="17">
        <v>15.4</v>
      </c>
      <c r="T5" s="1" t="s">
        <v>22</v>
      </c>
    </row>
    <row r="6" spans="2:19" s="4" customFormat="1" ht="28.5" customHeight="1" thickBot="1" thickTop="1">
      <c r="B6" s="18" t="s">
        <v>23</v>
      </c>
      <c r="C6" s="165" t="s">
        <v>24</v>
      </c>
      <c r="D6" s="166"/>
      <c r="E6" s="19">
        <v>6003</v>
      </c>
      <c r="F6" s="20">
        <v>3451</v>
      </c>
      <c r="G6" s="20">
        <v>4721</v>
      </c>
      <c r="H6" s="20">
        <v>4922</v>
      </c>
      <c r="I6" s="20">
        <v>7501</v>
      </c>
      <c r="J6" s="20">
        <v>2585</v>
      </c>
      <c r="K6" s="20">
        <v>5054</v>
      </c>
      <c r="L6" s="20">
        <v>1958</v>
      </c>
      <c r="M6" s="20">
        <v>2573</v>
      </c>
      <c r="N6" s="20">
        <v>2460</v>
      </c>
      <c r="O6" s="20">
        <v>5340</v>
      </c>
      <c r="P6" s="20">
        <v>5150</v>
      </c>
      <c r="Q6" s="20">
        <v>6586</v>
      </c>
      <c r="R6" s="21">
        <v>6349</v>
      </c>
      <c r="S6" s="22">
        <f>SUM(E6:R6)</f>
        <v>64653</v>
      </c>
    </row>
    <row r="7" spans="2:20" s="4" customFormat="1" ht="28.5" customHeight="1" thickBot="1" thickTop="1">
      <c r="B7" s="23"/>
      <c r="C7" s="167" t="s">
        <v>25</v>
      </c>
      <c r="D7" s="168"/>
      <c r="E7" s="24">
        <f>'[1]Stan i struktura XII 11'!E$6</f>
        <v>5332</v>
      </c>
      <c r="F7" s="24">
        <f>'[1]Stan i struktura XII 11'!F$6</f>
        <v>3111</v>
      </c>
      <c r="G7" s="24">
        <f>'[1]Stan i struktura XII 11'!G$6</f>
        <v>4363</v>
      </c>
      <c r="H7" s="24">
        <f>'[1]Stan i struktura XII 11'!H$6</f>
        <v>4587</v>
      </c>
      <c r="I7" s="24">
        <f>'[1]Stan i struktura XII 11'!I$6</f>
        <v>6958</v>
      </c>
      <c r="J7" s="24">
        <f>'[1]Stan i struktura XII 11'!J$6</f>
        <v>2356</v>
      </c>
      <c r="K7" s="24">
        <f>'[1]Stan i struktura XII 11'!K$6</f>
        <v>4637</v>
      </c>
      <c r="L7" s="24">
        <f>'[1]Stan i struktura XII 11'!L$6</f>
        <v>1735</v>
      </c>
      <c r="M7" s="24">
        <f>'[1]Stan i struktura XII 11'!M$6</f>
        <v>2359</v>
      </c>
      <c r="N7" s="24">
        <f>'[1]Stan i struktura XII 11'!N$6</f>
        <v>2252</v>
      </c>
      <c r="O7" s="24">
        <f>'[1]Stan i struktura XII 11'!O$6</f>
        <v>4879</v>
      </c>
      <c r="P7" s="24">
        <f>'[1]Stan i struktura XII 11'!P$6</f>
        <v>4583</v>
      </c>
      <c r="Q7" s="24">
        <f>'[1]Stan i struktura XII 11'!Q$6</f>
        <v>6023</v>
      </c>
      <c r="R7" s="25">
        <f>'[1]Stan i struktura XII 11'!R$6</f>
        <v>5959</v>
      </c>
      <c r="S7" s="26">
        <f>'[1]Stan i struktura XII 11'!S$6</f>
        <v>59134</v>
      </c>
      <c r="T7" s="27"/>
    </row>
    <row r="8" spans="2:20" ht="28.5" customHeight="1" thickBot="1" thickTop="1">
      <c r="B8" s="28"/>
      <c r="C8" s="169" t="s">
        <v>26</v>
      </c>
      <c r="D8" s="170"/>
      <c r="E8" s="29">
        <f aca="true" t="shared" si="0" ref="E8:S8">E6-E7</f>
        <v>671</v>
      </c>
      <c r="F8" s="29">
        <f t="shared" si="0"/>
        <v>340</v>
      </c>
      <c r="G8" s="29">
        <f t="shared" si="0"/>
        <v>358</v>
      </c>
      <c r="H8" s="29">
        <f t="shared" si="0"/>
        <v>335</v>
      </c>
      <c r="I8" s="29">
        <f t="shared" si="0"/>
        <v>543</v>
      </c>
      <c r="J8" s="29">
        <f t="shared" si="0"/>
        <v>229</v>
      </c>
      <c r="K8" s="29">
        <f t="shared" si="0"/>
        <v>417</v>
      </c>
      <c r="L8" s="29">
        <f t="shared" si="0"/>
        <v>223</v>
      </c>
      <c r="M8" s="29">
        <f t="shared" si="0"/>
        <v>214</v>
      </c>
      <c r="N8" s="29">
        <f t="shared" si="0"/>
        <v>208</v>
      </c>
      <c r="O8" s="29">
        <f t="shared" si="0"/>
        <v>461</v>
      </c>
      <c r="P8" s="29">
        <f t="shared" si="0"/>
        <v>567</v>
      </c>
      <c r="Q8" s="29">
        <f t="shared" si="0"/>
        <v>563</v>
      </c>
      <c r="R8" s="30">
        <f t="shared" si="0"/>
        <v>390</v>
      </c>
      <c r="S8" s="31">
        <f t="shared" si="0"/>
        <v>5519</v>
      </c>
      <c r="T8" s="32"/>
    </row>
    <row r="9" spans="2:20" ht="28.5" customHeight="1" thickBot="1" thickTop="1">
      <c r="B9" s="33"/>
      <c r="C9" s="171" t="s">
        <v>27</v>
      </c>
      <c r="D9" s="172"/>
      <c r="E9" s="34">
        <f aca="true" t="shared" si="1" ref="E9:S9">E6/E7*100</f>
        <v>112.58439609902476</v>
      </c>
      <c r="F9" s="34">
        <f t="shared" si="1"/>
        <v>110.92896174863387</v>
      </c>
      <c r="G9" s="34">
        <f t="shared" si="1"/>
        <v>108.20536328214531</v>
      </c>
      <c r="H9" s="34">
        <f t="shared" si="1"/>
        <v>107.30324831044256</v>
      </c>
      <c r="I9" s="34">
        <f t="shared" si="1"/>
        <v>107.80396665708535</v>
      </c>
      <c r="J9" s="34">
        <f t="shared" si="1"/>
        <v>109.71986417657045</v>
      </c>
      <c r="K9" s="34">
        <f t="shared" si="1"/>
        <v>108.99288332973907</v>
      </c>
      <c r="L9" s="34">
        <f t="shared" si="1"/>
        <v>112.85302593659942</v>
      </c>
      <c r="M9" s="34">
        <f t="shared" si="1"/>
        <v>109.07164052564646</v>
      </c>
      <c r="N9" s="34">
        <f t="shared" si="1"/>
        <v>109.23623445825932</v>
      </c>
      <c r="O9" s="34">
        <f t="shared" si="1"/>
        <v>109.44865751178521</v>
      </c>
      <c r="P9" s="34">
        <f t="shared" si="1"/>
        <v>112.3718088588261</v>
      </c>
      <c r="Q9" s="34">
        <f t="shared" si="1"/>
        <v>109.34750124522662</v>
      </c>
      <c r="R9" s="35">
        <f t="shared" si="1"/>
        <v>106.54472226883705</v>
      </c>
      <c r="S9" s="36">
        <f t="shared" si="1"/>
        <v>109.33304021375181</v>
      </c>
      <c r="T9" s="32"/>
    </row>
    <row r="10" spans="2:20" s="4" customFormat="1" ht="28.5" customHeight="1" thickBot="1" thickTop="1">
      <c r="B10" s="37" t="s">
        <v>28</v>
      </c>
      <c r="C10" s="173" t="s">
        <v>29</v>
      </c>
      <c r="D10" s="174"/>
      <c r="E10" s="38">
        <v>1263</v>
      </c>
      <c r="F10" s="39">
        <v>606</v>
      </c>
      <c r="G10" s="40">
        <v>670</v>
      </c>
      <c r="H10" s="40">
        <v>637</v>
      </c>
      <c r="I10" s="40">
        <v>1075</v>
      </c>
      <c r="J10" s="40">
        <v>480</v>
      </c>
      <c r="K10" s="40">
        <v>787</v>
      </c>
      <c r="L10" s="40">
        <v>431</v>
      </c>
      <c r="M10" s="41">
        <v>650</v>
      </c>
      <c r="N10" s="41">
        <v>399</v>
      </c>
      <c r="O10" s="41">
        <v>993</v>
      </c>
      <c r="P10" s="41">
        <v>975</v>
      </c>
      <c r="Q10" s="41">
        <v>1056</v>
      </c>
      <c r="R10" s="41">
        <v>1006</v>
      </c>
      <c r="S10" s="42">
        <f>SUM(E10:R10)</f>
        <v>11028</v>
      </c>
      <c r="T10" s="27"/>
    </row>
    <row r="11" spans="2:20" ht="28.5" customHeight="1" thickBot="1" thickTop="1">
      <c r="B11" s="43"/>
      <c r="C11" s="169" t="s">
        <v>30</v>
      </c>
      <c r="D11" s="170"/>
      <c r="E11" s="44">
        <f aca="true" t="shared" si="2" ref="E11:S11">E76/E10*100</f>
        <v>17.577197149643705</v>
      </c>
      <c r="F11" s="44">
        <f t="shared" si="2"/>
        <v>18.976897689768975</v>
      </c>
      <c r="G11" s="44">
        <f t="shared" si="2"/>
        <v>17.01492537313433</v>
      </c>
      <c r="H11" s="44">
        <f t="shared" si="2"/>
        <v>16.012558869701728</v>
      </c>
      <c r="I11" s="44">
        <f t="shared" si="2"/>
        <v>10.976744186046512</v>
      </c>
      <c r="J11" s="44">
        <f t="shared" si="2"/>
        <v>12.291666666666666</v>
      </c>
      <c r="K11" s="44">
        <f t="shared" si="2"/>
        <v>9.40279542566709</v>
      </c>
      <c r="L11" s="44">
        <f t="shared" si="2"/>
        <v>16.937354988399072</v>
      </c>
      <c r="M11" s="44">
        <f t="shared" si="2"/>
        <v>18.76923076923077</v>
      </c>
      <c r="N11" s="44">
        <f t="shared" si="2"/>
        <v>17.042606516290725</v>
      </c>
      <c r="O11" s="44">
        <f t="shared" si="2"/>
        <v>16.61631419939577</v>
      </c>
      <c r="P11" s="44">
        <f t="shared" si="2"/>
        <v>16.205128205128204</v>
      </c>
      <c r="Q11" s="44">
        <f t="shared" si="2"/>
        <v>12.215909090909092</v>
      </c>
      <c r="R11" s="45">
        <f t="shared" si="2"/>
        <v>14.115308151093439</v>
      </c>
      <c r="S11" s="46">
        <f t="shared" si="2"/>
        <v>15.061661225970258</v>
      </c>
      <c r="T11" s="32"/>
    </row>
    <row r="12" spans="2:20" ht="28.5" customHeight="1" thickBot="1" thickTop="1">
      <c r="B12" s="47" t="s">
        <v>31</v>
      </c>
      <c r="C12" s="175" t="s">
        <v>32</v>
      </c>
      <c r="D12" s="176"/>
      <c r="E12" s="38">
        <v>592</v>
      </c>
      <c r="F12" s="40">
        <v>266</v>
      </c>
      <c r="G12" s="40">
        <v>312</v>
      </c>
      <c r="H12" s="40">
        <v>302</v>
      </c>
      <c r="I12" s="40">
        <v>532</v>
      </c>
      <c r="J12" s="40">
        <v>251</v>
      </c>
      <c r="K12" s="40">
        <v>370</v>
      </c>
      <c r="L12" s="40">
        <v>208</v>
      </c>
      <c r="M12" s="41">
        <v>436</v>
      </c>
      <c r="N12" s="41">
        <v>191</v>
      </c>
      <c r="O12" s="41">
        <v>532</v>
      </c>
      <c r="P12" s="41">
        <v>408</v>
      </c>
      <c r="Q12" s="41">
        <v>493</v>
      </c>
      <c r="R12" s="41">
        <v>616</v>
      </c>
      <c r="S12" s="42">
        <f>SUM(E12:R12)</f>
        <v>5509</v>
      </c>
      <c r="T12" s="32"/>
    </row>
    <row r="13" spans="2:20" ht="28.5" customHeight="1" thickBot="1" thickTop="1">
      <c r="B13" s="43" t="s">
        <v>22</v>
      </c>
      <c r="C13" s="177" t="s">
        <v>33</v>
      </c>
      <c r="D13" s="178"/>
      <c r="E13" s="48">
        <v>270</v>
      </c>
      <c r="F13" s="49">
        <v>122</v>
      </c>
      <c r="G13" s="49">
        <v>161</v>
      </c>
      <c r="H13" s="49">
        <v>158</v>
      </c>
      <c r="I13" s="49">
        <v>250</v>
      </c>
      <c r="J13" s="49">
        <v>106</v>
      </c>
      <c r="K13" s="49">
        <v>176</v>
      </c>
      <c r="L13" s="49">
        <v>108</v>
      </c>
      <c r="M13" s="50">
        <v>159</v>
      </c>
      <c r="N13" s="50">
        <v>83</v>
      </c>
      <c r="O13" s="50">
        <v>241</v>
      </c>
      <c r="P13" s="50">
        <v>189</v>
      </c>
      <c r="Q13" s="50">
        <v>285</v>
      </c>
      <c r="R13" s="50">
        <v>217</v>
      </c>
      <c r="S13" s="51">
        <f>SUM(E13:R13)</f>
        <v>2525</v>
      </c>
      <c r="T13" s="32"/>
    </row>
    <row r="14" spans="2:20" s="4" customFormat="1" ht="28.5" customHeight="1" thickBot="1" thickTop="1">
      <c r="B14" s="18" t="s">
        <v>22</v>
      </c>
      <c r="C14" s="179" t="s">
        <v>34</v>
      </c>
      <c r="D14" s="180"/>
      <c r="E14" s="48">
        <v>251</v>
      </c>
      <c r="F14" s="49">
        <v>118</v>
      </c>
      <c r="G14" s="49">
        <v>161</v>
      </c>
      <c r="H14" s="49">
        <v>158</v>
      </c>
      <c r="I14" s="49">
        <v>248</v>
      </c>
      <c r="J14" s="49">
        <v>96</v>
      </c>
      <c r="K14" s="49">
        <v>172</v>
      </c>
      <c r="L14" s="49">
        <v>96</v>
      </c>
      <c r="M14" s="50">
        <v>158</v>
      </c>
      <c r="N14" s="50">
        <v>83</v>
      </c>
      <c r="O14" s="50">
        <v>175</v>
      </c>
      <c r="P14" s="50">
        <v>180</v>
      </c>
      <c r="Q14" s="50">
        <v>237</v>
      </c>
      <c r="R14" s="50">
        <v>202</v>
      </c>
      <c r="S14" s="51">
        <f>SUM(E14:R14)</f>
        <v>2335</v>
      </c>
      <c r="T14" s="27"/>
    </row>
    <row r="15" spans="2:20" s="4" customFormat="1" ht="28.5" customHeight="1" thickBot="1" thickTop="1">
      <c r="B15" s="52" t="s">
        <v>22</v>
      </c>
      <c r="C15" s="181" t="s">
        <v>35</v>
      </c>
      <c r="D15" s="182"/>
      <c r="E15" s="53">
        <v>220</v>
      </c>
      <c r="F15" s="54">
        <v>82</v>
      </c>
      <c r="G15" s="54">
        <v>64</v>
      </c>
      <c r="H15" s="54">
        <v>81</v>
      </c>
      <c r="I15" s="54">
        <v>157</v>
      </c>
      <c r="J15" s="54">
        <v>100</v>
      </c>
      <c r="K15" s="54">
        <v>123</v>
      </c>
      <c r="L15" s="54">
        <v>61</v>
      </c>
      <c r="M15" s="55">
        <v>54</v>
      </c>
      <c r="N15" s="55">
        <v>60</v>
      </c>
      <c r="O15" s="55">
        <v>223</v>
      </c>
      <c r="P15" s="55">
        <v>143</v>
      </c>
      <c r="Q15" s="55">
        <v>100</v>
      </c>
      <c r="R15" s="55">
        <v>140</v>
      </c>
      <c r="S15" s="51">
        <f>SUM(E15:R15)</f>
        <v>1608</v>
      </c>
      <c r="T15" s="27"/>
    </row>
    <row r="16" spans="2:19" ht="28.5" customHeight="1" thickBot="1">
      <c r="B16" s="160" t="s">
        <v>36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83"/>
    </row>
    <row r="17" spans="2:19" ht="28.5" customHeight="1" thickBot="1" thickTop="1">
      <c r="B17" s="184" t="s">
        <v>20</v>
      </c>
      <c r="C17" s="186" t="s">
        <v>37</v>
      </c>
      <c r="D17" s="187"/>
      <c r="E17" s="56">
        <v>3203</v>
      </c>
      <c r="F17" s="57">
        <v>1976</v>
      </c>
      <c r="G17" s="57">
        <v>2563</v>
      </c>
      <c r="H17" s="57">
        <v>2566</v>
      </c>
      <c r="I17" s="57">
        <v>4180</v>
      </c>
      <c r="J17" s="57">
        <v>1294</v>
      </c>
      <c r="K17" s="57">
        <v>2683</v>
      </c>
      <c r="L17" s="57">
        <v>973</v>
      </c>
      <c r="M17" s="58">
        <v>1382</v>
      </c>
      <c r="N17" s="58">
        <v>1308</v>
      </c>
      <c r="O17" s="58">
        <v>2819</v>
      </c>
      <c r="P17" s="58">
        <v>2847</v>
      </c>
      <c r="Q17" s="58">
        <v>3675</v>
      </c>
      <c r="R17" s="58">
        <v>3441</v>
      </c>
      <c r="S17" s="51">
        <f>SUM(E17:R17)</f>
        <v>34910</v>
      </c>
    </row>
    <row r="18" spans="2:19" ht="28.5" customHeight="1" thickBot="1" thickTop="1">
      <c r="B18" s="185"/>
      <c r="C18" s="188" t="s">
        <v>38</v>
      </c>
      <c r="D18" s="189"/>
      <c r="E18" s="59">
        <f aca="true" t="shared" si="3" ref="E18:S18">E17/E6*100</f>
        <v>53.35665500583042</v>
      </c>
      <c r="F18" s="59">
        <f t="shared" si="3"/>
        <v>57.25876557519559</v>
      </c>
      <c r="G18" s="59">
        <f t="shared" si="3"/>
        <v>54.289345477653036</v>
      </c>
      <c r="H18" s="59">
        <f t="shared" si="3"/>
        <v>52.13327915481511</v>
      </c>
      <c r="I18" s="59">
        <f t="shared" si="3"/>
        <v>55.725903212904946</v>
      </c>
      <c r="J18" s="59">
        <f t="shared" si="3"/>
        <v>50.05802707930368</v>
      </c>
      <c r="K18" s="59">
        <f t="shared" si="3"/>
        <v>53.08666402849228</v>
      </c>
      <c r="L18" s="59">
        <f t="shared" si="3"/>
        <v>49.69356486210419</v>
      </c>
      <c r="M18" s="59">
        <f t="shared" si="3"/>
        <v>53.7116206762534</v>
      </c>
      <c r="N18" s="59">
        <f t="shared" si="3"/>
        <v>53.170731707317074</v>
      </c>
      <c r="O18" s="59">
        <f t="shared" si="3"/>
        <v>52.79026217228464</v>
      </c>
      <c r="P18" s="59">
        <f t="shared" si="3"/>
        <v>55.28155339805825</v>
      </c>
      <c r="Q18" s="59">
        <f t="shared" si="3"/>
        <v>55.80018220467659</v>
      </c>
      <c r="R18" s="60">
        <f t="shared" si="3"/>
        <v>54.19751141912113</v>
      </c>
      <c r="S18" s="61">
        <f t="shared" si="3"/>
        <v>53.9959475971726</v>
      </c>
    </row>
    <row r="19" spans="2:19" ht="28.5" customHeight="1" thickBot="1" thickTop="1">
      <c r="B19" s="190" t="s">
        <v>23</v>
      </c>
      <c r="C19" s="191" t="s">
        <v>39</v>
      </c>
      <c r="D19" s="170"/>
      <c r="E19" s="48">
        <v>0</v>
      </c>
      <c r="F19" s="49">
        <v>2400</v>
      </c>
      <c r="G19" s="49">
        <v>2199</v>
      </c>
      <c r="H19" s="49">
        <v>2632</v>
      </c>
      <c r="I19" s="49">
        <v>2983</v>
      </c>
      <c r="J19" s="49">
        <v>1318</v>
      </c>
      <c r="K19" s="49">
        <v>2809</v>
      </c>
      <c r="L19" s="49">
        <v>1153</v>
      </c>
      <c r="M19" s="50">
        <v>1509</v>
      </c>
      <c r="N19" s="50">
        <v>1187</v>
      </c>
      <c r="O19" s="50">
        <v>0</v>
      </c>
      <c r="P19" s="50">
        <v>3293</v>
      </c>
      <c r="Q19" s="50">
        <v>2806</v>
      </c>
      <c r="R19" s="50">
        <v>2720</v>
      </c>
      <c r="S19" s="62">
        <f>SUM(E19:R19)</f>
        <v>27009</v>
      </c>
    </row>
    <row r="20" spans="2:19" ht="28.5" customHeight="1" thickBot="1" thickTop="1">
      <c r="B20" s="185"/>
      <c r="C20" s="188" t="s">
        <v>38</v>
      </c>
      <c r="D20" s="189"/>
      <c r="E20" s="59">
        <f aca="true" t="shared" si="4" ref="E20:S20">E19/E6*100</f>
        <v>0</v>
      </c>
      <c r="F20" s="59">
        <f t="shared" si="4"/>
        <v>69.54505940307158</v>
      </c>
      <c r="G20" s="59">
        <f t="shared" si="4"/>
        <v>46.5791145943656</v>
      </c>
      <c r="H20" s="59">
        <f t="shared" si="4"/>
        <v>53.474197480698905</v>
      </c>
      <c r="I20" s="59">
        <f t="shared" si="4"/>
        <v>39.768030929209445</v>
      </c>
      <c r="J20" s="59">
        <f t="shared" si="4"/>
        <v>50.986460348162474</v>
      </c>
      <c r="K20" s="59">
        <f t="shared" si="4"/>
        <v>55.57973882073605</v>
      </c>
      <c r="L20" s="59">
        <f t="shared" si="4"/>
        <v>58.88661899897855</v>
      </c>
      <c r="M20" s="59">
        <f t="shared" si="4"/>
        <v>58.647493198600856</v>
      </c>
      <c r="N20" s="59">
        <f t="shared" si="4"/>
        <v>48.25203252032521</v>
      </c>
      <c r="O20" s="59">
        <f t="shared" si="4"/>
        <v>0</v>
      </c>
      <c r="P20" s="59">
        <f t="shared" si="4"/>
        <v>63.94174757281553</v>
      </c>
      <c r="Q20" s="59">
        <f t="shared" si="4"/>
        <v>42.605526875189796</v>
      </c>
      <c r="R20" s="60">
        <f t="shared" si="4"/>
        <v>42.84139234525122</v>
      </c>
      <c r="S20" s="61">
        <f t="shared" si="4"/>
        <v>41.77532365087467</v>
      </c>
    </row>
    <row r="21" spans="2:19" s="4" customFormat="1" ht="28.5" customHeight="1" thickBot="1" thickTop="1">
      <c r="B21" s="192" t="s">
        <v>28</v>
      </c>
      <c r="C21" s="193" t="s">
        <v>40</v>
      </c>
      <c r="D21" s="194"/>
      <c r="E21" s="48">
        <v>1247</v>
      </c>
      <c r="F21" s="49">
        <v>620</v>
      </c>
      <c r="G21" s="49">
        <v>1008</v>
      </c>
      <c r="H21" s="49">
        <v>1022</v>
      </c>
      <c r="I21" s="49">
        <v>1593</v>
      </c>
      <c r="J21" s="49">
        <v>610</v>
      </c>
      <c r="K21" s="49">
        <v>1052</v>
      </c>
      <c r="L21" s="49">
        <v>450</v>
      </c>
      <c r="M21" s="50">
        <v>600</v>
      </c>
      <c r="N21" s="50">
        <v>433</v>
      </c>
      <c r="O21" s="50">
        <v>1101</v>
      </c>
      <c r="P21" s="50">
        <v>944</v>
      </c>
      <c r="Q21" s="50">
        <v>1306</v>
      </c>
      <c r="R21" s="50">
        <v>1565</v>
      </c>
      <c r="S21" s="51">
        <f>SUM(E21:R21)</f>
        <v>13551</v>
      </c>
    </row>
    <row r="22" spans="2:19" ht="28.5" customHeight="1" thickBot="1" thickTop="1">
      <c r="B22" s="185"/>
      <c r="C22" s="188" t="s">
        <v>38</v>
      </c>
      <c r="D22" s="189"/>
      <c r="E22" s="59">
        <f aca="true" t="shared" si="5" ref="E22:S22">E21/E6*100</f>
        <v>20.77294685990338</v>
      </c>
      <c r="F22" s="59">
        <f t="shared" si="5"/>
        <v>17.965807012460154</v>
      </c>
      <c r="G22" s="59">
        <f t="shared" si="5"/>
        <v>21.351408599872908</v>
      </c>
      <c r="H22" s="59">
        <f t="shared" si="5"/>
        <v>20.763917106867126</v>
      </c>
      <c r="I22" s="59">
        <f t="shared" si="5"/>
        <v>21.237168377549658</v>
      </c>
      <c r="J22" s="59">
        <f t="shared" si="5"/>
        <v>23.597678916827853</v>
      </c>
      <c r="K22" s="59">
        <f t="shared" si="5"/>
        <v>20.815195884447963</v>
      </c>
      <c r="L22" s="59">
        <f t="shared" si="5"/>
        <v>22.982635342185905</v>
      </c>
      <c r="M22" s="59">
        <f t="shared" si="5"/>
        <v>23.319082782743877</v>
      </c>
      <c r="N22" s="59">
        <f t="shared" si="5"/>
        <v>17.601626016260163</v>
      </c>
      <c r="O22" s="59">
        <f t="shared" si="5"/>
        <v>20.617977528089888</v>
      </c>
      <c r="P22" s="59">
        <f t="shared" si="5"/>
        <v>18.33009708737864</v>
      </c>
      <c r="Q22" s="59">
        <f t="shared" si="5"/>
        <v>19.829942301852412</v>
      </c>
      <c r="R22" s="60">
        <f t="shared" si="5"/>
        <v>24.64955111041109</v>
      </c>
      <c r="S22" s="61">
        <f t="shared" si="5"/>
        <v>20.959584242030534</v>
      </c>
    </row>
    <row r="23" spans="2:19" s="4" customFormat="1" ht="28.5" customHeight="1" thickBot="1" thickTop="1">
      <c r="B23" s="192" t="s">
        <v>31</v>
      </c>
      <c r="C23" s="195" t="s">
        <v>41</v>
      </c>
      <c r="D23" s="196"/>
      <c r="E23" s="48">
        <v>18</v>
      </c>
      <c r="F23" s="49">
        <v>51</v>
      </c>
      <c r="G23" s="49">
        <v>25</v>
      </c>
      <c r="H23" s="49">
        <v>215</v>
      </c>
      <c r="I23" s="49">
        <v>109</v>
      </c>
      <c r="J23" s="49">
        <v>8</v>
      </c>
      <c r="K23" s="49">
        <v>28</v>
      </c>
      <c r="L23" s="49">
        <v>46</v>
      </c>
      <c r="M23" s="50">
        <v>0</v>
      </c>
      <c r="N23" s="50">
        <v>82</v>
      </c>
      <c r="O23" s="50">
        <v>135</v>
      </c>
      <c r="P23" s="50">
        <v>87</v>
      </c>
      <c r="Q23" s="50">
        <v>160</v>
      </c>
      <c r="R23" s="50">
        <v>86</v>
      </c>
      <c r="S23" s="51">
        <f>SUM(E23:R23)</f>
        <v>1050</v>
      </c>
    </row>
    <row r="24" spans="2:19" ht="28.5" customHeight="1" thickBot="1" thickTop="1">
      <c r="B24" s="185"/>
      <c r="C24" s="188" t="s">
        <v>38</v>
      </c>
      <c r="D24" s="189"/>
      <c r="E24" s="59">
        <f aca="true" t="shared" si="6" ref="E24:S24">E23/E6*100</f>
        <v>0.29985007496251875</v>
      </c>
      <c r="F24" s="59">
        <f t="shared" si="6"/>
        <v>1.477832512315271</v>
      </c>
      <c r="G24" s="59">
        <f t="shared" si="6"/>
        <v>0.5295488244016098</v>
      </c>
      <c r="H24" s="59">
        <f t="shared" si="6"/>
        <v>4.368143031288095</v>
      </c>
      <c r="I24" s="59">
        <f t="shared" si="6"/>
        <v>1.4531395813891481</v>
      </c>
      <c r="J24" s="59">
        <f t="shared" si="6"/>
        <v>0.3094777562862669</v>
      </c>
      <c r="K24" s="59">
        <f t="shared" si="6"/>
        <v>0.554016620498615</v>
      </c>
      <c r="L24" s="59">
        <f t="shared" si="6"/>
        <v>2.3493360572012256</v>
      </c>
      <c r="M24" s="59">
        <f t="shared" si="6"/>
        <v>0</v>
      </c>
      <c r="N24" s="59">
        <f t="shared" si="6"/>
        <v>3.3333333333333335</v>
      </c>
      <c r="O24" s="59">
        <f t="shared" si="6"/>
        <v>2.528089887640449</v>
      </c>
      <c r="P24" s="59">
        <f t="shared" si="6"/>
        <v>1.6893203883495145</v>
      </c>
      <c r="Q24" s="59">
        <f t="shared" si="6"/>
        <v>2.4293956878226544</v>
      </c>
      <c r="R24" s="60">
        <f t="shared" si="6"/>
        <v>1.3545440226807373</v>
      </c>
      <c r="S24" s="61">
        <f t="shared" si="6"/>
        <v>1.6240545682334926</v>
      </c>
    </row>
    <row r="25" spans="2:19" s="4" customFormat="1" ht="28.5" customHeight="1" thickBot="1" thickTop="1">
      <c r="B25" s="192" t="s">
        <v>42</v>
      </c>
      <c r="C25" s="193" t="s">
        <v>43</v>
      </c>
      <c r="D25" s="194"/>
      <c r="E25" s="63">
        <v>323</v>
      </c>
      <c r="F25" s="50">
        <v>192</v>
      </c>
      <c r="G25" s="50">
        <v>190</v>
      </c>
      <c r="H25" s="50">
        <v>232</v>
      </c>
      <c r="I25" s="50">
        <v>329</v>
      </c>
      <c r="J25" s="50">
        <v>107</v>
      </c>
      <c r="K25" s="50">
        <v>236</v>
      </c>
      <c r="L25" s="50">
        <v>118</v>
      </c>
      <c r="M25" s="50">
        <v>174</v>
      </c>
      <c r="N25" s="50">
        <v>171</v>
      </c>
      <c r="O25" s="50">
        <v>243</v>
      </c>
      <c r="P25" s="50">
        <v>330</v>
      </c>
      <c r="Q25" s="50">
        <v>332</v>
      </c>
      <c r="R25" s="50">
        <v>378</v>
      </c>
      <c r="S25" s="51">
        <f>SUM(E25:R25)</f>
        <v>3355</v>
      </c>
    </row>
    <row r="26" spans="2:19" ht="28.5" customHeight="1" thickBot="1" thickTop="1">
      <c r="B26" s="185"/>
      <c r="C26" s="188" t="s">
        <v>38</v>
      </c>
      <c r="D26" s="189"/>
      <c r="E26" s="59">
        <f aca="true" t="shared" si="7" ref="E26:S26">E25/E6*100</f>
        <v>5.38064301182742</v>
      </c>
      <c r="F26" s="59">
        <f t="shared" si="7"/>
        <v>5.563604752245726</v>
      </c>
      <c r="G26" s="59">
        <f t="shared" si="7"/>
        <v>4.024571065452235</v>
      </c>
      <c r="H26" s="59">
        <f t="shared" si="7"/>
        <v>4.713531084924828</v>
      </c>
      <c r="I26" s="59">
        <f t="shared" si="7"/>
        <v>4.3860818557525665</v>
      </c>
      <c r="J26" s="59">
        <f t="shared" si="7"/>
        <v>4.13926499032882</v>
      </c>
      <c r="K26" s="59">
        <f t="shared" si="7"/>
        <v>4.669568658488326</v>
      </c>
      <c r="L26" s="59">
        <f t="shared" si="7"/>
        <v>6.026557711950971</v>
      </c>
      <c r="M26" s="59">
        <f t="shared" si="7"/>
        <v>6.762534006995725</v>
      </c>
      <c r="N26" s="59">
        <f t="shared" si="7"/>
        <v>6.951219512195123</v>
      </c>
      <c r="O26" s="59">
        <f t="shared" si="7"/>
        <v>4.550561797752809</v>
      </c>
      <c r="P26" s="59">
        <f t="shared" si="7"/>
        <v>6.407766990291262</v>
      </c>
      <c r="Q26" s="59">
        <f t="shared" si="7"/>
        <v>5.040996052232007</v>
      </c>
      <c r="R26" s="60">
        <f t="shared" si="7"/>
        <v>5.953693495038589</v>
      </c>
      <c r="S26" s="61">
        <f t="shared" si="7"/>
        <v>5.189241025165113</v>
      </c>
    </row>
    <row r="27" spans="2:19" ht="28.5" customHeight="1" thickBot="1" thickTop="1">
      <c r="B27" s="160" t="s">
        <v>44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97"/>
    </row>
    <row r="28" spans="2:19" ht="28.5" customHeight="1" thickBot="1" thickTop="1">
      <c r="B28" s="190" t="s">
        <v>20</v>
      </c>
      <c r="C28" s="191" t="s">
        <v>45</v>
      </c>
      <c r="D28" s="170"/>
      <c r="E28" s="48">
        <v>1069</v>
      </c>
      <c r="F28" s="49">
        <v>715</v>
      </c>
      <c r="G28" s="49">
        <v>919</v>
      </c>
      <c r="H28" s="49">
        <v>943</v>
      </c>
      <c r="I28" s="49">
        <v>1272</v>
      </c>
      <c r="J28" s="49">
        <v>702</v>
      </c>
      <c r="K28" s="49">
        <v>1065</v>
      </c>
      <c r="L28" s="49">
        <v>450</v>
      </c>
      <c r="M28" s="50">
        <v>628</v>
      </c>
      <c r="N28" s="50">
        <v>586</v>
      </c>
      <c r="O28" s="50">
        <v>692</v>
      </c>
      <c r="P28" s="50">
        <v>1081</v>
      </c>
      <c r="Q28" s="50">
        <v>1276</v>
      </c>
      <c r="R28" s="50">
        <v>1294</v>
      </c>
      <c r="S28" s="51">
        <f>SUM(E28:R28)</f>
        <v>12692</v>
      </c>
    </row>
    <row r="29" spans="2:19" ht="28.5" customHeight="1" thickBot="1" thickTop="1">
      <c r="B29" s="185"/>
      <c r="C29" s="188" t="s">
        <v>38</v>
      </c>
      <c r="D29" s="189"/>
      <c r="E29" s="59">
        <f aca="true" t="shared" si="8" ref="E29:S29">E28/E6*100</f>
        <v>17.80776278527403</v>
      </c>
      <c r="F29" s="59">
        <f t="shared" si="8"/>
        <v>20.718632280498404</v>
      </c>
      <c r="G29" s="59">
        <f t="shared" si="8"/>
        <v>19.466214785003178</v>
      </c>
      <c r="H29" s="59">
        <f t="shared" si="8"/>
        <v>19.158878504672895</v>
      </c>
      <c r="I29" s="59">
        <f t="shared" si="8"/>
        <v>16.95773896813758</v>
      </c>
      <c r="J29" s="59">
        <f t="shared" si="8"/>
        <v>27.156673114119922</v>
      </c>
      <c r="K29" s="59">
        <f t="shared" si="8"/>
        <v>21.07241788682232</v>
      </c>
      <c r="L29" s="59">
        <f t="shared" si="8"/>
        <v>22.982635342185905</v>
      </c>
      <c r="M29" s="59">
        <f t="shared" si="8"/>
        <v>24.407306645938593</v>
      </c>
      <c r="N29" s="59">
        <f t="shared" si="8"/>
        <v>23.821138211382113</v>
      </c>
      <c r="O29" s="59">
        <f t="shared" si="8"/>
        <v>12.95880149812734</v>
      </c>
      <c r="P29" s="59">
        <f t="shared" si="8"/>
        <v>20.990291262135923</v>
      </c>
      <c r="Q29" s="59">
        <f t="shared" si="8"/>
        <v>19.37443061038567</v>
      </c>
      <c r="R29" s="60">
        <f t="shared" si="8"/>
        <v>20.3811623877776</v>
      </c>
      <c r="S29" s="61">
        <f t="shared" si="8"/>
        <v>19.630952933351896</v>
      </c>
    </row>
    <row r="30" spans="2:19" ht="28.5" customHeight="1" thickBot="1" thickTop="1">
      <c r="B30" s="192" t="s">
        <v>23</v>
      </c>
      <c r="C30" s="193" t="s">
        <v>46</v>
      </c>
      <c r="D30" s="194"/>
      <c r="E30" s="48">
        <v>1576</v>
      </c>
      <c r="F30" s="49">
        <v>872</v>
      </c>
      <c r="G30" s="49">
        <v>1118</v>
      </c>
      <c r="H30" s="49">
        <v>1190</v>
      </c>
      <c r="I30" s="49">
        <v>1777</v>
      </c>
      <c r="J30" s="49">
        <v>839</v>
      </c>
      <c r="K30" s="49">
        <v>1123</v>
      </c>
      <c r="L30" s="49">
        <v>491</v>
      </c>
      <c r="M30" s="50">
        <v>551</v>
      </c>
      <c r="N30" s="50">
        <v>551</v>
      </c>
      <c r="O30" s="50">
        <v>1472</v>
      </c>
      <c r="P30" s="50">
        <v>1120</v>
      </c>
      <c r="Q30" s="50">
        <v>1393</v>
      </c>
      <c r="R30" s="50">
        <v>1410</v>
      </c>
      <c r="S30" s="51">
        <f>SUM(E30:R30)</f>
        <v>15483</v>
      </c>
    </row>
    <row r="31" spans="2:19" ht="28.5" customHeight="1" thickBot="1" thickTop="1">
      <c r="B31" s="185"/>
      <c r="C31" s="188" t="s">
        <v>38</v>
      </c>
      <c r="D31" s="189"/>
      <c r="E31" s="59">
        <f aca="true" t="shared" si="9" ref="E31:S31">E30/E6*100</f>
        <v>26.25353989671831</v>
      </c>
      <c r="F31" s="59">
        <f t="shared" si="9"/>
        <v>25.26803824978267</v>
      </c>
      <c r="G31" s="59">
        <f t="shared" si="9"/>
        <v>23.68142342723999</v>
      </c>
      <c r="H31" s="59">
        <f t="shared" si="9"/>
        <v>24.177163754571314</v>
      </c>
      <c r="I31" s="59">
        <f t="shared" si="9"/>
        <v>23.69017464338088</v>
      </c>
      <c r="J31" s="59">
        <f t="shared" si="9"/>
        <v>32.456479690522244</v>
      </c>
      <c r="K31" s="59">
        <f t="shared" si="9"/>
        <v>22.22002374356945</v>
      </c>
      <c r="L31" s="59">
        <f t="shared" si="9"/>
        <v>25.076608784473954</v>
      </c>
      <c r="M31" s="59">
        <f t="shared" si="9"/>
        <v>21.41469102215313</v>
      </c>
      <c r="N31" s="59">
        <f t="shared" si="9"/>
        <v>22.398373983739837</v>
      </c>
      <c r="O31" s="59">
        <f t="shared" si="9"/>
        <v>27.56554307116105</v>
      </c>
      <c r="P31" s="59">
        <f t="shared" si="9"/>
        <v>21.74757281553398</v>
      </c>
      <c r="Q31" s="59">
        <f t="shared" si="9"/>
        <v>21.150926207105982</v>
      </c>
      <c r="R31" s="60">
        <f t="shared" si="9"/>
        <v>22.208221767207434</v>
      </c>
      <c r="S31" s="61">
        <f t="shared" si="9"/>
        <v>23.94784464758016</v>
      </c>
    </row>
    <row r="32" spans="2:19" ht="28.5" customHeight="1" thickBot="1" thickTop="1">
      <c r="B32" s="192" t="s">
        <v>28</v>
      </c>
      <c r="C32" s="193" t="s">
        <v>47</v>
      </c>
      <c r="D32" s="194"/>
      <c r="E32" s="48">
        <v>1887</v>
      </c>
      <c r="F32" s="49">
        <v>1351</v>
      </c>
      <c r="G32" s="49">
        <v>2457</v>
      </c>
      <c r="H32" s="49">
        <v>2675</v>
      </c>
      <c r="I32" s="49">
        <v>4099</v>
      </c>
      <c r="J32" s="49">
        <v>1351</v>
      </c>
      <c r="K32" s="49">
        <v>2490</v>
      </c>
      <c r="L32" s="49">
        <v>651</v>
      </c>
      <c r="M32" s="50">
        <v>821</v>
      </c>
      <c r="N32" s="50">
        <v>1063</v>
      </c>
      <c r="O32" s="50">
        <v>2119</v>
      </c>
      <c r="P32" s="50">
        <v>2050</v>
      </c>
      <c r="Q32" s="50">
        <v>3431</v>
      </c>
      <c r="R32" s="50">
        <v>2788</v>
      </c>
      <c r="S32" s="51">
        <f>SUM(E32:R32)</f>
        <v>29233</v>
      </c>
    </row>
    <row r="33" spans="2:19" ht="28.5" customHeight="1" thickBot="1" thickTop="1">
      <c r="B33" s="185"/>
      <c r="C33" s="188" t="s">
        <v>38</v>
      </c>
      <c r="D33" s="189"/>
      <c r="E33" s="59">
        <f aca="true" t="shared" si="10" ref="E33:S33">E32/E6*100</f>
        <v>31.434282858570718</v>
      </c>
      <c r="F33" s="59">
        <f t="shared" si="10"/>
        <v>39.148073022312374</v>
      </c>
      <c r="G33" s="59">
        <f t="shared" si="10"/>
        <v>52.044058462190215</v>
      </c>
      <c r="H33" s="59">
        <f t="shared" si="10"/>
        <v>54.347826086956516</v>
      </c>
      <c r="I33" s="59">
        <f t="shared" si="10"/>
        <v>54.6460471937075</v>
      </c>
      <c r="J33" s="59">
        <f t="shared" si="10"/>
        <v>52.26305609284333</v>
      </c>
      <c r="K33" s="59">
        <f t="shared" si="10"/>
        <v>49.26790660862683</v>
      </c>
      <c r="L33" s="59">
        <f t="shared" si="10"/>
        <v>33.24821246169561</v>
      </c>
      <c r="M33" s="59">
        <f t="shared" si="10"/>
        <v>31.908278274387875</v>
      </c>
      <c r="N33" s="59">
        <f t="shared" si="10"/>
        <v>43.21138211382114</v>
      </c>
      <c r="O33" s="59">
        <f t="shared" si="10"/>
        <v>39.6816479400749</v>
      </c>
      <c r="P33" s="59">
        <f t="shared" si="10"/>
        <v>39.80582524271845</v>
      </c>
      <c r="Q33" s="59">
        <f t="shared" si="10"/>
        <v>52.09535378074705</v>
      </c>
      <c r="R33" s="60">
        <f t="shared" si="10"/>
        <v>43.9124271538825</v>
      </c>
      <c r="S33" s="61">
        <f t="shared" si="10"/>
        <v>45.21522589825685</v>
      </c>
    </row>
    <row r="34" spans="2:19" ht="28.5" customHeight="1" thickBot="1" thickTop="1">
      <c r="B34" s="192" t="s">
        <v>31</v>
      </c>
      <c r="C34" s="193" t="s">
        <v>48</v>
      </c>
      <c r="D34" s="194"/>
      <c r="E34" s="63">
        <v>1667</v>
      </c>
      <c r="F34" s="50">
        <v>1168</v>
      </c>
      <c r="G34" s="50">
        <v>1459</v>
      </c>
      <c r="H34" s="50">
        <v>1710</v>
      </c>
      <c r="I34" s="50">
        <v>2103</v>
      </c>
      <c r="J34" s="50">
        <v>888</v>
      </c>
      <c r="K34" s="50">
        <v>1969</v>
      </c>
      <c r="L34" s="50">
        <v>714</v>
      </c>
      <c r="M34" s="50">
        <v>939</v>
      </c>
      <c r="N34" s="50">
        <v>521</v>
      </c>
      <c r="O34" s="50">
        <v>1769</v>
      </c>
      <c r="P34" s="50">
        <v>1617</v>
      </c>
      <c r="Q34" s="50">
        <v>2041</v>
      </c>
      <c r="R34" s="50">
        <v>1524</v>
      </c>
      <c r="S34" s="51">
        <f>SUM(E34:R34)</f>
        <v>20089</v>
      </c>
    </row>
    <row r="35" spans="2:19" ht="28.5" customHeight="1" thickBot="1" thickTop="1">
      <c r="B35" s="198"/>
      <c r="C35" s="188" t="s">
        <v>38</v>
      </c>
      <c r="D35" s="189"/>
      <c r="E35" s="59">
        <f aca="true" t="shared" si="11" ref="E35:S35">E34/E6*100</f>
        <v>27.769448609028817</v>
      </c>
      <c r="F35" s="59">
        <f t="shared" si="11"/>
        <v>33.84526224282817</v>
      </c>
      <c r="G35" s="59">
        <f t="shared" si="11"/>
        <v>30.90446939207795</v>
      </c>
      <c r="H35" s="59">
        <f t="shared" si="11"/>
        <v>34.74197480698903</v>
      </c>
      <c r="I35" s="59">
        <f t="shared" si="11"/>
        <v>28.036261831755766</v>
      </c>
      <c r="J35" s="59">
        <f t="shared" si="11"/>
        <v>34.35203094777563</v>
      </c>
      <c r="K35" s="59">
        <f t="shared" si="11"/>
        <v>38.959240205777604</v>
      </c>
      <c r="L35" s="59">
        <f t="shared" si="11"/>
        <v>36.46578140960163</v>
      </c>
      <c r="M35" s="59">
        <f t="shared" si="11"/>
        <v>36.49436455499417</v>
      </c>
      <c r="N35" s="59">
        <f t="shared" si="11"/>
        <v>21.178861788617887</v>
      </c>
      <c r="O35" s="59">
        <f t="shared" si="11"/>
        <v>33.12734082397004</v>
      </c>
      <c r="P35" s="59">
        <f t="shared" si="11"/>
        <v>31.398058252427184</v>
      </c>
      <c r="Q35" s="59">
        <f t="shared" si="11"/>
        <v>30.989978742787734</v>
      </c>
      <c r="R35" s="60">
        <f t="shared" si="11"/>
        <v>24.003780122853993</v>
      </c>
      <c r="S35" s="61">
        <f t="shared" si="11"/>
        <v>31.072030686897744</v>
      </c>
    </row>
    <row r="36" spans="2:19" ht="28.5" customHeight="1" thickBot="1" thickTop="1">
      <c r="B36" s="192" t="s">
        <v>42</v>
      </c>
      <c r="C36" s="199" t="s">
        <v>49</v>
      </c>
      <c r="D36" s="200"/>
      <c r="E36" s="63">
        <v>1104</v>
      </c>
      <c r="F36" s="50">
        <v>738</v>
      </c>
      <c r="G36" s="50">
        <v>1138</v>
      </c>
      <c r="H36" s="50">
        <v>990</v>
      </c>
      <c r="I36" s="50">
        <v>1636</v>
      </c>
      <c r="J36" s="50">
        <v>552</v>
      </c>
      <c r="K36" s="50">
        <v>1256</v>
      </c>
      <c r="L36" s="50">
        <v>348</v>
      </c>
      <c r="M36" s="50">
        <v>738</v>
      </c>
      <c r="N36" s="50">
        <v>472</v>
      </c>
      <c r="O36" s="50">
        <v>1538</v>
      </c>
      <c r="P36" s="50">
        <v>1536</v>
      </c>
      <c r="Q36" s="50">
        <v>1439</v>
      </c>
      <c r="R36" s="50">
        <v>1416</v>
      </c>
      <c r="S36" s="51">
        <f>SUM(E36:R36)</f>
        <v>14901</v>
      </c>
    </row>
    <row r="37" spans="2:19" ht="28.5" customHeight="1" thickBot="1" thickTop="1">
      <c r="B37" s="198"/>
      <c r="C37" s="188" t="s">
        <v>38</v>
      </c>
      <c r="D37" s="189"/>
      <c r="E37" s="59">
        <f aca="true" t="shared" si="12" ref="E37:S37">E36/E6*100</f>
        <v>18.39080459770115</v>
      </c>
      <c r="F37" s="59">
        <f t="shared" si="12"/>
        <v>21.38510576644451</v>
      </c>
      <c r="G37" s="59">
        <f t="shared" si="12"/>
        <v>24.10506248676128</v>
      </c>
      <c r="H37" s="59">
        <f t="shared" si="12"/>
        <v>20.113774888256806</v>
      </c>
      <c r="I37" s="59">
        <f t="shared" si="12"/>
        <v>21.810425276629783</v>
      </c>
      <c r="J37" s="59">
        <f t="shared" si="12"/>
        <v>21.35396518375242</v>
      </c>
      <c r="K37" s="59">
        <f t="shared" si="12"/>
        <v>24.85160269093787</v>
      </c>
      <c r="L37" s="59">
        <f t="shared" si="12"/>
        <v>17.7732379979571</v>
      </c>
      <c r="M37" s="59">
        <f t="shared" si="12"/>
        <v>28.682471822774968</v>
      </c>
      <c r="N37" s="59">
        <f t="shared" si="12"/>
        <v>19.1869918699187</v>
      </c>
      <c r="O37" s="59">
        <f t="shared" si="12"/>
        <v>28.801498127340825</v>
      </c>
      <c r="P37" s="59">
        <f t="shared" si="12"/>
        <v>29.825242718446603</v>
      </c>
      <c r="Q37" s="59">
        <f t="shared" si="12"/>
        <v>21.849377467354998</v>
      </c>
      <c r="R37" s="60">
        <f t="shared" si="12"/>
        <v>22.302724838557253</v>
      </c>
      <c r="S37" s="61">
        <f t="shared" si="12"/>
        <v>23.04765440118788</v>
      </c>
    </row>
    <row r="38" spans="2:19" s="64" customFormat="1" ht="28.5" customHeight="1" thickBot="1" thickTop="1">
      <c r="B38" s="190" t="s">
        <v>50</v>
      </c>
      <c r="C38" s="202" t="s">
        <v>51</v>
      </c>
      <c r="D38" s="203"/>
      <c r="E38" s="63">
        <v>903</v>
      </c>
      <c r="F38" s="50">
        <v>354</v>
      </c>
      <c r="G38" s="50">
        <v>279</v>
      </c>
      <c r="H38" s="50">
        <v>200</v>
      </c>
      <c r="I38" s="50">
        <v>571</v>
      </c>
      <c r="J38" s="50">
        <v>152</v>
      </c>
      <c r="K38" s="50">
        <v>325</v>
      </c>
      <c r="L38" s="50">
        <v>160</v>
      </c>
      <c r="M38" s="50">
        <v>184</v>
      </c>
      <c r="N38" s="50">
        <v>177</v>
      </c>
      <c r="O38" s="50">
        <v>494</v>
      </c>
      <c r="P38" s="50">
        <v>385</v>
      </c>
      <c r="Q38" s="50">
        <v>455</v>
      </c>
      <c r="R38" s="50">
        <v>401</v>
      </c>
      <c r="S38" s="51">
        <f>SUM(E38:R38)</f>
        <v>5040</v>
      </c>
    </row>
    <row r="39" spans="2:19" s="4" customFormat="1" ht="28.5" customHeight="1" thickBot="1" thickTop="1">
      <c r="B39" s="201"/>
      <c r="C39" s="204" t="s">
        <v>38</v>
      </c>
      <c r="D39" s="205"/>
      <c r="E39" s="65">
        <f aca="true" t="shared" si="13" ref="E39:S39">E38/E6*100</f>
        <v>15.04247876061969</v>
      </c>
      <c r="F39" s="66">
        <f t="shared" si="13"/>
        <v>10.257896261953057</v>
      </c>
      <c r="G39" s="66">
        <f t="shared" si="13"/>
        <v>5.909764880321966</v>
      </c>
      <c r="H39" s="66">
        <f t="shared" si="13"/>
        <v>4.063388866314506</v>
      </c>
      <c r="I39" s="66">
        <f t="shared" si="13"/>
        <v>7.6123183575523266</v>
      </c>
      <c r="J39" s="66">
        <f t="shared" si="13"/>
        <v>5.880077369439071</v>
      </c>
      <c r="K39" s="66">
        <f t="shared" si="13"/>
        <v>6.430550059358923</v>
      </c>
      <c r="L39" s="66">
        <f t="shared" si="13"/>
        <v>8.171603677221654</v>
      </c>
      <c r="M39" s="66">
        <f t="shared" si="13"/>
        <v>7.151185386708122</v>
      </c>
      <c r="N39" s="66">
        <f t="shared" si="13"/>
        <v>7.1951219512195115</v>
      </c>
      <c r="O39" s="65">
        <f t="shared" si="13"/>
        <v>9.250936329588015</v>
      </c>
      <c r="P39" s="66">
        <f t="shared" si="13"/>
        <v>7.475728155339806</v>
      </c>
      <c r="Q39" s="66">
        <f t="shared" si="13"/>
        <v>6.908593987245673</v>
      </c>
      <c r="R39" s="67">
        <f t="shared" si="13"/>
        <v>6.315955268546228</v>
      </c>
      <c r="S39" s="61">
        <f t="shared" si="13"/>
        <v>7.7954619275207655</v>
      </c>
    </row>
    <row r="40" spans="2:19" s="4" customFormat="1" ht="24" customHeight="1">
      <c r="B40" s="68"/>
      <c r="C40" s="69"/>
      <c r="D40" s="69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1"/>
    </row>
    <row r="41" spans="2:19" s="4" customFormat="1" ht="48.75" customHeight="1" thickBot="1">
      <c r="B41" s="206" t="s">
        <v>52</v>
      </c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</row>
    <row r="42" spans="2:19" s="4" customFormat="1" ht="42" customHeight="1" thickBot="1" thickTop="1">
      <c r="B42" s="6" t="s">
        <v>1</v>
      </c>
      <c r="C42" s="72" t="s">
        <v>2</v>
      </c>
      <c r="D42" s="73" t="s">
        <v>3</v>
      </c>
      <c r="E42" s="10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19" s="4" customFormat="1" ht="42" customHeight="1" thickBot="1">
      <c r="B43" s="160" t="s">
        <v>55</v>
      </c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8"/>
    </row>
    <row r="44" spans="2:19" s="4" customFormat="1" ht="42" customHeight="1" thickBot="1" thickTop="1">
      <c r="B44" s="74" t="s">
        <v>20</v>
      </c>
      <c r="C44" s="209" t="s">
        <v>56</v>
      </c>
      <c r="D44" s="210"/>
      <c r="E44" s="56">
        <v>173</v>
      </c>
      <c r="F44" s="56">
        <v>45</v>
      </c>
      <c r="G44" s="56">
        <v>111</v>
      </c>
      <c r="H44" s="56">
        <v>47</v>
      </c>
      <c r="I44" s="56">
        <v>92</v>
      </c>
      <c r="J44" s="56">
        <v>90</v>
      </c>
      <c r="K44" s="56">
        <v>20</v>
      </c>
      <c r="L44" s="56">
        <v>78</v>
      </c>
      <c r="M44" s="56">
        <v>27</v>
      </c>
      <c r="N44" s="56">
        <v>101</v>
      </c>
      <c r="O44" s="56">
        <v>241</v>
      </c>
      <c r="P44" s="56">
        <v>90</v>
      </c>
      <c r="Q44" s="56">
        <v>393</v>
      </c>
      <c r="R44" s="75">
        <v>302</v>
      </c>
      <c r="S44" s="76">
        <f>SUM(E44:R44)</f>
        <v>1810</v>
      </c>
    </row>
    <row r="45" spans="2:19" s="4" customFormat="1" ht="42" customHeight="1" thickBot="1" thickTop="1">
      <c r="B45" s="77"/>
      <c r="C45" s="211" t="s">
        <v>57</v>
      </c>
      <c r="D45" s="212"/>
      <c r="E45" s="78">
        <v>68</v>
      </c>
      <c r="F45" s="49">
        <v>10</v>
      </c>
      <c r="G45" s="49">
        <v>8</v>
      </c>
      <c r="H45" s="49">
        <v>3</v>
      </c>
      <c r="I45" s="49">
        <v>13</v>
      </c>
      <c r="J45" s="49">
        <v>14</v>
      </c>
      <c r="K45" s="49">
        <v>5</v>
      </c>
      <c r="L45" s="49">
        <v>17</v>
      </c>
      <c r="M45" s="50">
        <v>27</v>
      </c>
      <c r="N45" s="50">
        <v>6</v>
      </c>
      <c r="O45" s="50">
        <v>53</v>
      </c>
      <c r="P45" s="50">
        <v>3</v>
      </c>
      <c r="Q45" s="50">
        <v>326</v>
      </c>
      <c r="R45" s="50">
        <v>174</v>
      </c>
      <c r="S45" s="76">
        <f>SUM(E45:R45)</f>
        <v>727</v>
      </c>
    </row>
    <row r="46" spans="2:22" s="4" customFormat="1" ht="42" customHeight="1" thickBot="1" thickTop="1">
      <c r="B46" s="79" t="s">
        <v>23</v>
      </c>
      <c r="C46" s="213" t="s">
        <v>58</v>
      </c>
      <c r="D46" s="214"/>
      <c r="E46" s="80">
        <f>E44</f>
        <v>173</v>
      </c>
      <c r="F46" s="80">
        <f aca="true" t="shared" si="14" ref="F46:S46">F44</f>
        <v>45</v>
      </c>
      <c r="G46" s="80">
        <f t="shared" si="14"/>
        <v>111</v>
      </c>
      <c r="H46" s="80">
        <f t="shared" si="14"/>
        <v>47</v>
      </c>
      <c r="I46" s="80">
        <f t="shared" si="14"/>
        <v>92</v>
      </c>
      <c r="J46" s="80">
        <f t="shared" si="14"/>
        <v>90</v>
      </c>
      <c r="K46" s="80">
        <f t="shared" si="14"/>
        <v>20</v>
      </c>
      <c r="L46" s="80">
        <f t="shared" si="14"/>
        <v>78</v>
      </c>
      <c r="M46" s="80">
        <f t="shared" si="14"/>
        <v>27</v>
      </c>
      <c r="N46" s="80">
        <f t="shared" si="14"/>
        <v>101</v>
      </c>
      <c r="O46" s="80">
        <f t="shared" si="14"/>
        <v>241</v>
      </c>
      <c r="P46" s="80">
        <f t="shared" si="14"/>
        <v>90</v>
      </c>
      <c r="Q46" s="80">
        <f t="shared" si="14"/>
        <v>393</v>
      </c>
      <c r="R46" s="81">
        <f t="shared" si="14"/>
        <v>302</v>
      </c>
      <c r="S46" s="82">
        <f t="shared" si="14"/>
        <v>1810</v>
      </c>
      <c r="V46" s="4">
        <f>SUM(E46:R46)</f>
        <v>1810</v>
      </c>
    </row>
    <row r="47" spans="2:19" s="4" customFormat="1" ht="42" customHeight="1" thickBot="1">
      <c r="B47" s="215" t="s">
        <v>59</v>
      </c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08"/>
    </row>
    <row r="48" spans="2:19" s="4" customFormat="1" ht="42" customHeight="1" thickBot="1" thickTop="1">
      <c r="B48" s="217" t="s">
        <v>20</v>
      </c>
      <c r="C48" s="218" t="s">
        <v>60</v>
      </c>
      <c r="D48" s="219"/>
      <c r="E48" s="57">
        <v>8</v>
      </c>
      <c r="F48" s="57">
        <v>2</v>
      </c>
      <c r="G48" s="57">
        <v>0</v>
      </c>
      <c r="H48" s="57">
        <v>0</v>
      </c>
      <c r="I48" s="57">
        <v>2</v>
      </c>
      <c r="J48" s="57">
        <v>0</v>
      </c>
      <c r="K48" s="57">
        <v>0</v>
      </c>
      <c r="L48" s="57">
        <v>3</v>
      </c>
      <c r="M48" s="57">
        <v>1</v>
      </c>
      <c r="N48" s="57">
        <v>0</v>
      </c>
      <c r="O48" s="57">
        <v>56</v>
      </c>
      <c r="P48" s="57">
        <v>5</v>
      </c>
      <c r="Q48" s="57">
        <v>44</v>
      </c>
      <c r="R48" s="58">
        <v>4</v>
      </c>
      <c r="S48" s="83">
        <f>SUM(E48:R48)</f>
        <v>125</v>
      </c>
    </row>
    <row r="49" spans="2:22" ht="42" customHeight="1" thickBot="1" thickTop="1">
      <c r="B49" s="185"/>
      <c r="C49" s="220" t="s">
        <v>61</v>
      </c>
      <c r="D49" s="221"/>
      <c r="E49" s="84">
        <f>E48</f>
        <v>8</v>
      </c>
      <c r="F49" s="84">
        <f aca="true" t="shared" si="15" ref="F49:S49">F48</f>
        <v>2</v>
      </c>
      <c r="G49" s="84">
        <f t="shared" si="15"/>
        <v>0</v>
      </c>
      <c r="H49" s="84">
        <f t="shared" si="15"/>
        <v>0</v>
      </c>
      <c r="I49" s="84">
        <f t="shared" si="15"/>
        <v>2</v>
      </c>
      <c r="J49" s="84">
        <f t="shared" si="15"/>
        <v>0</v>
      </c>
      <c r="K49" s="84">
        <f t="shared" si="15"/>
        <v>0</v>
      </c>
      <c r="L49" s="84">
        <f t="shared" si="15"/>
        <v>3</v>
      </c>
      <c r="M49" s="84">
        <f t="shared" si="15"/>
        <v>1</v>
      </c>
      <c r="N49" s="84">
        <f t="shared" si="15"/>
        <v>0</v>
      </c>
      <c r="O49" s="84">
        <f t="shared" si="15"/>
        <v>56</v>
      </c>
      <c r="P49" s="84">
        <f t="shared" si="15"/>
        <v>5</v>
      </c>
      <c r="Q49" s="84">
        <f t="shared" si="15"/>
        <v>44</v>
      </c>
      <c r="R49" s="85">
        <f t="shared" si="15"/>
        <v>4</v>
      </c>
      <c r="S49" s="82">
        <f t="shared" si="15"/>
        <v>125</v>
      </c>
      <c r="V49" s="4">
        <f>SUM(E49:R49)</f>
        <v>125</v>
      </c>
    </row>
    <row r="50" spans="2:19" s="4" customFormat="1" ht="42" customHeight="1" thickBot="1" thickTop="1">
      <c r="B50" s="222" t="s">
        <v>23</v>
      </c>
      <c r="C50" s="223" t="s">
        <v>62</v>
      </c>
      <c r="D50" s="224"/>
      <c r="E50" s="86">
        <v>0</v>
      </c>
      <c r="F50" s="86">
        <v>0</v>
      </c>
      <c r="G50" s="86">
        <v>0</v>
      </c>
      <c r="H50" s="86">
        <v>0</v>
      </c>
      <c r="I50" s="86">
        <v>0</v>
      </c>
      <c r="J50" s="86">
        <v>0</v>
      </c>
      <c r="K50" s="86">
        <v>0</v>
      </c>
      <c r="L50" s="86">
        <v>2</v>
      </c>
      <c r="M50" s="86">
        <v>0</v>
      </c>
      <c r="N50" s="86">
        <v>0</v>
      </c>
      <c r="O50" s="86">
        <v>0</v>
      </c>
      <c r="P50" s="86">
        <v>0</v>
      </c>
      <c r="Q50" s="86">
        <v>0</v>
      </c>
      <c r="R50" s="87">
        <v>0</v>
      </c>
      <c r="S50" s="83">
        <f>SUM(E50:R50)</f>
        <v>2</v>
      </c>
    </row>
    <row r="51" spans="2:22" ht="42" customHeight="1" thickBot="1" thickTop="1">
      <c r="B51" s="185"/>
      <c r="C51" s="220" t="s">
        <v>63</v>
      </c>
      <c r="D51" s="221"/>
      <c r="E51" s="84">
        <f>E50</f>
        <v>0</v>
      </c>
      <c r="F51" s="84">
        <f aca="true" t="shared" si="16" ref="F51:S51">F50</f>
        <v>0</v>
      </c>
      <c r="G51" s="84">
        <f t="shared" si="16"/>
        <v>0</v>
      </c>
      <c r="H51" s="84">
        <f t="shared" si="16"/>
        <v>0</v>
      </c>
      <c r="I51" s="84">
        <f t="shared" si="16"/>
        <v>0</v>
      </c>
      <c r="J51" s="84">
        <f t="shared" si="16"/>
        <v>0</v>
      </c>
      <c r="K51" s="84">
        <f t="shared" si="16"/>
        <v>0</v>
      </c>
      <c r="L51" s="84">
        <f t="shared" si="16"/>
        <v>2</v>
      </c>
      <c r="M51" s="84">
        <f t="shared" si="16"/>
        <v>0</v>
      </c>
      <c r="N51" s="84">
        <f t="shared" si="16"/>
        <v>0</v>
      </c>
      <c r="O51" s="84">
        <f t="shared" si="16"/>
        <v>0</v>
      </c>
      <c r="P51" s="84">
        <f t="shared" si="16"/>
        <v>0</v>
      </c>
      <c r="Q51" s="84">
        <f t="shared" si="16"/>
        <v>0</v>
      </c>
      <c r="R51" s="85">
        <f t="shared" si="16"/>
        <v>0</v>
      </c>
      <c r="S51" s="82">
        <f t="shared" si="16"/>
        <v>2</v>
      </c>
      <c r="V51" s="4">
        <f>SUM(E51:R51)</f>
        <v>2</v>
      </c>
    </row>
    <row r="52" spans="2:19" s="4" customFormat="1" ht="42" customHeight="1" thickBot="1" thickTop="1">
      <c r="B52" s="225" t="s">
        <v>28</v>
      </c>
      <c r="C52" s="226" t="s">
        <v>64</v>
      </c>
      <c r="D52" s="227"/>
      <c r="E52" s="48">
        <v>0</v>
      </c>
      <c r="F52" s="49">
        <v>0</v>
      </c>
      <c r="G52" s="49">
        <v>0</v>
      </c>
      <c r="H52" s="49">
        <v>0</v>
      </c>
      <c r="I52" s="50">
        <v>0</v>
      </c>
      <c r="J52" s="49">
        <v>0</v>
      </c>
      <c r="K52" s="50">
        <v>0</v>
      </c>
      <c r="L52" s="49">
        <v>1</v>
      </c>
      <c r="M52" s="50">
        <v>0</v>
      </c>
      <c r="N52" s="50">
        <v>0</v>
      </c>
      <c r="O52" s="50">
        <v>3</v>
      </c>
      <c r="P52" s="49">
        <v>1</v>
      </c>
      <c r="Q52" s="88">
        <v>0</v>
      </c>
      <c r="R52" s="50">
        <v>0</v>
      </c>
      <c r="S52" s="83">
        <f>SUM(E52:R52)</f>
        <v>5</v>
      </c>
    </row>
    <row r="53" spans="2:22" ht="42" customHeight="1" thickBot="1" thickTop="1">
      <c r="B53" s="185"/>
      <c r="C53" s="220" t="s">
        <v>65</v>
      </c>
      <c r="D53" s="221"/>
      <c r="E53" s="84">
        <f>E52</f>
        <v>0</v>
      </c>
      <c r="F53" s="84">
        <f aca="true" t="shared" si="17" ref="F53:S53">F52</f>
        <v>0</v>
      </c>
      <c r="G53" s="84">
        <f t="shared" si="17"/>
        <v>0</v>
      </c>
      <c r="H53" s="84">
        <f t="shared" si="17"/>
        <v>0</v>
      </c>
      <c r="I53" s="84">
        <f t="shared" si="17"/>
        <v>0</v>
      </c>
      <c r="J53" s="84">
        <f t="shared" si="17"/>
        <v>0</v>
      </c>
      <c r="K53" s="84">
        <f t="shared" si="17"/>
        <v>0</v>
      </c>
      <c r="L53" s="84">
        <f t="shared" si="17"/>
        <v>1</v>
      </c>
      <c r="M53" s="84">
        <f t="shared" si="17"/>
        <v>0</v>
      </c>
      <c r="N53" s="84">
        <f t="shared" si="17"/>
        <v>0</v>
      </c>
      <c r="O53" s="84">
        <f t="shared" si="17"/>
        <v>3</v>
      </c>
      <c r="P53" s="84">
        <f t="shared" si="17"/>
        <v>1</v>
      </c>
      <c r="Q53" s="84">
        <f t="shared" si="17"/>
        <v>0</v>
      </c>
      <c r="R53" s="85">
        <f t="shared" si="17"/>
        <v>0</v>
      </c>
      <c r="S53" s="82">
        <f t="shared" si="17"/>
        <v>5</v>
      </c>
      <c r="V53" s="4">
        <f>SUM(E53:R53)</f>
        <v>5</v>
      </c>
    </row>
    <row r="54" spans="2:19" s="4" customFormat="1" ht="42" customHeight="1" thickBot="1" thickTop="1">
      <c r="B54" s="225" t="s">
        <v>31</v>
      </c>
      <c r="C54" s="226" t="s">
        <v>66</v>
      </c>
      <c r="D54" s="227"/>
      <c r="E54" s="48">
        <v>9</v>
      </c>
      <c r="F54" s="49">
        <v>2</v>
      </c>
      <c r="G54" s="49">
        <v>0</v>
      </c>
      <c r="H54" s="49">
        <v>0</v>
      </c>
      <c r="I54" s="50">
        <v>0</v>
      </c>
      <c r="J54" s="49">
        <v>10</v>
      </c>
      <c r="K54" s="50">
        <v>4</v>
      </c>
      <c r="L54" s="49">
        <v>6</v>
      </c>
      <c r="M54" s="50">
        <v>0</v>
      </c>
      <c r="N54" s="50">
        <v>0</v>
      </c>
      <c r="O54" s="50">
        <v>6</v>
      </c>
      <c r="P54" s="49">
        <v>3</v>
      </c>
      <c r="Q54" s="88">
        <v>4</v>
      </c>
      <c r="R54" s="50">
        <v>10</v>
      </c>
      <c r="S54" s="83">
        <f>SUM(E54:R54)</f>
        <v>54</v>
      </c>
    </row>
    <row r="55" spans="2:22" s="4" customFormat="1" ht="42" customHeight="1" thickBot="1" thickTop="1">
      <c r="B55" s="185"/>
      <c r="C55" s="228" t="s">
        <v>67</v>
      </c>
      <c r="D55" s="229"/>
      <c r="E55" s="84">
        <f>E54</f>
        <v>9</v>
      </c>
      <c r="F55" s="84">
        <f aca="true" t="shared" si="18" ref="F55:S55">F54</f>
        <v>2</v>
      </c>
      <c r="G55" s="84">
        <f t="shared" si="18"/>
        <v>0</v>
      </c>
      <c r="H55" s="84">
        <f t="shared" si="18"/>
        <v>0</v>
      </c>
      <c r="I55" s="84">
        <f t="shared" si="18"/>
        <v>0</v>
      </c>
      <c r="J55" s="84">
        <f t="shared" si="18"/>
        <v>10</v>
      </c>
      <c r="K55" s="84">
        <f t="shared" si="18"/>
        <v>4</v>
      </c>
      <c r="L55" s="84">
        <f t="shared" si="18"/>
        <v>6</v>
      </c>
      <c r="M55" s="84">
        <f t="shared" si="18"/>
        <v>0</v>
      </c>
      <c r="N55" s="84">
        <f t="shared" si="18"/>
        <v>0</v>
      </c>
      <c r="O55" s="84">
        <f t="shared" si="18"/>
        <v>6</v>
      </c>
      <c r="P55" s="84">
        <f t="shared" si="18"/>
        <v>3</v>
      </c>
      <c r="Q55" s="84">
        <f t="shared" si="18"/>
        <v>4</v>
      </c>
      <c r="R55" s="85">
        <f t="shared" si="18"/>
        <v>10</v>
      </c>
      <c r="S55" s="82">
        <f t="shared" si="18"/>
        <v>54</v>
      </c>
      <c r="V55" s="4">
        <f>SUM(E55:R55)</f>
        <v>54</v>
      </c>
    </row>
    <row r="56" spans="2:19" s="4" customFormat="1" ht="42" customHeight="1" thickBot="1" thickTop="1">
      <c r="B56" s="225" t="s">
        <v>42</v>
      </c>
      <c r="C56" s="231" t="s">
        <v>68</v>
      </c>
      <c r="D56" s="232"/>
      <c r="E56" s="89">
        <v>2</v>
      </c>
      <c r="F56" s="89">
        <v>0</v>
      </c>
      <c r="G56" s="89">
        <v>0</v>
      </c>
      <c r="H56" s="89">
        <v>0</v>
      </c>
      <c r="I56" s="89">
        <v>0</v>
      </c>
      <c r="J56" s="89">
        <v>0</v>
      </c>
      <c r="K56" s="89">
        <v>0</v>
      </c>
      <c r="L56" s="89">
        <v>0</v>
      </c>
      <c r="M56" s="89">
        <v>0</v>
      </c>
      <c r="N56" s="89">
        <v>0</v>
      </c>
      <c r="O56" s="89">
        <v>1</v>
      </c>
      <c r="P56" s="89">
        <v>0</v>
      </c>
      <c r="Q56" s="89">
        <v>0</v>
      </c>
      <c r="R56" s="90">
        <v>1</v>
      </c>
      <c r="S56" s="83">
        <f>SUM(E56:R56)</f>
        <v>4</v>
      </c>
    </row>
    <row r="57" spans="2:22" s="4" customFormat="1" ht="42" customHeight="1" thickBot="1" thickTop="1">
      <c r="B57" s="230"/>
      <c r="C57" s="233" t="s">
        <v>69</v>
      </c>
      <c r="D57" s="234"/>
      <c r="E57" s="84">
        <f>E56</f>
        <v>2</v>
      </c>
      <c r="F57" s="84">
        <f aca="true" t="shared" si="19" ref="F57:S57">F56</f>
        <v>0</v>
      </c>
      <c r="G57" s="84">
        <f t="shared" si="19"/>
        <v>0</v>
      </c>
      <c r="H57" s="84">
        <f t="shared" si="19"/>
        <v>0</v>
      </c>
      <c r="I57" s="84">
        <f t="shared" si="19"/>
        <v>0</v>
      </c>
      <c r="J57" s="84">
        <f t="shared" si="19"/>
        <v>0</v>
      </c>
      <c r="K57" s="84">
        <f t="shared" si="19"/>
        <v>0</v>
      </c>
      <c r="L57" s="84">
        <f t="shared" si="19"/>
        <v>0</v>
      </c>
      <c r="M57" s="84">
        <f t="shared" si="19"/>
        <v>0</v>
      </c>
      <c r="N57" s="84">
        <f t="shared" si="19"/>
        <v>0</v>
      </c>
      <c r="O57" s="84">
        <f t="shared" si="19"/>
        <v>1</v>
      </c>
      <c r="P57" s="84">
        <f t="shared" si="19"/>
        <v>0</v>
      </c>
      <c r="Q57" s="84">
        <f t="shared" si="19"/>
        <v>0</v>
      </c>
      <c r="R57" s="85">
        <f t="shared" si="19"/>
        <v>1</v>
      </c>
      <c r="S57" s="82">
        <f t="shared" si="19"/>
        <v>4</v>
      </c>
      <c r="V57" s="4">
        <f>SUM(E57:R57)</f>
        <v>4</v>
      </c>
    </row>
    <row r="58" spans="2:19" s="4" customFormat="1" ht="42" customHeight="1" thickBot="1" thickTop="1">
      <c r="B58" s="225" t="s">
        <v>50</v>
      </c>
      <c r="C58" s="231" t="s">
        <v>70</v>
      </c>
      <c r="D58" s="232"/>
      <c r="E58" s="89">
        <v>0</v>
      </c>
      <c r="F58" s="89">
        <v>0</v>
      </c>
      <c r="G58" s="89">
        <v>2</v>
      </c>
      <c r="H58" s="89">
        <v>0</v>
      </c>
      <c r="I58" s="89">
        <v>2</v>
      </c>
      <c r="J58" s="89">
        <v>0</v>
      </c>
      <c r="K58" s="89">
        <v>0</v>
      </c>
      <c r="L58" s="89">
        <v>0</v>
      </c>
      <c r="M58" s="89">
        <v>0</v>
      </c>
      <c r="N58" s="89">
        <v>3</v>
      </c>
      <c r="O58" s="89">
        <v>0</v>
      </c>
      <c r="P58" s="89">
        <v>0</v>
      </c>
      <c r="Q58" s="89">
        <v>0</v>
      </c>
      <c r="R58" s="90">
        <v>3</v>
      </c>
      <c r="S58" s="83">
        <f>SUM(E58:R58)</f>
        <v>10</v>
      </c>
    </row>
    <row r="59" spans="2:22" s="4" customFormat="1" ht="42" customHeight="1" thickBot="1" thickTop="1">
      <c r="B59" s="222"/>
      <c r="C59" s="237" t="s">
        <v>71</v>
      </c>
      <c r="D59" s="238"/>
      <c r="E59" s="84">
        <f>E58</f>
        <v>0</v>
      </c>
      <c r="F59" s="84">
        <f aca="true" t="shared" si="20" ref="F59:S59">F58</f>
        <v>0</v>
      </c>
      <c r="G59" s="84">
        <f t="shared" si="20"/>
        <v>2</v>
      </c>
      <c r="H59" s="84">
        <f t="shared" si="20"/>
        <v>0</v>
      </c>
      <c r="I59" s="84">
        <f t="shared" si="20"/>
        <v>2</v>
      </c>
      <c r="J59" s="84">
        <f t="shared" si="20"/>
        <v>0</v>
      </c>
      <c r="K59" s="84">
        <f t="shared" si="20"/>
        <v>0</v>
      </c>
      <c r="L59" s="84">
        <f t="shared" si="20"/>
        <v>0</v>
      </c>
      <c r="M59" s="84">
        <f t="shared" si="20"/>
        <v>0</v>
      </c>
      <c r="N59" s="84">
        <f t="shared" si="20"/>
        <v>3</v>
      </c>
      <c r="O59" s="84">
        <f t="shared" si="20"/>
        <v>0</v>
      </c>
      <c r="P59" s="84">
        <f t="shared" si="20"/>
        <v>0</v>
      </c>
      <c r="Q59" s="84">
        <f t="shared" si="20"/>
        <v>0</v>
      </c>
      <c r="R59" s="85">
        <f t="shared" si="20"/>
        <v>3</v>
      </c>
      <c r="S59" s="82">
        <f t="shared" si="20"/>
        <v>10</v>
      </c>
      <c r="V59" s="4">
        <f>SUM(E59:R59)</f>
        <v>10</v>
      </c>
    </row>
    <row r="60" spans="2:19" s="4" customFormat="1" ht="42" customHeight="1" thickBot="1" thickTop="1">
      <c r="B60" s="239" t="s">
        <v>72</v>
      </c>
      <c r="C60" s="231" t="s">
        <v>73</v>
      </c>
      <c r="D60" s="232"/>
      <c r="E60" s="89">
        <v>21</v>
      </c>
      <c r="F60" s="89">
        <v>8</v>
      </c>
      <c r="G60" s="89">
        <v>14</v>
      </c>
      <c r="H60" s="89">
        <v>3</v>
      </c>
      <c r="I60" s="89">
        <v>8</v>
      </c>
      <c r="J60" s="89">
        <v>10</v>
      </c>
      <c r="K60" s="89">
        <v>1</v>
      </c>
      <c r="L60" s="89">
        <v>3</v>
      </c>
      <c r="M60" s="89">
        <v>4</v>
      </c>
      <c r="N60" s="89">
        <v>3</v>
      </c>
      <c r="O60" s="89">
        <v>1</v>
      </c>
      <c r="P60" s="89">
        <v>5</v>
      </c>
      <c r="Q60" s="89">
        <v>7</v>
      </c>
      <c r="R60" s="90">
        <v>1</v>
      </c>
      <c r="S60" s="83">
        <f>SUM(E60:R60)</f>
        <v>89</v>
      </c>
    </row>
    <row r="61" spans="2:22" s="4" customFormat="1" ht="42" customHeight="1" thickBot="1" thickTop="1">
      <c r="B61" s="239"/>
      <c r="C61" s="240" t="s">
        <v>74</v>
      </c>
      <c r="D61" s="241"/>
      <c r="E61" s="91">
        <f>E60</f>
        <v>21</v>
      </c>
      <c r="F61" s="91">
        <f aca="true" t="shared" si="21" ref="F61:S61">F60</f>
        <v>8</v>
      </c>
      <c r="G61" s="91">
        <f t="shared" si="21"/>
        <v>14</v>
      </c>
      <c r="H61" s="91">
        <f t="shared" si="21"/>
        <v>3</v>
      </c>
      <c r="I61" s="91">
        <f t="shared" si="21"/>
        <v>8</v>
      </c>
      <c r="J61" s="91">
        <f t="shared" si="21"/>
        <v>10</v>
      </c>
      <c r="K61" s="91">
        <f t="shared" si="21"/>
        <v>1</v>
      </c>
      <c r="L61" s="91">
        <f t="shared" si="21"/>
        <v>3</v>
      </c>
      <c r="M61" s="91">
        <f t="shared" si="21"/>
        <v>4</v>
      </c>
      <c r="N61" s="91">
        <f t="shared" si="21"/>
        <v>3</v>
      </c>
      <c r="O61" s="91">
        <f t="shared" si="21"/>
        <v>1</v>
      </c>
      <c r="P61" s="91">
        <f t="shared" si="21"/>
        <v>5</v>
      </c>
      <c r="Q61" s="91">
        <f t="shared" si="21"/>
        <v>7</v>
      </c>
      <c r="R61" s="92">
        <f t="shared" si="21"/>
        <v>1</v>
      </c>
      <c r="S61" s="82">
        <f t="shared" si="21"/>
        <v>89</v>
      </c>
      <c r="V61" s="4">
        <f>SUM(E61:R61)</f>
        <v>89</v>
      </c>
    </row>
    <row r="62" spans="2:19" s="4" customFormat="1" ht="42" customHeight="1" thickBot="1" thickTop="1">
      <c r="B62" s="239" t="s">
        <v>75</v>
      </c>
      <c r="C62" s="231" t="s">
        <v>76</v>
      </c>
      <c r="D62" s="232"/>
      <c r="E62" s="89">
        <v>0</v>
      </c>
      <c r="F62" s="89">
        <v>0</v>
      </c>
      <c r="G62" s="89">
        <v>0</v>
      </c>
      <c r="H62" s="89">
        <v>0</v>
      </c>
      <c r="I62" s="89">
        <v>0</v>
      </c>
      <c r="J62" s="89">
        <v>0</v>
      </c>
      <c r="K62" s="89">
        <v>0</v>
      </c>
      <c r="L62" s="89">
        <v>0</v>
      </c>
      <c r="M62" s="89">
        <v>0</v>
      </c>
      <c r="N62" s="89">
        <v>0</v>
      </c>
      <c r="O62" s="89">
        <v>0</v>
      </c>
      <c r="P62" s="89">
        <v>0</v>
      </c>
      <c r="Q62" s="89">
        <v>0</v>
      </c>
      <c r="R62" s="90">
        <v>0</v>
      </c>
      <c r="S62" s="83">
        <f>SUM(E62:R62)</f>
        <v>0</v>
      </c>
    </row>
    <row r="63" spans="2:22" s="4" customFormat="1" ht="42" customHeight="1" thickBot="1" thickTop="1">
      <c r="B63" s="239"/>
      <c r="C63" s="249" t="s">
        <v>77</v>
      </c>
      <c r="D63" s="250"/>
      <c r="E63" s="84">
        <f>E62</f>
        <v>0</v>
      </c>
      <c r="F63" s="84">
        <f aca="true" t="shared" si="22" ref="F63:S63">F62</f>
        <v>0</v>
      </c>
      <c r="G63" s="84">
        <f t="shared" si="22"/>
        <v>0</v>
      </c>
      <c r="H63" s="84">
        <f t="shared" si="22"/>
        <v>0</v>
      </c>
      <c r="I63" s="84">
        <f t="shared" si="22"/>
        <v>0</v>
      </c>
      <c r="J63" s="84">
        <f t="shared" si="22"/>
        <v>0</v>
      </c>
      <c r="K63" s="84">
        <f t="shared" si="22"/>
        <v>0</v>
      </c>
      <c r="L63" s="84">
        <f t="shared" si="22"/>
        <v>0</v>
      </c>
      <c r="M63" s="84">
        <f t="shared" si="22"/>
        <v>0</v>
      </c>
      <c r="N63" s="84">
        <f t="shared" si="22"/>
        <v>0</v>
      </c>
      <c r="O63" s="84">
        <f t="shared" si="22"/>
        <v>0</v>
      </c>
      <c r="P63" s="84">
        <f t="shared" si="22"/>
        <v>0</v>
      </c>
      <c r="Q63" s="84">
        <f t="shared" si="22"/>
        <v>0</v>
      </c>
      <c r="R63" s="85">
        <f t="shared" si="22"/>
        <v>0</v>
      </c>
      <c r="S63" s="82">
        <f t="shared" si="22"/>
        <v>0</v>
      </c>
      <c r="V63" s="4">
        <f>SUM(E63:R63)</f>
        <v>0</v>
      </c>
    </row>
    <row r="64" spans="2:19" s="4" customFormat="1" ht="42" customHeight="1" thickBot="1" thickTop="1">
      <c r="B64" s="239" t="s">
        <v>78</v>
      </c>
      <c r="C64" s="231" t="s">
        <v>79</v>
      </c>
      <c r="D64" s="232"/>
      <c r="E64" s="89">
        <v>0</v>
      </c>
      <c r="F64" s="89">
        <v>0</v>
      </c>
      <c r="G64" s="89">
        <v>0</v>
      </c>
      <c r="H64" s="89">
        <v>0</v>
      </c>
      <c r="I64" s="89">
        <v>0</v>
      </c>
      <c r="J64" s="89">
        <v>0</v>
      </c>
      <c r="K64" s="89">
        <v>0</v>
      </c>
      <c r="L64" s="89">
        <v>0</v>
      </c>
      <c r="M64" s="89">
        <v>0</v>
      </c>
      <c r="N64" s="89">
        <v>0</v>
      </c>
      <c r="O64" s="89">
        <v>0</v>
      </c>
      <c r="P64" s="89">
        <v>0</v>
      </c>
      <c r="Q64" s="89">
        <v>0</v>
      </c>
      <c r="R64" s="90">
        <v>156</v>
      </c>
      <c r="S64" s="83">
        <f>SUM(E64:R64)</f>
        <v>156</v>
      </c>
    </row>
    <row r="65" spans="2:22" ht="42" customHeight="1" thickBot="1" thickTop="1">
      <c r="B65" s="251"/>
      <c r="C65" s="235" t="s">
        <v>80</v>
      </c>
      <c r="D65" s="236"/>
      <c r="E65" s="84">
        <f>E64</f>
        <v>0</v>
      </c>
      <c r="F65" s="84">
        <f aca="true" t="shared" si="23" ref="F65:S65">F64</f>
        <v>0</v>
      </c>
      <c r="G65" s="84">
        <f t="shared" si="23"/>
        <v>0</v>
      </c>
      <c r="H65" s="84">
        <f t="shared" si="23"/>
        <v>0</v>
      </c>
      <c r="I65" s="84">
        <f t="shared" si="23"/>
        <v>0</v>
      </c>
      <c r="J65" s="84">
        <f t="shared" si="23"/>
        <v>0</v>
      </c>
      <c r="K65" s="84">
        <f t="shared" si="23"/>
        <v>0</v>
      </c>
      <c r="L65" s="84">
        <f t="shared" si="23"/>
        <v>0</v>
      </c>
      <c r="M65" s="84">
        <f t="shared" si="23"/>
        <v>0</v>
      </c>
      <c r="N65" s="84">
        <f t="shared" si="23"/>
        <v>0</v>
      </c>
      <c r="O65" s="84">
        <f t="shared" si="23"/>
        <v>0</v>
      </c>
      <c r="P65" s="84">
        <f t="shared" si="23"/>
        <v>0</v>
      </c>
      <c r="Q65" s="84">
        <f t="shared" si="23"/>
        <v>0</v>
      </c>
      <c r="R65" s="85">
        <f t="shared" si="23"/>
        <v>156</v>
      </c>
      <c r="S65" s="82">
        <f t="shared" si="23"/>
        <v>156</v>
      </c>
      <c r="V65" s="4">
        <f>SUM(E65:R65)</f>
        <v>156</v>
      </c>
    </row>
    <row r="66" spans="2:22" ht="45" customHeight="1" thickBot="1" thickTop="1">
      <c r="B66" s="242" t="s">
        <v>81</v>
      </c>
      <c r="C66" s="244" t="s">
        <v>82</v>
      </c>
      <c r="D66" s="245"/>
      <c r="E66" s="93">
        <f aca="true" t="shared" si="24" ref="E66:R67">E48+E50+E52+E54+E56+E58+E60+E62+E64</f>
        <v>40</v>
      </c>
      <c r="F66" s="93">
        <f t="shared" si="24"/>
        <v>12</v>
      </c>
      <c r="G66" s="93">
        <f t="shared" si="24"/>
        <v>16</v>
      </c>
      <c r="H66" s="93">
        <f t="shared" si="24"/>
        <v>3</v>
      </c>
      <c r="I66" s="93">
        <f t="shared" si="24"/>
        <v>12</v>
      </c>
      <c r="J66" s="93">
        <f t="shared" si="24"/>
        <v>20</v>
      </c>
      <c r="K66" s="93">
        <f t="shared" si="24"/>
        <v>5</v>
      </c>
      <c r="L66" s="93">
        <f t="shared" si="24"/>
        <v>15</v>
      </c>
      <c r="M66" s="93">
        <f t="shared" si="24"/>
        <v>5</v>
      </c>
      <c r="N66" s="93">
        <f t="shared" si="24"/>
        <v>6</v>
      </c>
      <c r="O66" s="93">
        <f t="shared" si="24"/>
        <v>67</v>
      </c>
      <c r="P66" s="93">
        <f t="shared" si="24"/>
        <v>14</v>
      </c>
      <c r="Q66" s="93">
        <f t="shared" si="24"/>
        <v>55</v>
      </c>
      <c r="R66" s="94">
        <f t="shared" si="24"/>
        <v>175</v>
      </c>
      <c r="S66" s="95">
        <f>SUM(E66:R66)</f>
        <v>445</v>
      </c>
      <c r="V66" s="4"/>
    </row>
    <row r="67" spans="2:22" ht="45" customHeight="1" thickBot="1" thickTop="1">
      <c r="B67" s="243"/>
      <c r="C67" s="244" t="s">
        <v>83</v>
      </c>
      <c r="D67" s="245"/>
      <c r="E67" s="96">
        <f t="shared" si="24"/>
        <v>40</v>
      </c>
      <c r="F67" s="96">
        <f>F49+F51+F53+F55+F57+F59+F61+F63+F65</f>
        <v>12</v>
      </c>
      <c r="G67" s="96">
        <f t="shared" si="24"/>
        <v>16</v>
      </c>
      <c r="H67" s="96">
        <f t="shared" si="24"/>
        <v>3</v>
      </c>
      <c r="I67" s="96">
        <f t="shared" si="24"/>
        <v>12</v>
      </c>
      <c r="J67" s="96">
        <f t="shared" si="24"/>
        <v>20</v>
      </c>
      <c r="K67" s="96">
        <f t="shared" si="24"/>
        <v>5</v>
      </c>
      <c r="L67" s="96">
        <f t="shared" si="24"/>
        <v>15</v>
      </c>
      <c r="M67" s="96">
        <f t="shared" si="24"/>
        <v>5</v>
      </c>
      <c r="N67" s="96">
        <f t="shared" si="24"/>
        <v>6</v>
      </c>
      <c r="O67" s="96">
        <f t="shared" si="24"/>
        <v>67</v>
      </c>
      <c r="P67" s="96">
        <f t="shared" si="24"/>
        <v>14</v>
      </c>
      <c r="Q67" s="96">
        <f t="shared" si="24"/>
        <v>55</v>
      </c>
      <c r="R67" s="97">
        <f t="shared" si="24"/>
        <v>175</v>
      </c>
      <c r="S67" s="95">
        <f>SUM(E67:R67)</f>
        <v>445</v>
      </c>
      <c r="V67" s="4"/>
    </row>
    <row r="68" spans="2:19" ht="14.25" customHeight="1">
      <c r="B68" s="246" t="s">
        <v>84</v>
      </c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</row>
    <row r="69" spans="2:19" ht="14.25" customHeight="1">
      <c r="B69" s="247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</row>
    <row r="75" ht="13.5" thickBot="1"/>
    <row r="76" spans="5:19" ht="26.25" customHeight="1" thickBot="1" thickTop="1">
      <c r="E76" s="98">
        <v>222</v>
      </c>
      <c r="F76" s="98">
        <v>115</v>
      </c>
      <c r="G76" s="98">
        <v>114</v>
      </c>
      <c r="H76" s="98">
        <v>102</v>
      </c>
      <c r="I76" s="98">
        <v>118</v>
      </c>
      <c r="J76" s="98">
        <v>59</v>
      </c>
      <c r="K76" s="98">
        <v>74</v>
      </c>
      <c r="L76" s="98">
        <v>73</v>
      </c>
      <c r="M76" s="98">
        <v>122</v>
      </c>
      <c r="N76" s="98">
        <v>68</v>
      </c>
      <c r="O76" s="98">
        <v>165</v>
      </c>
      <c r="P76" s="98">
        <v>158</v>
      </c>
      <c r="Q76" s="98">
        <v>129</v>
      </c>
      <c r="R76" s="98">
        <v>142</v>
      </c>
      <c r="S76" s="76">
        <f>SUM(E76:R76)</f>
        <v>1661</v>
      </c>
    </row>
  </sheetData>
  <sheetProtection/>
  <mergeCells count="86"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  <mergeCell ref="C65:D65"/>
    <mergeCell ref="B58:B59"/>
    <mergeCell ref="C58:D58"/>
    <mergeCell ref="C59:D59"/>
    <mergeCell ref="B60:B61"/>
    <mergeCell ref="C60:D60"/>
    <mergeCell ref="C61:D61"/>
    <mergeCell ref="B54:B55"/>
    <mergeCell ref="C54:D54"/>
    <mergeCell ref="C55:D55"/>
    <mergeCell ref="B56:B57"/>
    <mergeCell ref="C56:D56"/>
    <mergeCell ref="C57:D57"/>
    <mergeCell ref="B50:B51"/>
    <mergeCell ref="C50:D50"/>
    <mergeCell ref="C51:D51"/>
    <mergeCell ref="B52:B53"/>
    <mergeCell ref="C52:D52"/>
    <mergeCell ref="C53:D53"/>
    <mergeCell ref="C45:D45"/>
    <mergeCell ref="C46:D46"/>
    <mergeCell ref="B47:S47"/>
    <mergeCell ref="B48:B49"/>
    <mergeCell ref="C48:D48"/>
    <mergeCell ref="C49:D49"/>
    <mergeCell ref="B38:B39"/>
    <mergeCell ref="C38:D38"/>
    <mergeCell ref="C39:D39"/>
    <mergeCell ref="B41:S41"/>
    <mergeCell ref="B43:S43"/>
    <mergeCell ref="C44:D44"/>
    <mergeCell ref="B34:B35"/>
    <mergeCell ref="C34:D34"/>
    <mergeCell ref="C35:D35"/>
    <mergeCell ref="B36:B37"/>
    <mergeCell ref="C36:D36"/>
    <mergeCell ref="C37:D37"/>
    <mergeCell ref="B30:B31"/>
    <mergeCell ref="C30:D30"/>
    <mergeCell ref="C31:D31"/>
    <mergeCell ref="B32:B33"/>
    <mergeCell ref="C32:D32"/>
    <mergeCell ref="C33:D33"/>
    <mergeCell ref="B25:B26"/>
    <mergeCell ref="C25:D25"/>
    <mergeCell ref="C26:D26"/>
    <mergeCell ref="B27:S27"/>
    <mergeCell ref="B28:B29"/>
    <mergeCell ref="C28:D28"/>
    <mergeCell ref="C29:D29"/>
    <mergeCell ref="B21:B22"/>
    <mergeCell ref="C21:D21"/>
    <mergeCell ref="C22:D22"/>
    <mergeCell ref="B23:B24"/>
    <mergeCell ref="C23:D23"/>
    <mergeCell ref="C24:D24"/>
    <mergeCell ref="C15:D15"/>
    <mergeCell ref="B16:S16"/>
    <mergeCell ref="B17:B18"/>
    <mergeCell ref="C17:D17"/>
    <mergeCell ref="C18:D18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B2:S2"/>
    <mergeCell ref="B4:S4"/>
    <mergeCell ref="C5:D5"/>
    <mergeCell ref="C6:D6"/>
    <mergeCell ref="C7:D7"/>
    <mergeCell ref="C8:D8"/>
  </mergeCells>
  <printOptions horizontalCentered="1" verticalCentered="1"/>
  <pageMargins left="0" right="0" top="0.15748031496062992" bottom="0" header="0" footer="0"/>
  <pageSetup horizontalDpi="300" verticalDpi="3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7.875" style="0" customWidth="1"/>
    <col min="4" max="4" width="14.75390625" style="0" customWidth="1"/>
    <col min="5" max="5" width="15.25390625" style="0" customWidth="1"/>
    <col min="6" max="6" width="4.75390625" style="0" customWidth="1"/>
    <col min="7" max="7" width="8.625" style="0" customWidth="1"/>
    <col min="8" max="8" width="27.875" style="0" customWidth="1"/>
    <col min="9" max="9" width="14.25390625" style="0" customWidth="1"/>
    <col min="10" max="10" width="15.25390625" style="0" customWidth="1"/>
    <col min="11" max="11" width="4.625" style="0" customWidth="1"/>
    <col min="12" max="12" width="8.75390625" style="0" customWidth="1"/>
    <col min="13" max="13" width="28.375" style="0" customWidth="1"/>
    <col min="14" max="14" width="14.75390625" style="0" customWidth="1"/>
    <col min="15" max="15" width="15.875" style="0" customWidth="1"/>
  </cols>
  <sheetData>
    <row r="1" spans="2:15" ht="24.75" customHeight="1">
      <c r="B1" s="279" t="s">
        <v>85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2:15" ht="24.75" customHeight="1">
      <c r="B2" s="279" t="s">
        <v>86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</row>
    <row r="3" spans="2:15" ht="18.75" thickBot="1">
      <c r="B3" s="1"/>
      <c r="C3" s="99"/>
      <c r="D3" s="99"/>
      <c r="E3" s="99"/>
      <c r="F3" s="99"/>
      <c r="G3" s="99"/>
      <c r="H3" s="32"/>
      <c r="I3" s="32"/>
      <c r="J3" s="32"/>
      <c r="K3" s="32"/>
      <c r="L3" s="32"/>
      <c r="M3" s="32"/>
      <c r="N3" s="1"/>
      <c r="O3" s="1"/>
    </row>
    <row r="4" spans="2:15" ht="18.75" customHeight="1" thickBot="1">
      <c r="B4" s="260" t="s">
        <v>87</v>
      </c>
      <c r="C4" s="282" t="s">
        <v>88</v>
      </c>
      <c r="D4" s="264" t="s">
        <v>89</v>
      </c>
      <c r="E4" s="266" t="s">
        <v>90</v>
      </c>
      <c r="F4" s="99"/>
      <c r="G4" s="260" t="s">
        <v>87</v>
      </c>
      <c r="H4" s="262" t="s">
        <v>91</v>
      </c>
      <c r="I4" s="264" t="s">
        <v>89</v>
      </c>
      <c r="J4" s="266" t="s">
        <v>90</v>
      </c>
      <c r="K4" s="32"/>
      <c r="L4" s="260" t="s">
        <v>87</v>
      </c>
      <c r="M4" s="274" t="s">
        <v>88</v>
      </c>
      <c r="N4" s="264" t="s">
        <v>89</v>
      </c>
      <c r="O4" s="276" t="s">
        <v>90</v>
      </c>
    </row>
    <row r="5" spans="2:15" ht="18.75" customHeight="1" thickBot="1" thickTop="1">
      <c r="B5" s="261"/>
      <c r="C5" s="283"/>
      <c r="D5" s="265"/>
      <c r="E5" s="267"/>
      <c r="F5" s="99"/>
      <c r="G5" s="261"/>
      <c r="H5" s="263"/>
      <c r="I5" s="265"/>
      <c r="J5" s="267"/>
      <c r="K5" s="32"/>
      <c r="L5" s="261"/>
      <c r="M5" s="275"/>
      <c r="N5" s="265"/>
      <c r="O5" s="277"/>
    </row>
    <row r="6" spans="2:15" ht="16.5" customHeight="1" thickTop="1">
      <c r="B6" s="268" t="s">
        <v>92</v>
      </c>
      <c r="C6" s="269"/>
      <c r="D6" s="269"/>
      <c r="E6" s="272">
        <f>SUM(E8+E19+E27+E34+E41)</f>
        <v>23973</v>
      </c>
      <c r="F6" s="99"/>
      <c r="G6" s="100">
        <v>4</v>
      </c>
      <c r="H6" s="101" t="s">
        <v>93</v>
      </c>
      <c r="I6" s="102" t="s">
        <v>94</v>
      </c>
      <c r="J6" s="103">
        <v>956</v>
      </c>
      <c r="K6" s="32"/>
      <c r="L6" s="104" t="s">
        <v>95</v>
      </c>
      <c r="M6" s="105" t="s">
        <v>96</v>
      </c>
      <c r="N6" s="105" t="s">
        <v>97</v>
      </c>
      <c r="O6" s="106">
        <f>SUM(O7:O18)</f>
        <v>10490</v>
      </c>
    </row>
    <row r="7" spans="2:15" ht="16.5" customHeight="1" thickBot="1">
      <c r="B7" s="270"/>
      <c r="C7" s="271"/>
      <c r="D7" s="271"/>
      <c r="E7" s="278"/>
      <c r="F7" s="1"/>
      <c r="G7" s="107">
        <v>5</v>
      </c>
      <c r="H7" s="108" t="s">
        <v>98</v>
      </c>
      <c r="I7" s="109" t="s">
        <v>94</v>
      </c>
      <c r="J7" s="110">
        <v>350</v>
      </c>
      <c r="K7" s="1"/>
      <c r="L7" s="107">
        <v>1</v>
      </c>
      <c r="M7" s="108" t="s">
        <v>99</v>
      </c>
      <c r="N7" s="109" t="s">
        <v>94</v>
      </c>
      <c r="O7" s="110">
        <v>190</v>
      </c>
    </row>
    <row r="8" spans="2:15" ht="16.5" customHeight="1" thickBot="1" thickTop="1">
      <c r="B8" s="104" t="s">
        <v>100</v>
      </c>
      <c r="C8" s="105" t="s">
        <v>101</v>
      </c>
      <c r="D8" s="111" t="s">
        <v>97</v>
      </c>
      <c r="E8" s="106">
        <f>SUM(E9:E17)</f>
        <v>9454</v>
      </c>
      <c r="F8" s="1"/>
      <c r="G8" s="112"/>
      <c r="H8" s="113"/>
      <c r="I8" s="114"/>
      <c r="J8" s="115"/>
      <c r="K8" s="1"/>
      <c r="L8" s="107">
        <v>2</v>
      </c>
      <c r="M8" s="108" t="s">
        <v>102</v>
      </c>
      <c r="N8" s="109" t="s">
        <v>103</v>
      </c>
      <c r="O8" s="110">
        <v>236</v>
      </c>
    </row>
    <row r="9" spans="2:15" ht="16.5" customHeight="1" thickBot="1">
      <c r="B9" s="107">
        <v>1</v>
      </c>
      <c r="C9" s="108" t="s">
        <v>104</v>
      </c>
      <c r="D9" s="109" t="s">
        <v>103</v>
      </c>
      <c r="E9" s="110">
        <v>343</v>
      </c>
      <c r="F9" s="1"/>
      <c r="G9" s="116"/>
      <c r="H9" s="117"/>
      <c r="I9" s="118"/>
      <c r="J9" s="118"/>
      <c r="K9" s="1"/>
      <c r="L9" s="107">
        <v>3</v>
      </c>
      <c r="M9" s="108" t="s">
        <v>105</v>
      </c>
      <c r="N9" s="109" t="s">
        <v>94</v>
      </c>
      <c r="O9" s="110">
        <v>643</v>
      </c>
    </row>
    <row r="10" spans="2:15" ht="16.5" customHeight="1">
      <c r="B10" s="107">
        <v>2</v>
      </c>
      <c r="C10" s="108" t="s">
        <v>106</v>
      </c>
      <c r="D10" s="109" t="s">
        <v>103</v>
      </c>
      <c r="E10" s="110">
        <v>430</v>
      </c>
      <c r="F10" s="1"/>
      <c r="G10" s="260" t="s">
        <v>87</v>
      </c>
      <c r="H10" s="262" t="s">
        <v>91</v>
      </c>
      <c r="I10" s="264" t="s">
        <v>89</v>
      </c>
      <c r="J10" s="266" t="s">
        <v>90</v>
      </c>
      <c r="K10" s="1"/>
      <c r="L10" s="107">
        <v>4</v>
      </c>
      <c r="M10" s="108" t="s">
        <v>107</v>
      </c>
      <c r="N10" s="109" t="s">
        <v>94</v>
      </c>
      <c r="O10" s="110">
        <v>292</v>
      </c>
    </row>
    <row r="11" spans="2:15" ht="16.5" customHeight="1" thickBot="1">
      <c r="B11" s="107">
        <v>3</v>
      </c>
      <c r="C11" s="108" t="s">
        <v>108</v>
      </c>
      <c r="D11" s="109" t="s">
        <v>103</v>
      </c>
      <c r="E11" s="110">
        <v>347</v>
      </c>
      <c r="F11" s="1"/>
      <c r="G11" s="261"/>
      <c r="H11" s="263"/>
      <c r="I11" s="265"/>
      <c r="J11" s="267"/>
      <c r="K11" s="1"/>
      <c r="L11" s="107">
        <v>5</v>
      </c>
      <c r="M11" s="108" t="s">
        <v>109</v>
      </c>
      <c r="N11" s="109" t="s">
        <v>94</v>
      </c>
      <c r="O11" s="110">
        <v>623</v>
      </c>
    </row>
    <row r="12" spans="2:15" ht="16.5" customHeight="1" thickTop="1">
      <c r="B12" s="107">
        <v>4</v>
      </c>
      <c r="C12" s="108" t="s">
        <v>110</v>
      </c>
      <c r="D12" s="109" t="s">
        <v>111</v>
      </c>
      <c r="E12" s="110">
        <v>527</v>
      </c>
      <c r="F12" s="1"/>
      <c r="G12" s="268" t="s">
        <v>112</v>
      </c>
      <c r="H12" s="269"/>
      <c r="I12" s="269"/>
      <c r="J12" s="272">
        <f>SUM(J14+J23+J33+J41+O6+O20+O31)</f>
        <v>40680</v>
      </c>
      <c r="K12" s="1"/>
      <c r="L12" s="107" t="s">
        <v>50</v>
      </c>
      <c r="M12" s="108" t="s">
        <v>113</v>
      </c>
      <c r="N12" s="109" t="s">
        <v>94</v>
      </c>
      <c r="O12" s="110">
        <v>1520</v>
      </c>
    </row>
    <row r="13" spans="2:15" ht="16.5" customHeight="1" thickBot="1">
      <c r="B13" s="107">
        <v>5</v>
      </c>
      <c r="C13" s="108" t="s">
        <v>114</v>
      </c>
      <c r="D13" s="109" t="s">
        <v>103</v>
      </c>
      <c r="E13" s="110">
        <v>371</v>
      </c>
      <c r="F13" s="119"/>
      <c r="G13" s="270"/>
      <c r="H13" s="271"/>
      <c r="I13" s="271"/>
      <c r="J13" s="273"/>
      <c r="K13" s="119"/>
      <c r="L13" s="107">
        <v>7</v>
      </c>
      <c r="M13" s="108" t="s">
        <v>115</v>
      </c>
      <c r="N13" s="109" t="s">
        <v>103</v>
      </c>
      <c r="O13" s="110">
        <v>276</v>
      </c>
    </row>
    <row r="14" spans="2:15" ht="16.5" customHeight="1" thickTop="1">
      <c r="B14" s="107">
        <v>6</v>
      </c>
      <c r="C14" s="108" t="s">
        <v>116</v>
      </c>
      <c r="D14" s="109" t="s">
        <v>103</v>
      </c>
      <c r="E14" s="110">
        <v>477</v>
      </c>
      <c r="F14" s="120"/>
      <c r="G14" s="104" t="s">
        <v>100</v>
      </c>
      <c r="H14" s="105" t="s">
        <v>117</v>
      </c>
      <c r="I14" s="121" t="s">
        <v>97</v>
      </c>
      <c r="J14" s="122">
        <f>SUM(J15:J21)</f>
        <v>4721</v>
      </c>
      <c r="K14" s="1"/>
      <c r="L14" s="107">
        <v>8</v>
      </c>
      <c r="M14" s="108" t="s">
        <v>118</v>
      </c>
      <c r="N14" s="109" t="s">
        <v>103</v>
      </c>
      <c r="O14" s="110">
        <v>197</v>
      </c>
    </row>
    <row r="15" spans="2:15" ht="16.5" customHeight="1">
      <c r="B15" s="107">
        <v>7</v>
      </c>
      <c r="C15" s="108" t="s">
        <v>119</v>
      </c>
      <c r="D15" s="109" t="s">
        <v>94</v>
      </c>
      <c r="E15" s="110">
        <v>956</v>
      </c>
      <c r="F15" s="120"/>
      <c r="G15" s="107">
        <v>1</v>
      </c>
      <c r="H15" s="108" t="s">
        <v>120</v>
      </c>
      <c r="I15" s="109" t="s">
        <v>103</v>
      </c>
      <c r="J15" s="110">
        <v>207</v>
      </c>
      <c r="K15" s="1"/>
      <c r="L15" s="107">
        <v>9</v>
      </c>
      <c r="M15" s="108" t="s">
        <v>121</v>
      </c>
      <c r="N15" s="109" t="s">
        <v>103</v>
      </c>
      <c r="O15" s="110">
        <v>232</v>
      </c>
    </row>
    <row r="16" spans="2:15" ht="16.5" customHeight="1" thickBot="1">
      <c r="B16" s="123"/>
      <c r="C16" s="124"/>
      <c r="D16" s="125"/>
      <c r="E16" s="126"/>
      <c r="F16" s="120"/>
      <c r="G16" s="107">
        <v>2</v>
      </c>
      <c r="H16" s="108" t="s">
        <v>122</v>
      </c>
      <c r="I16" s="109" t="s">
        <v>103</v>
      </c>
      <c r="J16" s="110">
        <v>145</v>
      </c>
      <c r="K16" s="1"/>
      <c r="L16" s="107">
        <v>10</v>
      </c>
      <c r="M16" s="108" t="s">
        <v>123</v>
      </c>
      <c r="N16" s="109" t="s">
        <v>103</v>
      </c>
      <c r="O16" s="110">
        <v>941</v>
      </c>
    </row>
    <row r="17" spans="2:15" ht="16.5" customHeight="1" thickBot="1" thickTop="1">
      <c r="B17" s="127">
        <v>8</v>
      </c>
      <c r="C17" s="128" t="s">
        <v>124</v>
      </c>
      <c r="D17" s="129" t="s">
        <v>125</v>
      </c>
      <c r="E17" s="130">
        <v>6003</v>
      </c>
      <c r="F17" s="120"/>
      <c r="G17" s="107">
        <v>3</v>
      </c>
      <c r="H17" s="108" t="s">
        <v>126</v>
      </c>
      <c r="I17" s="109" t="s">
        <v>103</v>
      </c>
      <c r="J17" s="110">
        <v>381</v>
      </c>
      <c r="K17" s="1"/>
      <c r="L17" s="123"/>
      <c r="M17" s="124"/>
      <c r="N17" s="125"/>
      <c r="O17" s="126"/>
    </row>
    <row r="18" spans="2:15" ht="16.5" customHeight="1" thickBot="1" thickTop="1">
      <c r="B18" s="100"/>
      <c r="C18" s="101"/>
      <c r="D18" s="102"/>
      <c r="E18" s="103" t="s">
        <v>22</v>
      </c>
      <c r="F18" s="131"/>
      <c r="G18" s="107">
        <v>4</v>
      </c>
      <c r="H18" s="108" t="s">
        <v>127</v>
      </c>
      <c r="I18" s="109" t="s">
        <v>103</v>
      </c>
      <c r="J18" s="110">
        <v>831</v>
      </c>
      <c r="K18" s="1"/>
      <c r="L18" s="127">
        <v>11</v>
      </c>
      <c r="M18" s="128" t="s">
        <v>123</v>
      </c>
      <c r="N18" s="129" t="s">
        <v>125</v>
      </c>
      <c r="O18" s="130">
        <v>5340</v>
      </c>
    </row>
    <row r="19" spans="2:15" ht="16.5" customHeight="1" thickTop="1">
      <c r="B19" s="132" t="s">
        <v>128</v>
      </c>
      <c r="C19" s="133" t="s">
        <v>7</v>
      </c>
      <c r="D19" s="134" t="s">
        <v>97</v>
      </c>
      <c r="E19" s="135">
        <f>SUM(E20:E25)</f>
        <v>4922</v>
      </c>
      <c r="F19" s="120"/>
      <c r="G19" s="107">
        <v>5</v>
      </c>
      <c r="H19" s="108" t="s">
        <v>127</v>
      </c>
      <c r="I19" s="109" t="s">
        <v>111</v>
      </c>
      <c r="J19" s="110">
        <v>1915</v>
      </c>
      <c r="K19" s="1"/>
      <c r="L19" s="100"/>
      <c r="M19" s="101"/>
      <c r="N19" s="102"/>
      <c r="O19" s="103" t="s">
        <v>22</v>
      </c>
    </row>
    <row r="20" spans="2:15" ht="16.5" customHeight="1">
      <c r="B20" s="107">
        <v>1</v>
      </c>
      <c r="C20" s="108" t="s">
        <v>129</v>
      </c>
      <c r="D20" s="136" t="s">
        <v>103</v>
      </c>
      <c r="E20" s="110">
        <v>434</v>
      </c>
      <c r="F20" s="120"/>
      <c r="G20" s="107">
        <v>6</v>
      </c>
      <c r="H20" s="108" t="s">
        <v>130</v>
      </c>
      <c r="I20" s="109" t="s">
        <v>94</v>
      </c>
      <c r="J20" s="110">
        <v>1033</v>
      </c>
      <c r="K20" s="1"/>
      <c r="L20" s="132" t="s">
        <v>131</v>
      </c>
      <c r="M20" s="133" t="s">
        <v>16</v>
      </c>
      <c r="N20" s="134" t="s">
        <v>97</v>
      </c>
      <c r="O20" s="137">
        <f>SUM(O21:O29)</f>
        <v>6586</v>
      </c>
    </row>
    <row r="21" spans="2:15" ht="16.5" customHeight="1">
      <c r="B21" s="107">
        <v>2</v>
      </c>
      <c r="C21" s="108" t="s">
        <v>132</v>
      </c>
      <c r="D21" s="136" t="s">
        <v>94</v>
      </c>
      <c r="E21" s="110">
        <v>2005</v>
      </c>
      <c r="F21" s="120"/>
      <c r="G21" s="107">
        <v>7</v>
      </c>
      <c r="H21" s="108" t="s">
        <v>133</v>
      </c>
      <c r="I21" s="109" t="s">
        <v>103</v>
      </c>
      <c r="J21" s="110">
        <v>209</v>
      </c>
      <c r="K21" s="1"/>
      <c r="L21" s="107">
        <v>1</v>
      </c>
      <c r="M21" s="108" t="s">
        <v>134</v>
      </c>
      <c r="N21" s="109" t="s">
        <v>103</v>
      </c>
      <c r="O21" s="110">
        <v>342</v>
      </c>
    </row>
    <row r="22" spans="2:15" ht="16.5" customHeight="1">
      <c r="B22" s="107">
        <v>3</v>
      </c>
      <c r="C22" s="108" t="s">
        <v>135</v>
      </c>
      <c r="D22" s="136" t="s">
        <v>103</v>
      </c>
      <c r="E22" s="110">
        <v>534</v>
      </c>
      <c r="F22" s="120"/>
      <c r="G22" s="107"/>
      <c r="H22" s="108"/>
      <c r="I22" s="109"/>
      <c r="J22" s="110" t="s">
        <v>136</v>
      </c>
      <c r="K22" s="1"/>
      <c r="L22" s="107">
        <v>2</v>
      </c>
      <c r="M22" s="108" t="s">
        <v>137</v>
      </c>
      <c r="N22" s="109" t="s">
        <v>111</v>
      </c>
      <c r="O22" s="110">
        <v>309</v>
      </c>
    </row>
    <row r="23" spans="2:15" ht="16.5" customHeight="1">
      <c r="B23" s="107">
        <v>4</v>
      </c>
      <c r="C23" s="108" t="s">
        <v>138</v>
      </c>
      <c r="D23" s="136" t="s">
        <v>103</v>
      </c>
      <c r="E23" s="110">
        <v>376</v>
      </c>
      <c r="F23" s="120"/>
      <c r="G23" s="132" t="s">
        <v>128</v>
      </c>
      <c r="H23" s="133" t="s">
        <v>139</v>
      </c>
      <c r="I23" s="134" t="s">
        <v>97</v>
      </c>
      <c r="J23" s="137">
        <f>SUM(J24:J31)</f>
        <v>7501</v>
      </c>
      <c r="K23" s="1"/>
      <c r="L23" s="107">
        <v>3</v>
      </c>
      <c r="M23" s="108" t="s">
        <v>140</v>
      </c>
      <c r="N23" s="109" t="s">
        <v>94</v>
      </c>
      <c r="O23" s="110">
        <v>615</v>
      </c>
    </row>
    <row r="24" spans="2:15" ht="16.5" customHeight="1">
      <c r="B24" s="107">
        <v>5</v>
      </c>
      <c r="C24" s="108" t="s">
        <v>141</v>
      </c>
      <c r="D24" s="136" t="s">
        <v>94</v>
      </c>
      <c r="E24" s="110">
        <v>1017</v>
      </c>
      <c r="F24" s="120"/>
      <c r="G24" s="107">
        <v>1</v>
      </c>
      <c r="H24" s="108" t="s">
        <v>142</v>
      </c>
      <c r="I24" s="109" t="s">
        <v>94</v>
      </c>
      <c r="J24" s="109">
        <v>404</v>
      </c>
      <c r="K24" s="1"/>
      <c r="L24" s="107">
        <v>4</v>
      </c>
      <c r="M24" s="108" t="s">
        <v>143</v>
      </c>
      <c r="N24" s="109" t="s">
        <v>94</v>
      </c>
      <c r="O24" s="110">
        <v>526</v>
      </c>
    </row>
    <row r="25" spans="2:15" ht="16.5" customHeight="1">
      <c r="B25" s="107">
        <v>6</v>
      </c>
      <c r="C25" s="108" t="s">
        <v>144</v>
      </c>
      <c r="D25" s="136" t="s">
        <v>94</v>
      </c>
      <c r="E25" s="110">
        <v>556</v>
      </c>
      <c r="F25" s="120"/>
      <c r="G25" s="107">
        <v>2</v>
      </c>
      <c r="H25" s="108" t="s">
        <v>145</v>
      </c>
      <c r="I25" s="109" t="s">
        <v>103</v>
      </c>
      <c r="J25" s="109">
        <v>277</v>
      </c>
      <c r="K25" s="1"/>
      <c r="L25" s="107">
        <v>5</v>
      </c>
      <c r="M25" s="108" t="s">
        <v>146</v>
      </c>
      <c r="N25" s="109" t="s">
        <v>103</v>
      </c>
      <c r="O25" s="110">
        <v>428</v>
      </c>
    </row>
    <row r="26" spans="2:15" ht="16.5" customHeight="1">
      <c r="B26" s="107"/>
      <c r="C26" s="108"/>
      <c r="D26" s="109"/>
      <c r="E26" s="103"/>
      <c r="F26" s="131"/>
      <c r="G26" s="107" t="s">
        <v>28</v>
      </c>
      <c r="H26" s="108" t="s">
        <v>147</v>
      </c>
      <c r="I26" s="109" t="s">
        <v>94</v>
      </c>
      <c r="J26" s="109">
        <v>1854</v>
      </c>
      <c r="K26" s="1"/>
      <c r="L26" s="107">
        <v>6</v>
      </c>
      <c r="M26" s="108" t="s">
        <v>148</v>
      </c>
      <c r="N26" s="109" t="s">
        <v>94</v>
      </c>
      <c r="O26" s="110">
        <v>1822</v>
      </c>
    </row>
    <row r="27" spans="2:15" ht="16.5" customHeight="1">
      <c r="B27" s="132" t="s">
        <v>149</v>
      </c>
      <c r="C27" s="133" t="s">
        <v>9</v>
      </c>
      <c r="D27" s="134" t="s">
        <v>97</v>
      </c>
      <c r="E27" s="137">
        <f>SUM(E28:E32)</f>
        <v>2585</v>
      </c>
      <c r="F27" s="120"/>
      <c r="G27" s="107">
        <v>4</v>
      </c>
      <c r="H27" s="108" t="s">
        <v>150</v>
      </c>
      <c r="I27" s="109" t="s">
        <v>103</v>
      </c>
      <c r="J27" s="109">
        <v>583</v>
      </c>
      <c r="K27" s="1"/>
      <c r="L27" s="107">
        <v>7</v>
      </c>
      <c r="M27" s="108" t="s">
        <v>151</v>
      </c>
      <c r="N27" s="109" t="s">
        <v>103</v>
      </c>
      <c r="O27" s="110">
        <v>215</v>
      </c>
    </row>
    <row r="28" spans="2:15" ht="16.5" customHeight="1">
      <c r="B28" s="107">
        <v>1</v>
      </c>
      <c r="C28" s="108" t="s">
        <v>152</v>
      </c>
      <c r="D28" s="109" t="s">
        <v>94</v>
      </c>
      <c r="E28" s="110">
        <v>434</v>
      </c>
      <c r="F28" s="120"/>
      <c r="G28" s="107">
        <v>5</v>
      </c>
      <c r="H28" s="108" t="s">
        <v>150</v>
      </c>
      <c r="I28" s="109" t="s">
        <v>111</v>
      </c>
      <c r="J28" s="109">
        <v>2953</v>
      </c>
      <c r="K28" s="1"/>
      <c r="L28" s="107">
        <v>8</v>
      </c>
      <c r="M28" s="108" t="s">
        <v>153</v>
      </c>
      <c r="N28" s="109" t="s">
        <v>103</v>
      </c>
      <c r="O28" s="110">
        <v>556</v>
      </c>
    </row>
    <row r="29" spans="2:15" ht="16.5" customHeight="1">
      <c r="B29" s="107">
        <v>2</v>
      </c>
      <c r="C29" s="108" t="s">
        <v>154</v>
      </c>
      <c r="D29" s="109" t="s">
        <v>103</v>
      </c>
      <c r="E29" s="110">
        <v>222</v>
      </c>
      <c r="F29" s="120"/>
      <c r="G29" s="107">
        <v>6</v>
      </c>
      <c r="H29" s="108" t="s">
        <v>155</v>
      </c>
      <c r="I29" s="109" t="s">
        <v>94</v>
      </c>
      <c r="J29" s="109">
        <v>507</v>
      </c>
      <c r="K29" s="1"/>
      <c r="L29" s="107">
        <v>9</v>
      </c>
      <c r="M29" s="108" t="s">
        <v>153</v>
      </c>
      <c r="N29" s="109" t="s">
        <v>111</v>
      </c>
      <c r="O29" s="110">
        <v>1773</v>
      </c>
    </row>
    <row r="30" spans="2:15" ht="16.5" customHeight="1">
      <c r="B30" s="107">
        <v>3</v>
      </c>
      <c r="C30" s="108" t="s">
        <v>156</v>
      </c>
      <c r="D30" s="109" t="s">
        <v>94</v>
      </c>
      <c r="E30" s="110">
        <v>306</v>
      </c>
      <c r="F30" s="120"/>
      <c r="G30" s="107">
        <v>7</v>
      </c>
      <c r="H30" s="108" t="s">
        <v>157</v>
      </c>
      <c r="I30" s="109" t="s">
        <v>103</v>
      </c>
      <c r="J30" s="109">
        <v>541</v>
      </c>
      <c r="K30" s="1"/>
      <c r="L30" s="107"/>
      <c r="M30" s="108"/>
      <c r="N30" s="109"/>
      <c r="O30" s="110"/>
    </row>
    <row r="31" spans="2:15" ht="16.5" customHeight="1">
      <c r="B31" s="107">
        <v>4</v>
      </c>
      <c r="C31" s="108" t="s">
        <v>158</v>
      </c>
      <c r="D31" s="109" t="s">
        <v>94</v>
      </c>
      <c r="E31" s="110">
        <v>540</v>
      </c>
      <c r="F31" s="120"/>
      <c r="G31" s="107">
        <v>8</v>
      </c>
      <c r="H31" s="108" t="s">
        <v>159</v>
      </c>
      <c r="I31" s="109" t="s">
        <v>103</v>
      </c>
      <c r="J31" s="109">
        <v>382</v>
      </c>
      <c r="K31" s="1"/>
      <c r="L31" s="132" t="s">
        <v>160</v>
      </c>
      <c r="M31" s="133" t="s">
        <v>17</v>
      </c>
      <c r="N31" s="134" t="s">
        <v>97</v>
      </c>
      <c r="O31" s="137">
        <f>SUM(O32:O41)</f>
        <v>6349</v>
      </c>
    </row>
    <row r="32" spans="2:15" ht="16.5" customHeight="1">
      <c r="B32" s="107">
        <v>5</v>
      </c>
      <c r="C32" s="108" t="s">
        <v>161</v>
      </c>
      <c r="D32" s="109" t="s">
        <v>94</v>
      </c>
      <c r="E32" s="110">
        <v>1083</v>
      </c>
      <c r="F32" s="131"/>
      <c r="G32" s="107"/>
      <c r="H32" s="108"/>
      <c r="I32" s="109"/>
      <c r="J32" s="110"/>
      <c r="K32" s="1"/>
      <c r="L32" s="107">
        <v>1</v>
      </c>
      <c r="M32" s="108" t="s">
        <v>162</v>
      </c>
      <c r="N32" s="109" t="s">
        <v>103</v>
      </c>
      <c r="O32" s="110">
        <v>331</v>
      </c>
    </row>
    <row r="33" spans="2:15" ht="16.5" customHeight="1">
      <c r="B33" s="107"/>
      <c r="C33" s="108"/>
      <c r="D33" s="109"/>
      <c r="E33" s="110"/>
      <c r="F33" s="120"/>
      <c r="G33" s="132" t="s">
        <v>149</v>
      </c>
      <c r="H33" s="133" t="s">
        <v>12</v>
      </c>
      <c r="I33" s="134" t="s">
        <v>97</v>
      </c>
      <c r="J33" s="137">
        <f>SUM(J34:J39)</f>
        <v>2573</v>
      </c>
      <c r="K33" s="1"/>
      <c r="L33" s="107">
        <v>2</v>
      </c>
      <c r="M33" s="108" t="s">
        <v>163</v>
      </c>
      <c r="N33" s="109" t="s">
        <v>94</v>
      </c>
      <c r="O33" s="110">
        <v>632</v>
      </c>
    </row>
    <row r="34" spans="2:15" ht="16.5" customHeight="1">
      <c r="B34" s="132" t="s">
        <v>164</v>
      </c>
      <c r="C34" s="133" t="s">
        <v>165</v>
      </c>
      <c r="D34" s="134" t="s">
        <v>97</v>
      </c>
      <c r="E34" s="137">
        <f>SUM(E35:E39)</f>
        <v>5054</v>
      </c>
      <c r="F34" s="120"/>
      <c r="G34" s="107">
        <v>1</v>
      </c>
      <c r="H34" s="108" t="s">
        <v>166</v>
      </c>
      <c r="I34" s="109" t="s">
        <v>103</v>
      </c>
      <c r="J34" s="110">
        <v>196</v>
      </c>
      <c r="K34" s="1"/>
      <c r="L34" s="107">
        <v>3</v>
      </c>
      <c r="M34" s="108" t="s">
        <v>167</v>
      </c>
      <c r="N34" s="109" t="s">
        <v>103</v>
      </c>
      <c r="O34" s="110">
        <v>202</v>
      </c>
    </row>
    <row r="35" spans="2:15" ht="16.5" customHeight="1">
      <c r="B35" s="107">
        <v>1</v>
      </c>
      <c r="C35" s="108" t="s">
        <v>168</v>
      </c>
      <c r="D35" s="109" t="s">
        <v>94</v>
      </c>
      <c r="E35" s="110">
        <v>934</v>
      </c>
      <c r="F35" s="120"/>
      <c r="G35" s="107">
        <v>2</v>
      </c>
      <c r="H35" s="108" t="s">
        <v>169</v>
      </c>
      <c r="I35" s="109" t="s">
        <v>103</v>
      </c>
      <c r="J35" s="110">
        <v>332</v>
      </c>
      <c r="K35" s="1"/>
      <c r="L35" s="107">
        <v>4</v>
      </c>
      <c r="M35" s="108" t="s">
        <v>170</v>
      </c>
      <c r="N35" s="109" t="s">
        <v>94</v>
      </c>
      <c r="O35" s="110">
        <v>1674</v>
      </c>
    </row>
    <row r="36" spans="2:15" ht="16.5" customHeight="1">
      <c r="B36" s="107">
        <v>2</v>
      </c>
      <c r="C36" s="108" t="s">
        <v>171</v>
      </c>
      <c r="D36" s="109" t="s">
        <v>94</v>
      </c>
      <c r="E36" s="110">
        <v>1581</v>
      </c>
      <c r="F36" s="120"/>
      <c r="G36" s="107">
        <v>3</v>
      </c>
      <c r="H36" s="108" t="s">
        <v>172</v>
      </c>
      <c r="I36" s="109" t="s">
        <v>103</v>
      </c>
      <c r="J36" s="110">
        <v>261</v>
      </c>
      <c r="K36" s="1"/>
      <c r="L36" s="107">
        <v>5</v>
      </c>
      <c r="M36" s="108" t="s">
        <v>173</v>
      </c>
      <c r="N36" s="109" t="s">
        <v>111</v>
      </c>
      <c r="O36" s="110">
        <v>131</v>
      </c>
    </row>
    <row r="37" spans="2:15" ht="16.5" customHeight="1">
      <c r="B37" s="107">
        <v>3</v>
      </c>
      <c r="C37" s="108" t="s">
        <v>174</v>
      </c>
      <c r="D37" s="109" t="s">
        <v>103</v>
      </c>
      <c r="E37" s="110">
        <v>380</v>
      </c>
      <c r="F37" s="120"/>
      <c r="G37" s="107">
        <v>4</v>
      </c>
      <c r="H37" s="108" t="s">
        <v>175</v>
      </c>
      <c r="I37" s="109" t="s">
        <v>103</v>
      </c>
      <c r="J37" s="110">
        <v>201</v>
      </c>
      <c r="K37" s="1"/>
      <c r="L37" s="107">
        <v>6</v>
      </c>
      <c r="M37" s="108" t="s">
        <v>176</v>
      </c>
      <c r="N37" s="109" t="s">
        <v>103</v>
      </c>
      <c r="O37" s="110">
        <v>217</v>
      </c>
    </row>
    <row r="38" spans="2:15" ht="16.5" customHeight="1">
      <c r="B38" s="107">
        <v>4</v>
      </c>
      <c r="C38" s="108" t="s">
        <v>177</v>
      </c>
      <c r="D38" s="109" t="s">
        <v>94</v>
      </c>
      <c r="E38" s="110">
        <v>1765</v>
      </c>
      <c r="F38" s="120"/>
      <c r="G38" s="107">
        <v>5</v>
      </c>
      <c r="H38" s="108" t="s">
        <v>178</v>
      </c>
      <c r="I38" s="109" t="s">
        <v>94</v>
      </c>
      <c r="J38" s="110">
        <v>1363</v>
      </c>
      <c r="K38" s="1"/>
      <c r="L38" s="107">
        <v>7</v>
      </c>
      <c r="M38" s="108" t="s">
        <v>179</v>
      </c>
      <c r="N38" s="109" t="s">
        <v>103</v>
      </c>
      <c r="O38" s="110">
        <v>378</v>
      </c>
    </row>
    <row r="39" spans="2:15" ht="16.5" customHeight="1">
      <c r="B39" s="107">
        <v>5</v>
      </c>
      <c r="C39" s="108" t="s">
        <v>180</v>
      </c>
      <c r="D39" s="109" t="s">
        <v>103</v>
      </c>
      <c r="E39" s="110">
        <v>394</v>
      </c>
      <c r="F39" s="120"/>
      <c r="G39" s="107">
        <v>6</v>
      </c>
      <c r="H39" s="108" t="s">
        <v>181</v>
      </c>
      <c r="I39" s="109" t="s">
        <v>94</v>
      </c>
      <c r="J39" s="110">
        <v>220</v>
      </c>
      <c r="K39" s="1"/>
      <c r="L39" s="107">
        <v>8</v>
      </c>
      <c r="M39" s="108" t="s">
        <v>182</v>
      </c>
      <c r="N39" s="109" t="s">
        <v>103</v>
      </c>
      <c r="O39" s="110">
        <v>281</v>
      </c>
    </row>
    <row r="40" spans="2:15" ht="16.5" customHeight="1">
      <c r="B40" s="107"/>
      <c r="C40" s="108"/>
      <c r="D40" s="109"/>
      <c r="E40" s="110"/>
      <c r="F40" s="120"/>
      <c r="G40" s="107"/>
      <c r="H40" s="108"/>
      <c r="I40" s="109"/>
      <c r="J40" s="110"/>
      <c r="K40" s="1"/>
      <c r="L40" s="107">
        <v>9</v>
      </c>
      <c r="M40" s="108" t="s">
        <v>183</v>
      </c>
      <c r="N40" s="109" t="s">
        <v>103</v>
      </c>
      <c r="O40" s="110">
        <v>617</v>
      </c>
    </row>
    <row r="41" spans="2:15" ht="16.5" customHeight="1">
      <c r="B41" s="132" t="s">
        <v>95</v>
      </c>
      <c r="C41" s="133" t="s">
        <v>11</v>
      </c>
      <c r="D41" s="134" t="s">
        <v>97</v>
      </c>
      <c r="E41" s="137">
        <f>SUM(E42+E43+E44+J6+J7)</f>
        <v>1958</v>
      </c>
      <c r="F41" s="120"/>
      <c r="G41" s="104" t="s">
        <v>164</v>
      </c>
      <c r="H41" s="105" t="s">
        <v>13</v>
      </c>
      <c r="I41" s="121" t="s">
        <v>97</v>
      </c>
      <c r="J41" s="137">
        <f>SUM(J42:J44)</f>
        <v>2460</v>
      </c>
      <c r="K41" s="1"/>
      <c r="L41" s="138">
        <v>10</v>
      </c>
      <c r="M41" s="125" t="s">
        <v>183</v>
      </c>
      <c r="N41" s="139" t="s">
        <v>111</v>
      </c>
      <c r="O41" s="126">
        <v>1886</v>
      </c>
    </row>
    <row r="42" spans="2:15" ht="16.5" customHeight="1" thickBot="1">
      <c r="B42" s="107">
        <v>1</v>
      </c>
      <c r="C42" s="108" t="s">
        <v>184</v>
      </c>
      <c r="D42" s="109" t="s">
        <v>103</v>
      </c>
      <c r="E42" s="110">
        <v>255</v>
      </c>
      <c r="F42" s="120"/>
      <c r="G42" s="107">
        <v>1</v>
      </c>
      <c r="H42" s="108" t="s">
        <v>185</v>
      </c>
      <c r="I42" s="109" t="s">
        <v>94</v>
      </c>
      <c r="J42" s="110">
        <v>681</v>
      </c>
      <c r="K42" s="1"/>
      <c r="L42" s="140"/>
      <c r="M42" s="141"/>
      <c r="N42" s="142"/>
      <c r="O42" s="143"/>
    </row>
    <row r="43" spans="2:15" ht="16.5" customHeight="1" thickBot="1" thickTop="1">
      <c r="B43" s="107">
        <v>2</v>
      </c>
      <c r="C43" s="108" t="s">
        <v>186</v>
      </c>
      <c r="D43" s="109" t="s">
        <v>94</v>
      </c>
      <c r="E43" s="110">
        <v>204</v>
      </c>
      <c r="F43" s="120"/>
      <c r="G43" s="107">
        <v>2</v>
      </c>
      <c r="H43" s="108" t="s">
        <v>187</v>
      </c>
      <c r="I43" s="109" t="s">
        <v>94</v>
      </c>
      <c r="J43" s="110">
        <v>350</v>
      </c>
      <c r="K43" s="1"/>
      <c r="L43" s="252" t="s">
        <v>188</v>
      </c>
      <c r="M43" s="253"/>
      <c r="N43" s="256" t="s">
        <v>189</v>
      </c>
      <c r="O43" s="258">
        <f>SUM(E8+E19+E27+E34+E41+J14+J23+J33+J41+O6+O20+O31)</f>
        <v>64653</v>
      </c>
    </row>
    <row r="44" spans="2:15" ht="16.5" customHeight="1" thickBot="1" thickTop="1">
      <c r="B44" s="112">
        <v>3</v>
      </c>
      <c r="C44" s="113" t="s">
        <v>190</v>
      </c>
      <c r="D44" s="114" t="s">
        <v>103</v>
      </c>
      <c r="E44" s="115">
        <v>193</v>
      </c>
      <c r="F44" s="120"/>
      <c r="G44" s="144">
        <v>3</v>
      </c>
      <c r="H44" s="145" t="s">
        <v>191</v>
      </c>
      <c r="I44" s="146" t="s">
        <v>94</v>
      </c>
      <c r="J44" s="115">
        <v>1429</v>
      </c>
      <c r="K44" s="1"/>
      <c r="L44" s="254"/>
      <c r="M44" s="255"/>
      <c r="N44" s="257"/>
      <c r="O44" s="259"/>
    </row>
    <row r="45" spans="2:15" ht="15" customHeight="1">
      <c r="B45" s="120"/>
      <c r="C45" s="147"/>
      <c r="D45" s="148"/>
      <c r="E45" s="149"/>
      <c r="F45" s="150"/>
      <c r="G45" s="147"/>
      <c r="H45" s="150"/>
      <c r="I45" s="151"/>
      <c r="J45" s="1"/>
      <c r="K45" s="1"/>
      <c r="L45" s="152"/>
      <c r="M45" s="152"/>
      <c r="N45" s="152"/>
      <c r="O45" s="152"/>
    </row>
    <row r="46" spans="2:15" ht="15" customHeight="1">
      <c r="B46" s="120"/>
      <c r="C46" s="147" t="s">
        <v>192</v>
      </c>
      <c r="D46" s="148"/>
      <c r="E46" s="149"/>
      <c r="F46" s="150"/>
      <c r="G46" s="147"/>
      <c r="H46" s="150"/>
      <c r="I46" s="3"/>
      <c r="J46" s="3"/>
      <c r="K46" s="1"/>
      <c r="L46" s="1"/>
      <c r="M46" s="1"/>
      <c r="N46" s="1"/>
      <c r="O46" s="1"/>
    </row>
    <row r="47" ht="15" customHeight="1"/>
    <row r="48" ht="15" customHeight="1"/>
    <row r="49" ht="15" customHeight="1"/>
    <row r="50" spans="2:15" ht="15" customHeight="1"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4"/>
      <c r="M50" s="155"/>
      <c r="N50" s="156"/>
      <c r="O50" s="156"/>
    </row>
    <row r="51" spans="2:15" ht="15" customHeight="1"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4"/>
      <c r="M51" s="155"/>
      <c r="N51" s="156"/>
      <c r="O51" s="156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25"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  <mergeCell ref="B6:D7"/>
    <mergeCell ref="E6:E7"/>
    <mergeCell ref="L43:M44"/>
    <mergeCell ref="N43:N44"/>
    <mergeCell ref="O43:O44"/>
    <mergeCell ref="G10:G11"/>
    <mergeCell ref="H10:H11"/>
    <mergeCell ref="I10:I11"/>
    <mergeCell ref="J10:J11"/>
    <mergeCell ref="G12:I13"/>
    <mergeCell ref="J12:J13"/>
  </mergeCells>
  <printOptions horizontalCentered="1" verticalCentered="1"/>
  <pageMargins left="0.18" right="0" top="0" bottom="0" header="0" footer="0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D56"/>
  <sheetViews>
    <sheetView zoomScale="84" zoomScaleNormal="84" zoomScalePageLayoutView="0" workbookViewId="0" topLeftCell="L2">
      <selection activeCell="L2" sqref="L2"/>
    </sheetView>
  </sheetViews>
  <sheetFormatPr defaultColWidth="9.00390625" defaultRowHeight="12.75"/>
  <cols>
    <col min="1" max="1" width="4.625" style="0" customWidth="1"/>
    <col min="3" max="3" width="14.125" style="0" customWidth="1"/>
    <col min="4" max="4" width="11.25390625" style="0" customWidth="1"/>
    <col min="21" max="21" width="3.625" style="0" customWidth="1"/>
    <col min="29" max="29" width="8.125" style="0" customWidth="1"/>
  </cols>
  <sheetData>
    <row r="1" spans="13:30" ht="15"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</row>
    <row r="2" spans="13:30" ht="15"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</row>
    <row r="3" spans="2:30" ht="15">
      <c r="B3" s="285"/>
      <c r="C3" s="285" t="s">
        <v>193</v>
      </c>
      <c r="D3" s="285" t="s">
        <v>194</v>
      </c>
      <c r="E3" s="285"/>
      <c r="F3" s="285"/>
      <c r="G3" s="285"/>
      <c r="H3" s="285"/>
      <c r="I3" s="285"/>
      <c r="J3" s="285"/>
      <c r="K3" s="285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</row>
    <row r="4" spans="2:30" ht="15">
      <c r="B4" s="285"/>
      <c r="C4" s="285" t="s">
        <v>195</v>
      </c>
      <c r="D4" s="285">
        <v>65041</v>
      </c>
      <c r="E4" s="285"/>
      <c r="F4" s="285"/>
      <c r="G4" s="285"/>
      <c r="H4" s="285"/>
      <c r="I4" s="285"/>
      <c r="J4" s="285"/>
      <c r="K4" s="285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</row>
    <row r="5" spans="2:30" ht="15">
      <c r="B5" s="285"/>
      <c r="C5" s="285" t="s">
        <v>196</v>
      </c>
      <c r="D5" s="285">
        <v>64991</v>
      </c>
      <c r="E5" s="285"/>
      <c r="F5" s="285"/>
      <c r="G5" s="285"/>
      <c r="H5" s="285"/>
      <c r="I5" s="285"/>
      <c r="J5" s="285"/>
      <c r="K5" s="285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</row>
    <row r="6" spans="2:30" ht="15">
      <c r="B6" s="285"/>
      <c r="C6" s="285" t="s">
        <v>197</v>
      </c>
      <c r="D6" s="285">
        <v>63476</v>
      </c>
      <c r="E6" s="285"/>
      <c r="F6" s="285"/>
      <c r="G6" s="285"/>
      <c r="H6" s="285"/>
      <c r="I6" s="285"/>
      <c r="J6" s="285"/>
      <c r="K6" s="285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</row>
    <row r="7" spans="2:30" ht="15">
      <c r="B7" s="285"/>
      <c r="C7" s="285" t="s">
        <v>198</v>
      </c>
      <c r="D7" s="285">
        <v>60954</v>
      </c>
      <c r="E7" s="285"/>
      <c r="F7" s="285"/>
      <c r="G7" s="285"/>
      <c r="H7" s="285"/>
      <c r="I7" s="285"/>
      <c r="J7" s="285"/>
      <c r="K7" s="285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</row>
    <row r="8" spans="2:30" ht="15">
      <c r="B8" s="285"/>
      <c r="C8" s="285" t="s">
        <v>199</v>
      </c>
      <c r="D8" s="285">
        <v>58451</v>
      </c>
      <c r="E8" s="285"/>
      <c r="F8" s="285"/>
      <c r="G8" s="285"/>
      <c r="H8" s="285"/>
      <c r="I8" s="285"/>
      <c r="J8" s="285"/>
      <c r="K8" s="285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/>
    </row>
    <row r="9" spans="2:30" ht="15">
      <c r="B9" s="285"/>
      <c r="C9" s="285" t="s">
        <v>200</v>
      </c>
      <c r="D9" s="285">
        <v>56044</v>
      </c>
      <c r="E9" s="285"/>
      <c r="F9" s="285"/>
      <c r="G9" s="285"/>
      <c r="H9" s="285" t="s">
        <v>201</v>
      </c>
      <c r="I9" s="285" t="s">
        <v>202</v>
      </c>
      <c r="J9" s="285"/>
      <c r="K9" s="285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4"/>
      <c r="AD9" s="284"/>
    </row>
    <row r="10" spans="2:30" ht="15">
      <c r="B10" s="285"/>
      <c r="C10" s="285" t="s">
        <v>203</v>
      </c>
      <c r="D10" s="285">
        <v>55403</v>
      </c>
      <c r="E10" s="285"/>
      <c r="F10" s="285"/>
      <c r="G10" s="285" t="s">
        <v>204</v>
      </c>
      <c r="H10" s="285">
        <v>5509</v>
      </c>
      <c r="I10" s="285">
        <v>11028</v>
      </c>
      <c r="J10" s="285"/>
      <c r="K10" s="285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</row>
    <row r="11" spans="2:30" ht="15">
      <c r="B11" s="285"/>
      <c r="C11" s="285" t="s">
        <v>205</v>
      </c>
      <c r="D11" s="285">
        <v>55007</v>
      </c>
      <c r="E11" s="285"/>
      <c r="F11" s="285"/>
      <c r="G11" s="285" t="s">
        <v>206</v>
      </c>
      <c r="H11" s="285">
        <v>5648</v>
      </c>
      <c r="I11" s="285">
        <v>8644</v>
      </c>
      <c r="J11" s="285"/>
      <c r="K11" s="285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</row>
    <row r="12" spans="2:30" ht="15">
      <c r="B12" s="285"/>
      <c r="C12" s="285" t="s">
        <v>207</v>
      </c>
      <c r="D12" s="285">
        <v>54713</v>
      </c>
      <c r="E12" s="285"/>
      <c r="F12" s="285"/>
      <c r="G12" s="285" t="s">
        <v>208</v>
      </c>
      <c r="H12" s="285">
        <v>7852</v>
      </c>
      <c r="I12" s="285">
        <v>9252</v>
      </c>
      <c r="J12" s="285"/>
      <c r="K12" s="285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</row>
    <row r="13" spans="2:30" ht="15">
      <c r="B13" s="285"/>
      <c r="C13" s="285" t="s">
        <v>209</v>
      </c>
      <c r="D13" s="285">
        <v>54738</v>
      </c>
      <c r="E13" s="285"/>
      <c r="F13" s="285"/>
      <c r="G13" s="285" t="s">
        <v>210</v>
      </c>
      <c r="H13" s="285">
        <v>8632</v>
      </c>
      <c r="I13" s="285">
        <v>8657</v>
      </c>
      <c r="J13" s="285"/>
      <c r="K13" s="285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</row>
    <row r="14" spans="2:30" ht="15">
      <c r="B14" s="285"/>
      <c r="C14" s="285" t="s">
        <v>211</v>
      </c>
      <c r="D14" s="285">
        <v>56138</v>
      </c>
      <c r="E14" s="285"/>
      <c r="F14" s="285"/>
      <c r="G14" s="285" t="s">
        <v>212</v>
      </c>
      <c r="H14" s="285">
        <v>9506</v>
      </c>
      <c r="I14" s="285">
        <v>9212</v>
      </c>
      <c r="J14" s="285"/>
      <c r="K14" s="285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</row>
    <row r="15" spans="2:30" ht="15">
      <c r="B15" s="285"/>
      <c r="C15" s="285" t="s">
        <v>213</v>
      </c>
      <c r="D15" s="285">
        <v>59134</v>
      </c>
      <c r="E15" s="285"/>
      <c r="F15" s="285"/>
      <c r="G15" s="285" t="s">
        <v>214</v>
      </c>
      <c r="H15" s="285">
        <v>8651</v>
      </c>
      <c r="I15" s="285">
        <v>8255</v>
      </c>
      <c r="J15" s="285"/>
      <c r="K15" s="285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</row>
    <row r="16" spans="2:30" ht="15">
      <c r="B16" s="285"/>
      <c r="C16" s="285" t="s">
        <v>215</v>
      </c>
      <c r="D16" s="285">
        <v>64653</v>
      </c>
      <c r="E16" s="285"/>
      <c r="F16" s="285"/>
      <c r="G16" s="285"/>
      <c r="H16" s="285"/>
      <c r="I16" s="285"/>
      <c r="J16" s="285"/>
      <c r="K16" s="285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</row>
    <row r="17" spans="2:30" ht="15"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</row>
    <row r="18" spans="2:30" ht="15"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</row>
    <row r="19" spans="2:30" ht="15"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</row>
    <row r="20" spans="2:30" ht="15"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</row>
    <row r="21" spans="2:30" ht="15"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</row>
    <row r="22" spans="2:30" ht="15"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4"/>
    </row>
    <row r="23" spans="2:30" ht="15">
      <c r="B23" s="285"/>
      <c r="C23" s="285" t="s">
        <v>216</v>
      </c>
      <c r="D23" s="285"/>
      <c r="E23" s="285"/>
      <c r="F23" s="285"/>
      <c r="G23" s="285"/>
      <c r="H23" s="285"/>
      <c r="I23" s="285"/>
      <c r="J23" s="285"/>
      <c r="K23" s="285"/>
      <c r="AD23" s="284"/>
    </row>
    <row r="24" spans="2:11" ht="12.75">
      <c r="B24" s="285" t="s">
        <v>217</v>
      </c>
      <c r="C24" s="285">
        <v>4545</v>
      </c>
      <c r="D24" s="285"/>
      <c r="E24" s="285"/>
      <c r="F24" s="285"/>
      <c r="G24" s="285"/>
      <c r="H24" s="285"/>
      <c r="I24" s="285"/>
      <c r="J24" s="285"/>
      <c r="K24" s="285"/>
    </row>
    <row r="25" spans="2:29" ht="15">
      <c r="B25" s="285" t="s">
        <v>218</v>
      </c>
      <c r="C25" s="285">
        <v>5396</v>
      </c>
      <c r="D25" s="285"/>
      <c r="E25" s="285"/>
      <c r="F25" s="285"/>
      <c r="G25" s="285"/>
      <c r="H25" s="285"/>
      <c r="I25" s="285"/>
      <c r="J25" s="285"/>
      <c r="K25" s="285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</row>
    <row r="26" spans="2:29" ht="15">
      <c r="B26" s="285" t="s">
        <v>219</v>
      </c>
      <c r="C26" s="285">
        <v>4281</v>
      </c>
      <c r="D26" s="285"/>
      <c r="E26" s="285"/>
      <c r="F26" s="285"/>
      <c r="G26" s="285"/>
      <c r="H26" s="285"/>
      <c r="I26" s="285"/>
      <c r="J26" s="285"/>
      <c r="K26" s="285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</row>
    <row r="27" spans="2:29" ht="15">
      <c r="B27" s="285" t="s">
        <v>220</v>
      </c>
      <c r="C27" s="285">
        <v>3488</v>
      </c>
      <c r="D27" s="285"/>
      <c r="E27" s="285"/>
      <c r="F27" s="285"/>
      <c r="G27" s="285"/>
      <c r="H27" s="285"/>
      <c r="I27" s="285"/>
      <c r="J27" s="285"/>
      <c r="K27" s="285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</row>
    <row r="28" spans="2:11" ht="12.75">
      <c r="B28" s="285" t="s">
        <v>221</v>
      </c>
      <c r="C28" s="285">
        <v>1749</v>
      </c>
      <c r="D28" s="285"/>
      <c r="E28" s="285"/>
      <c r="F28" s="285"/>
      <c r="G28" s="285"/>
      <c r="H28" s="285"/>
      <c r="I28" s="285"/>
      <c r="J28" s="285"/>
      <c r="K28" s="285"/>
    </row>
    <row r="29" spans="2:11" ht="12.75">
      <c r="B29" s="285" t="s">
        <v>195</v>
      </c>
      <c r="C29" s="285">
        <v>2804</v>
      </c>
      <c r="D29" s="285"/>
      <c r="E29" s="285"/>
      <c r="F29" s="285"/>
      <c r="G29" s="285"/>
      <c r="H29" s="285"/>
      <c r="I29" s="285"/>
      <c r="J29" s="285"/>
      <c r="K29" s="285"/>
    </row>
    <row r="30" spans="2:29" ht="15">
      <c r="B30" s="285"/>
      <c r="C30" s="285"/>
      <c r="D30" s="285"/>
      <c r="E30" s="285"/>
      <c r="F30" s="285"/>
      <c r="G30" s="285"/>
      <c r="H30" s="285"/>
      <c r="I30" s="285"/>
      <c r="J30" s="285"/>
      <c r="K30" s="285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</row>
    <row r="31" spans="2:29" ht="15">
      <c r="B31" s="285" t="s">
        <v>205</v>
      </c>
      <c r="C31" s="285">
        <v>3681</v>
      </c>
      <c r="D31" s="285"/>
      <c r="E31" s="285"/>
      <c r="F31" s="285"/>
      <c r="G31" s="285"/>
      <c r="H31" s="285"/>
      <c r="I31" s="285"/>
      <c r="J31" s="285"/>
      <c r="K31" s="285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</row>
    <row r="32" spans="2:29" ht="15">
      <c r="B32" s="285" t="s">
        <v>207</v>
      </c>
      <c r="C32" s="285">
        <v>3419</v>
      </c>
      <c r="D32" s="285"/>
      <c r="E32" s="285"/>
      <c r="F32" s="285"/>
      <c r="G32" s="285"/>
      <c r="H32" s="285"/>
      <c r="I32" s="285"/>
      <c r="J32" s="285"/>
      <c r="K32" s="285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</row>
    <row r="33" spans="2:29" ht="15">
      <c r="B33" s="285" t="s">
        <v>209</v>
      </c>
      <c r="C33" s="285">
        <v>3197</v>
      </c>
      <c r="D33" s="285"/>
      <c r="E33" s="285"/>
      <c r="F33" s="285"/>
      <c r="G33" s="285"/>
      <c r="H33" s="285"/>
      <c r="I33" s="285"/>
      <c r="J33" s="285"/>
      <c r="K33" s="285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</row>
    <row r="34" spans="2:29" ht="15">
      <c r="B34" s="285" t="s">
        <v>211</v>
      </c>
      <c r="C34" s="285">
        <v>2111</v>
      </c>
      <c r="D34" s="285"/>
      <c r="E34" s="285"/>
      <c r="F34" s="285"/>
      <c r="G34" s="285"/>
      <c r="H34" s="285"/>
      <c r="I34" s="285"/>
      <c r="J34" s="285"/>
      <c r="K34" s="285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</row>
    <row r="35" spans="2:29" ht="15">
      <c r="B35" s="285" t="s">
        <v>213</v>
      </c>
      <c r="C35" s="285">
        <v>1172</v>
      </c>
      <c r="D35" s="285"/>
      <c r="E35" s="285"/>
      <c r="F35" s="285"/>
      <c r="G35" s="285"/>
      <c r="H35" s="285"/>
      <c r="I35" s="285"/>
      <c r="J35" s="285"/>
      <c r="K35" s="285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</row>
    <row r="36" spans="2:29" ht="15">
      <c r="B36" s="285" t="s">
        <v>215</v>
      </c>
      <c r="C36" s="285">
        <v>1810</v>
      </c>
      <c r="D36" s="285"/>
      <c r="E36" s="285"/>
      <c r="F36" s="285"/>
      <c r="G36" s="285"/>
      <c r="H36" s="285"/>
      <c r="I36" s="285"/>
      <c r="J36" s="285"/>
      <c r="K36" s="285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</row>
    <row r="37" spans="2:11" ht="12.75">
      <c r="B37" s="285"/>
      <c r="C37" s="285"/>
      <c r="D37" s="285"/>
      <c r="E37" s="285"/>
      <c r="F37" s="285"/>
      <c r="G37" s="285"/>
      <c r="H37" s="285"/>
      <c r="I37" s="285"/>
      <c r="J37" s="285"/>
      <c r="K37" s="285"/>
    </row>
    <row r="38" spans="2:11" ht="12.75">
      <c r="B38" s="285">
        <v>2335</v>
      </c>
      <c r="C38" s="285"/>
      <c r="D38" s="285"/>
      <c r="E38" s="285"/>
      <c r="F38" s="285"/>
      <c r="G38" s="285"/>
      <c r="H38" s="285"/>
      <c r="I38" s="285"/>
      <c r="J38" s="287" t="s">
        <v>222</v>
      </c>
      <c r="K38" s="288">
        <f>B38/B$51</f>
        <v>0.42385187874387364</v>
      </c>
    </row>
    <row r="39" spans="2:11" ht="12.75">
      <c r="B39" s="285">
        <v>9</v>
      </c>
      <c r="C39" s="285"/>
      <c r="D39" s="285"/>
      <c r="E39" s="285"/>
      <c r="F39" s="285"/>
      <c r="G39" s="285"/>
      <c r="H39" s="285"/>
      <c r="I39" s="285"/>
      <c r="J39" s="287" t="s">
        <v>223</v>
      </c>
      <c r="K39" s="288">
        <f aca="true" t="shared" si="0" ref="K39:K50">B39/B$51</f>
        <v>0.0016336903249228535</v>
      </c>
    </row>
    <row r="40" spans="2:11" ht="12.75">
      <c r="B40" s="285">
        <v>54</v>
      </c>
      <c r="C40" s="285"/>
      <c r="D40" s="285"/>
      <c r="E40" s="285"/>
      <c r="F40" s="285"/>
      <c r="G40" s="285"/>
      <c r="H40" s="285"/>
      <c r="I40" s="285"/>
      <c r="J40" s="287" t="s">
        <v>224</v>
      </c>
      <c r="K40" s="288">
        <f t="shared" si="0"/>
        <v>0.009802141949537121</v>
      </c>
    </row>
    <row r="41" spans="2:11" ht="12.75">
      <c r="B41" s="285">
        <v>125</v>
      </c>
      <c r="C41" s="285"/>
      <c r="D41" s="285"/>
      <c r="E41" s="285"/>
      <c r="F41" s="285"/>
      <c r="G41" s="285"/>
      <c r="H41" s="285"/>
      <c r="I41" s="285"/>
      <c r="J41" s="289" t="s">
        <v>225</v>
      </c>
      <c r="K41" s="288">
        <f t="shared" si="0"/>
        <v>0.0226901434017063</v>
      </c>
    </row>
    <row r="42" spans="2:11" ht="12.75">
      <c r="B42" s="285">
        <v>2</v>
      </c>
      <c r="C42" s="285"/>
      <c r="D42" s="285"/>
      <c r="E42" s="285"/>
      <c r="F42" s="285"/>
      <c r="G42" s="285"/>
      <c r="H42" s="285"/>
      <c r="I42" s="285"/>
      <c r="J42" s="287" t="s">
        <v>226</v>
      </c>
      <c r="K42" s="288">
        <f t="shared" si="0"/>
        <v>0.0003630422944273008</v>
      </c>
    </row>
    <row r="43" spans="2:11" ht="12.75">
      <c r="B43" s="285">
        <v>10</v>
      </c>
      <c r="C43" s="285"/>
      <c r="D43" s="285"/>
      <c r="E43" s="285"/>
      <c r="F43" s="285"/>
      <c r="G43" s="285"/>
      <c r="H43" s="285"/>
      <c r="I43" s="285"/>
      <c r="J43" s="289" t="s">
        <v>227</v>
      </c>
      <c r="K43" s="288">
        <f t="shared" si="0"/>
        <v>0.0018152114721365039</v>
      </c>
    </row>
    <row r="44" spans="2:11" ht="12.75">
      <c r="B44" s="285">
        <v>89</v>
      </c>
      <c r="C44" s="285"/>
      <c r="D44" s="285"/>
      <c r="E44" s="285"/>
      <c r="F44" s="285"/>
      <c r="G44" s="285"/>
      <c r="H44" s="285"/>
      <c r="I44" s="285"/>
      <c r="J44" s="289" t="s">
        <v>228</v>
      </c>
      <c r="K44" s="288">
        <f t="shared" si="0"/>
        <v>0.016155382102014886</v>
      </c>
    </row>
    <row r="45" spans="2:29" ht="12.75">
      <c r="B45" s="285">
        <v>156</v>
      </c>
      <c r="C45" s="285"/>
      <c r="D45" s="285"/>
      <c r="E45" s="285"/>
      <c r="F45" s="285"/>
      <c r="G45" s="285"/>
      <c r="H45" s="285"/>
      <c r="I45" s="285"/>
      <c r="J45" s="289" t="s">
        <v>229</v>
      </c>
      <c r="K45" s="288">
        <f t="shared" si="0"/>
        <v>0.02831729896532946</v>
      </c>
      <c r="M45" s="290" t="s">
        <v>230</v>
      </c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</row>
    <row r="46" spans="2:29" ht="12.75">
      <c r="B46" s="285">
        <v>94</v>
      </c>
      <c r="C46" s="285"/>
      <c r="D46" s="285"/>
      <c r="E46" s="285"/>
      <c r="F46" s="285"/>
      <c r="G46" s="285"/>
      <c r="H46" s="285"/>
      <c r="I46" s="285"/>
      <c r="J46" s="289" t="s">
        <v>231</v>
      </c>
      <c r="K46" s="288">
        <f t="shared" si="0"/>
        <v>0.017062987838083136</v>
      </c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1"/>
      <c r="Y46" s="291"/>
      <c r="Z46" s="291"/>
      <c r="AA46" s="291"/>
      <c r="AB46" s="291"/>
      <c r="AC46" s="291"/>
    </row>
    <row r="47" spans="2:11" ht="12.75">
      <c r="B47" s="285">
        <v>1608</v>
      </c>
      <c r="C47" s="285"/>
      <c r="D47" s="285"/>
      <c r="E47" s="285"/>
      <c r="F47" s="285"/>
      <c r="G47" s="285"/>
      <c r="H47" s="285"/>
      <c r="I47" s="285"/>
      <c r="J47" s="289" t="s">
        <v>232</v>
      </c>
      <c r="K47" s="288">
        <f t="shared" si="0"/>
        <v>0.29188600471954984</v>
      </c>
    </row>
    <row r="48" spans="2:11" ht="12.75">
      <c r="B48" s="285">
        <v>624</v>
      </c>
      <c r="C48" s="285"/>
      <c r="D48" s="285"/>
      <c r="E48" s="285"/>
      <c r="F48" s="285"/>
      <c r="G48" s="285"/>
      <c r="H48" s="285"/>
      <c r="I48" s="285"/>
      <c r="J48" s="289" t="s">
        <v>233</v>
      </c>
      <c r="K48" s="288">
        <f t="shared" si="0"/>
        <v>0.11326919586131784</v>
      </c>
    </row>
    <row r="49" spans="2:11" ht="12.75">
      <c r="B49" s="285">
        <v>52</v>
      </c>
      <c r="C49" s="285"/>
      <c r="D49" s="285"/>
      <c r="E49" s="285"/>
      <c r="F49" s="285"/>
      <c r="G49" s="285"/>
      <c r="H49" s="285"/>
      <c r="I49" s="285"/>
      <c r="J49" s="289" t="s">
        <v>234</v>
      </c>
      <c r="K49" s="288">
        <f t="shared" si="0"/>
        <v>0.00943909965510982</v>
      </c>
    </row>
    <row r="50" spans="2:11" ht="12.75">
      <c r="B50" s="285">
        <v>351</v>
      </c>
      <c r="C50" s="285"/>
      <c r="D50" s="285"/>
      <c r="E50" s="285"/>
      <c r="F50" s="285"/>
      <c r="G50" s="285"/>
      <c r="H50" s="285"/>
      <c r="I50" s="285"/>
      <c r="J50" s="289" t="s">
        <v>235</v>
      </c>
      <c r="K50" s="288">
        <f t="shared" si="0"/>
        <v>0.06371392267199129</v>
      </c>
    </row>
    <row r="51" spans="2:11" ht="12.75">
      <c r="B51" s="285">
        <v>5509</v>
      </c>
      <c r="C51" s="285"/>
      <c r="D51" s="285"/>
      <c r="E51" s="285"/>
      <c r="F51" s="285"/>
      <c r="G51" s="285"/>
      <c r="H51" s="285"/>
      <c r="I51" s="285"/>
      <c r="J51" s="289"/>
      <c r="K51" s="288"/>
    </row>
    <row r="52" spans="2:11" ht="12.75">
      <c r="B52" s="285"/>
      <c r="C52" s="285"/>
      <c r="D52" s="285"/>
      <c r="E52" s="285"/>
      <c r="F52" s="285"/>
      <c r="G52" s="285"/>
      <c r="H52" s="285"/>
      <c r="I52" s="285"/>
      <c r="J52" s="289"/>
      <c r="K52" s="288"/>
    </row>
    <row r="53" spans="2:11" ht="12.75">
      <c r="B53" s="285">
        <f>SUM(B38:B50)</f>
        <v>5509</v>
      </c>
      <c r="C53" s="285"/>
      <c r="D53" s="285"/>
      <c r="E53" s="285"/>
      <c r="F53" s="285"/>
      <c r="G53" s="285"/>
      <c r="H53" s="285"/>
      <c r="I53" s="285"/>
      <c r="J53" s="285"/>
      <c r="K53" s="292">
        <f>SUM(K38:K50)</f>
        <v>0.9999999999999998</v>
      </c>
    </row>
    <row r="54" spans="2:11" ht="12.75">
      <c r="B54" s="285"/>
      <c r="C54" s="285"/>
      <c r="D54" s="285"/>
      <c r="E54" s="285"/>
      <c r="F54" s="285"/>
      <c r="G54" s="285"/>
      <c r="H54" s="285"/>
      <c r="I54" s="285"/>
      <c r="J54" s="285"/>
      <c r="K54" s="285"/>
    </row>
    <row r="55" spans="2:11" ht="12.75">
      <c r="B55" s="285"/>
      <c r="C55" s="285"/>
      <c r="D55" s="285"/>
      <c r="E55" s="285"/>
      <c r="F55" s="285"/>
      <c r="G55" s="285"/>
      <c r="H55" s="285"/>
      <c r="I55" s="285"/>
      <c r="J55" s="285"/>
      <c r="K55" s="285"/>
    </row>
    <row r="56" spans="2:11" ht="12.75">
      <c r="B56" s="285">
        <v>7852</v>
      </c>
      <c r="C56" s="285"/>
      <c r="D56" s="285"/>
      <c r="E56" s="285"/>
      <c r="F56" s="285"/>
      <c r="G56" s="285"/>
      <c r="H56" s="285"/>
      <c r="I56" s="285"/>
      <c r="J56" s="285"/>
      <c r="K56" s="285"/>
    </row>
  </sheetData>
  <sheetProtection/>
  <mergeCells count="1">
    <mergeCell ref="M45:AC4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2012-02-07T08:45:25Z</dcterms:created>
  <dcterms:modified xsi:type="dcterms:W3CDTF">2012-02-07T11:54:54Z</dcterms:modified>
  <cp:category/>
  <cp:version/>
  <cp:contentType/>
  <cp:contentStatus/>
</cp:coreProperties>
</file>