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985"/>
  </bookViews>
  <sheets>
    <sheet name="Stan i struktura II 14" sheetId="1" r:id="rId1"/>
    <sheet name="Gminy II.14 " sheetId="2" r:id="rId2"/>
    <sheet name="Wykresy II 14" sheetId="3" r:id="rId3"/>
  </sheets>
  <externalReferences>
    <externalReference r:id="rId4"/>
    <externalReference r:id="rId5"/>
  </externalReferences>
  <definedNames>
    <definedName name="_xlnm.Print_Area" localSheetId="1">'Gminy II.14 '!$B$1:$O$46</definedName>
    <definedName name="_xlnm.Print_Area" localSheetId="0">'Stan i struktura II 14'!$B$2:$S$68</definedName>
    <definedName name="_xlnm.Print_Area" localSheetId="2">'Wykresy II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35" i="3" s="1"/>
  <c r="K23" i="3"/>
  <c r="K22" i="3"/>
  <c r="J41" i="2" l="1"/>
  <c r="E41" i="2"/>
  <c r="E34" i="2"/>
  <c r="J33" i="2"/>
  <c r="J12" i="2" s="1"/>
  <c r="O31" i="2"/>
  <c r="E27" i="2"/>
  <c r="J23" i="2"/>
  <c r="O20" i="2"/>
  <c r="E19" i="2"/>
  <c r="J14" i="2"/>
  <c r="E8" i="2"/>
  <c r="E6" i="2" s="1"/>
  <c r="O6" i="2"/>
  <c r="O43" i="2" l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O8" i="1"/>
  <c r="V53" i="1"/>
  <c r="V61" i="1"/>
  <c r="V65" i="1"/>
  <c r="E67" i="1"/>
  <c r="S67" i="1" s="1"/>
  <c r="U7" i="1"/>
  <c r="F9" i="1"/>
  <c r="J9" i="1"/>
  <c r="N9" i="1"/>
  <c r="R9" i="1"/>
  <c r="G8" i="1"/>
  <c r="V49" i="1"/>
  <c r="V57" i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<sst xmlns="http://schemas.openxmlformats.org/spreadsheetml/2006/main" count="410" uniqueCount="236">
  <si>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LUTYM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</si>
  <si>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</si>
  <si>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</si>
  <si>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</si>
  <si>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</si>
  <si>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</si>
  <si>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</si>
  <si>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</si>
  <si>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</si>
  <si>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</si>
  <si>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</si>
  <si>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</si>
  <si>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</si>
  <si>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</si>
  <si>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</si>
  <si>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</si>
  <si>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</si>
  <si>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</si>
  <si>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</si>
  <si>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</si>
  <si>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</si>
  <si>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</si>
  <si>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</si>
  <si>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</si>
  <si>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</si>
  <si>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</si>
  <si>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</si>
  <si>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</si>
  <si>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</si>
  <si>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</si>
  <si>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</si>
  <si>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</si>
  <si>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</si>
  <si>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</si>
  <si>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</si>
  <si>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</si>
  <si>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</si>
  <si>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</si>
  <si>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</si>
  <si>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</si>
  <si>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</si>
  <si>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</si>
  <si>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</si>
  <si>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</si>
  <si>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</si>
  <si>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</si>
  <si>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</si>
  <si>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</si>
  <si>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</si>
  <si>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</si>
  <si>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</si>
  <si>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</si>
  <si>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</si>
  <si>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</si>
  <si>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</si>
  <si>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</si>
  <si>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</si>
  <si>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</si>
  <si>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</si>
  <si>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</si>
  <si>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</si>
  <si>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</si>
  <si>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</si>
  <si>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</si>
  <si>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</si>
  <si>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</si>
  <si>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</si>
  <si>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</si>
  <si>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</si>
  <si>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</si>
  <si>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</si>
  <si>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</si>
  <si>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</si>
  <si>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</si>
  <si>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</si>
  <si>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</si>
  <si>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</si>
  <si>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</si>
  <si>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</si>
  <si>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</si>
  <si>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</si>
  <si>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</si>
  <si>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</si>
  <si>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</si>
  <si>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2014 r. jest podawany przez GUS z miesięcznym opóżnieniem</t>
  </si>
  <si>
    <t>Liczba  bezrobotnych w układzie powiatowych urzędów pracy i gmin woj. lubuskiego zarejestrowanych</t>
  </si>
  <si>
    <t>na koniec lutego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</si>
  <si>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</si>
  <si>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</si>
  <si>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</si>
  <si>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</si>
  <si>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</si>
  <si>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</si>
  <si>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</si>
  <si>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</si>
  <si>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</si>
  <si>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</si>
  <si>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</si>
  <si>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</si>
  <si>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</si>
  <si>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</si>
  <si>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</si>
  <si>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</si>
  <si>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</si>
  <si>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</si>
  <si>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</si>
  <si>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</si>
  <si>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</si>
  <si>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</si>
  <si>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</si>
  <si>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</si>
  <si>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</si>
  <si>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</si>
  <si>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</si>
  <si>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</si>
  <si>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</si>
  <si>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</si>
  <si>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</si>
  <si>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</si>
  <si>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</si>
  <si>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</si>
  <si>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</si>
  <si>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</si>
  <si>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</si>
  <si>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</si>
  <si>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</si>
  <si>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</si>
  <si>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</si>
  <si>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</si>
  <si>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</si>
  <si>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</si>
  <si>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</si>
  <si>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</si>
  <si>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</si>
  <si>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</si>
  <si>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</si>
  <si>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</si>
  <si>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</si>
  <si>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</si>
  <si>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</si>
  <si>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</si>
  <si>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</si>
  <si>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</si>
  <si>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</si>
  <si>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</si>
  <si>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</si>
  <si>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</si>
  <si>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</si>
  <si>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</si>
  <si>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</si>
  <si>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</si>
  <si>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</si>
  <si>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</si>
  <si>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</si>
  <si>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</si>
  <si>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</si>
  <si>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</si>
  <si>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</si>
  <si>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</si>
  <si>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</si>
  <si>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</si>
  <si>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</si>
  <si>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</si>
  <si>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</si>
  <si>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</si>
  <si>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</si>
  <si>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</si>
  <si>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</si>
  <si>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</si>
  <si>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</si>
  <si>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</si>
  <si>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</si>
  <si>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</si>
  <si>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</si>
  <si>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</si>
  <si>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</si>
  <si>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</si>
  <si>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</si>
  <si>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</si>
  <si>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</si>
  <si>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</si>
  <si>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</si>
  <si>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</si>
  <si>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</si>
  <si>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</si>
  <si>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</si>
  <si>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</si>
  <si>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</si>
  <si>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</si>
  <si>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</si>
  <si>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</si>
  <si>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</si>
  <si>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</si>
  <si>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</si>
  <si>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</si>
  <si>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 2013r.</t>
  </si>
  <si>
    <t>wyłączenia</t>
  </si>
  <si>
    <t>rejestracje</t>
  </si>
  <si>
    <t>III 2013r.</t>
  </si>
  <si>
    <t>luty 2014r.</t>
  </si>
  <si>
    <t>IV 2013r.</t>
  </si>
  <si>
    <t>oferty pracy</t>
  </si>
  <si>
    <t>styczeń 2014r.</t>
  </si>
  <si>
    <t>V 2013r.</t>
  </si>
  <si>
    <t>IX 2012r.</t>
  </si>
  <si>
    <t>grudzień 2013r.</t>
  </si>
  <si>
    <t>VI 2013r.</t>
  </si>
  <si>
    <t>X 2012r.</t>
  </si>
  <si>
    <t>listopad 2013r.</t>
  </si>
  <si>
    <t>VII 2013r.</t>
  </si>
  <si>
    <t>XI 2012r.</t>
  </si>
  <si>
    <t>październik 2013r.</t>
  </si>
  <si>
    <t>VIII 2013r.</t>
  </si>
  <si>
    <t>XII 2012r.</t>
  </si>
  <si>
    <t>wrzesień 2013r.</t>
  </si>
  <si>
    <t>IX 2013r.</t>
  </si>
  <si>
    <t>I 2013r.</t>
  </si>
  <si>
    <t>X 2013r.</t>
  </si>
  <si>
    <t>XI 2013r.</t>
  </si>
  <si>
    <t>XII 2013r.</t>
  </si>
  <si>
    <t>I 2014r.</t>
  </si>
  <si>
    <t>II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</si>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</sst>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2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6" borderId="43" xfId="0" applyFont="1" applyFill="1" applyBorder="1" applyAlignment="1">
      <alignment horizontal="center"/>
    </xf>
    <xf numFmtId="0" fontId="2" fillId="6" borderId="54" xfId="0" applyFont="1" applyFill="1" applyBorder="1" applyAlignment="1" applyProtection="1">
      <alignment horizontal="left"/>
    </xf>
    <xf numFmtId="165" fontId="2" fillId="6" borderId="71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6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54" xfId="0" applyNumberFormat="1" applyFont="1" applyFill="1" applyBorder="1" applyProtection="1"/>
    <xf numFmtId="165" fontId="2" fillId="6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76" xfId="0" applyNumberFormat="1" applyFont="1" applyBorder="1" applyProtection="1"/>
    <xf numFmtId="0" fontId="3" fillId="7" borderId="77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30" xfId="0" applyNumberFormat="1" applyFont="1" applyFill="1" applyBorder="1" applyProtection="1"/>
    <xf numFmtId="165" fontId="3" fillId="0" borderId="71" xfId="0" applyNumberFormat="1" applyFont="1" applyBorder="1" applyProtection="1"/>
    <xf numFmtId="0" fontId="33" fillId="0" borderId="0" xfId="0" applyFont="1" applyBorder="1" applyAlignment="1">
      <alignment horizontal="center"/>
    </xf>
    <xf numFmtId="0" fontId="3" fillId="8" borderId="30" xfId="0" applyNumberFormat="1" applyFont="1" applyFill="1" applyBorder="1" applyAlignment="1">
      <alignment horizontal="right" vertical="center"/>
    </xf>
    <xf numFmtId="0" fontId="2" fillId="6" borderId="55" xfId="0" applyFont="1" applyFill="1" applyBorder="1" applyAlignment="1">
      <alignment horizontal="center"/>
    </xf>
    <xf numFmtId="0" fontId="2" fillId="6" borderId="30" xfId="0" applyFont="1" applyFill="1" applyBorder="1" applyAlignment="1" applyProtection="1">
      <alignment horizontal="left"/>
    </xf>
    <xf numFmtId="165" fontId="2" fillId="6" borderId="30" xfId="0" applyNumberFormat="1" applyFont="1" applyFill="1" applyBorder="1" applyProtection="1"/>
    <xf numFmtId="165" fontId="2" fillId="6" borderId="76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6" borderId="78" xfId="0" applyNumberFormat="1" applyFont="1" applyFill="1" applyBorder="1" applyProtection="1"/>
    <xf numFmtId="165" fontId="3" fillId="0" borderId="78" xfId="0" applyNumberFormat="1" applyFont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79" xfId="0" applyNumberFormat="1" applyFont="1" applyBorder="1" applyProtection="1"/>
    <xf numFmtId="0" fontId="3" fillId="0" borderId="8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1" xfId="0" applyFont="1" applyBorder="1" applyAlignment="1" applyProtection="1">
      <alignment horizontal="left"/>
    </xf>
    <xf numFmtId="165" fontId="3" fillId="0" borderId="81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2" xfId="0" applyFont="1" applyFill="1" applyBorder="1" applyAlignment="1">
      <alignment horizontal="center" vertical="center" wrapText="1"/>
    </xf>
    <xf numFmtId="0" fontId="13" fillId="4" borderId="83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85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31" fillId="0" borderId="5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6" fillId="0" borderId="0" xfId="1" applyFont="1"/>
    <xf numFmtId="0" fontId="37" fillId="0" borderId="0" xfId="1" applyFont="1"/>
    <xf numFmtId="0" fontId="38" fillId="0" borderId="0" xfId="1" applyFont="1"/>
    <xf numFmtId="0" fontId="36" fillId="0" borderId="0" xfId="1" applyFont="1" applyBorder="1" applyAlignment="1">
      <alignment horizontal="right"/>
    </xf>
    <xf numFmtId="10" fontId="36" fillId="0" borderId="0" xfId="1" applyNumberFormat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6" fillId="9" borderId="0" xfId="1" applyFont="1" applyFill="1" applyAlignment="1">
      <alignment vertical="center"/>
    </xf>
    <xf numFmtId="0" fontId="35" fillId="0" borderId="0" xfId="1" applyAlignment="1"/>
    <xf numFmtId="0" fontId="35" fillId="0" borderId="0" xfId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2013r. do II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14'!$B$3:$B$15</c:f>
              <c:strCache>
                <c:ptCount val="13"/>
                <c:pt idx="0">
                  <c:v>II 2013r.</c:v>
                </c:pt>
                <c:pt idx="1">
                  <c:v>III 2013r.</c:v>
                </c:pt>
                <c:pt idx="2">
                  <c:v>IV 2013r.</c:v>
                </c:pt>
                <c:pt idx="3">
                  <c:v>V 2013r.</c:v>
                </c:pt>
                <c:pt idx="4">
                  <c:v>VI 2013r.</c:v>
                </c:pt>
                <c:pt idx="5">
                  <c:v>VII 2013r.</c:v>
                </c:pt>
                <c:pt idx="6">
                  <c:v>VIII 2013r.</c:v>
                </c:pt>
                <c:pt idx="7">
                  <c:v>IX 2013r.</c:v>
                </c:pt>
                <c:pt idx="8">
                  <c:v>X 2013r.</c:v>
                </c:pt>
                <c:pt idx="9">
                  <c:v>XI 2013r.</c:v>
                </c:pt>
                <c:pt idx="10">
                  <c:v>XII 2013r.</c:v>
                </c:pt>
                <c:pt idx="11">
                  <c:v>I 2014r.</c:v>
                </c:pt>
                <c:pt idx="12">
                  <c:v>II 2014r.</c:v>
                </c:pt>
              </c:strCache>
            </c:strRef>
          </c:cat>
          <c:val>
            <c:numRef>
              <c:f>'Wykresy II 14'!$C$3:$C$15</c:f>
              <c:numCache>
                <c:formatCode>General</c:formatCode>
                <c:ptCount val="13"/>
                <c:pt idx="0">
                  <c:v>66603</c:v>
                </c:pt>
                <c:pt idx="1">
                  <c:v>65305</c:v>
                </c:pt>
                <c:pt idx="2">
                  <c:v>62916</c:v>
                </c:pt>
                <c:pt idx="3">
                  <c:v>60157</c:v>
                </c:pt>
                <c:pt idx="4">
                  <c:v>58477</c:v>
                </c:pt>
                <c:pt idx="5">
                  <c:v>57902</c:v>
                </c:pt>
                <c:pt idx="6">
                  <c:v>58337</c:v>
                </c:pt>
                <c:pt idx="7">
                  <c:v>58001</c:v>
                </c:pt>
                <c:pt idx="8">
                  <c:v>57024</c:v>
                </c:pt>
                <c:pt idx="9">
                  <c:v>58217</c:v>
                </c:pt>
                <c:pt idx="10">
                  <c:v>59805</c:v>
                </c:pt>
                <c:pt idx="11">
                  <c:v>63511</c:v>
                </c:pt>
                <c:pt idx="12">
                  <c:v>62605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17831672"/>
        <c:axId val="244595096"/>
      </c:barChart>
      <c:catAx>
        <c:axId val="31783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595096"/>
        <c:crosses val="autoZero"/>
        <c:auto val="1"/>
        <c:lblAlgn val="ctr"/>
        <c:lblOffset val="100"/>
        <c:noMultiLvlLbl val="0"/>
      </c:catAx>
      <c:valAx>
        <c:axId val="244595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78316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września 2013r. do lutego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14'!$I$4:$I$9</c:f>
              <c:strCache>
                <c:ptCount val="6"/>
                <c:pt idx="0">
                  <c:v>luty 2014r.</c:v>
                </c:pt>
                <c:pt idx="1">
                  <c:v>styczeń 2014r.</c:v>
                </c:pt>
                <c:pt idx="2">
                  <c:v>grudzień 2013r.</c:v>
                </c:pt>
                <c:pt idx="3">
                  <c:v>listopad 2013r.</c:v>
                </c:pt>
                <c:pt idx="4">
                  <c:v>październik 2013r.</c:v>
                </c:pt>
                <c:pt idx="5">
                  <c:v>wrzesień 2013r.</c:v>
                </c:pt>
              </c:strCache>
            </c:strRef>
          </c:cat>
          <c:val>
            <c:numRef>
              <c:f>'Wykresy II 14'!$J$4:$J$9</c:f>
              <c:numCache>
                <c:formatCode>General</c:formatCode>
                <c:ptCount val="6"/>
                <c:pt idx="0">
                  <c:v>7377</c:v>
                </c:pt>
                <c:pt idx="1">
                  <c:v>5598</c:v>
                </c:pt>
                <c:pt idx="2">
                  <c:v>6178</c:v>
                </c:pt>
                <c:pt idx="3">
                  <c:v>6467</c:v>
                </c:pt>
                <c:pt idx="4">
                  <c:v>9174</c:v>
                </c:pt>
                <c:pt idx="5">
                  <c:v>9085</c:v>
                </c:pt>
              </c:numCache>
            </c:numRef>
          </c:val>
        </c:ser>
        <c:ser>
          <c:idx val="1"/>
          <c:order val="1"/>
          <c:tx>
            <c:strRef>
              <c:f>'Wykresy II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14'!$I$4:$I$9</c:f>
              <c:strCache>
                <c:ptCount val="6"/>
                <c:pt idx="0">
                  <c:v>luty 2014r.</c:v>
                </c:pt>
                <c:pt idx="1">
                  <c:v>styczeń 2014r.</c:v>
                </c:pt>
                <c:pt idx="2">
                  <c:v>grudzień 2013r.</c:v>
                </c:pt>
                <c:pt idx="3">
                  <c:v>listopad 2013r.</c:v>
                </c:pt>
                <c:pt idx="4">
                  <c:v>październik 2013r.</c:v>
                </c:pt>
                <c:pt idx="5">
                  <c:v>wrzesień 2013r.</c:v>
                </c:pt>
              </c:strCache>
            </c:strRef>
          </c:cat>
          <c:val>
            <c:numRef>
              <c:f>'Wykresy II 14'!$K$4:$K$9</c:f>
              <c:numCache>
                <c:formatCode>General</c:formatCode>
                <c:ptCount val="6"/>
                <c:pt idx="0">
                  <c:v>6471</c:v>
                </c:pt>
                <c:pt idx="1">
                  <c:v>9304</c:v>
                </c:pt>
                <c:pt idx="2">
                  <c:v>7766</c:v>
                </c:pt>
                <c:pt idx="3">
                  <c:v>7660</c:v>
                </c:pt>
                <c:pt idx="4">
                  <c:v>8197</c:v>
                </c:pt>
                <c:pt idx="5">
                  <c:v>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595880"/>
        <c:axId val="244596272"/>
        <c:axId val="0"/>
      </c:bar3DChart>
      <c:catAx>
        <c:axId val="24459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596272"/>
        <c:crosses val="autoZero"/>
        <c:auto val="1"/>
        <c:lblAlgn val="ctr"/>
        <c:lblOffset val="100"/>
        <c:noMultiLvlLbl val="0"/>
      </c:catAx>
      <c:valAx>
        <c:axId val="24459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595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2012r. do II 2013r. oraz od IX 2013r. do II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546E-2"/>
                  <c:y val="7.478632478632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14'!$F$6:$F$18</c:f>
              <c:strCache>
                <c:ptCount val="13"/>
                <c:pt idx="0">
                  <c:v>IX 2012r.</c:v>
                </c:pt>
                <c:pt idx="1">
                  <c:v>X 2012r.</c:v>
                </c:pt>
                <c:pt idx="2">
                  <c:v>XI 2012r.</c:v>
                </c:pt>
                <c:pt idx="3">
                  <c:v>XII 2012r.</c:v>
                </c:pt>
                <c:pt idx="4">
                  <c:v>I 2013r.</c:v>
                </c:pt>
                <c:pt idx="5">
                  <c:v>II 2013r.</c:v>
                </c:pt>
                <c:pt idx="7">
                  <c:v>IX 2013r.</c:v>
                </c:pt>
                <c:pt idx="8">
                  <c:v>X 2013r.</c:v>
                </c:pt>
                <c:pt idx="9">
                  <c:v>XI 2013r.</c:v>
                </c:pt>
                <c:pt idx="10">
                  <c:v>XII 2013r.</c:v>
                </c:pt>
                <c:pt idx="11">
                  <c:v>I 2014r.</c:v>
                </c:pt>
                <c:pt idx="12">
                  <c:v>II 2014r.</c:v>
                </c:pt>
              </c:strCache>
            </c:strRef>
          </c:cat>
          <c:val>
            <c:numRef>
              <c:f>'Wykresy II 14'!$G$6:$G$18</c:f>
              <c:numCache>
                <c:formatCode>General</c:formatCode>
                <c:ptCount val="13"/>
                <c:pt idx="0">
                  <c:v>3222</c:v>
                </c:pt>
                <c:pt idx="1">
                  <c:v>2852</c:v>
                </c:pt>
                <c:pt idx="2">
                  <c:v>1660</c:v>
                </c:pt>
                <c:pt idx="3">
                  <c:v>1243</c:v>
                </c:pt>
                <c:pt idx="4">
                  <c:v>2452</c:v>
                </c:pt>
                <c:pt idx="5">
                  <c:v>2949</c:v>
                </c:pt>
                <c:pt idx="7">
                  <c:v>3354</c:v>
                </c:pt>
                <c:pt idx="8">
                  <c:v>2593</c:v>
                </c:pt>
                <c:pt idx="9">
                  <c:v>1808</c:v>
                </c:pt>
                <c:pt idx="10">
                  <c:v>1613</c:v>
                </c:pt>
                <c:pt idx="11">
                  <c:v>2806</c:v>
                </c:pt>
                <c:pt idx="12">
                  <c:v>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4597056"/>
        <c:axId val="244597448"/>
        <c:axId val="0"/>
      </c:bar3DChart>
      <c:catAx>
        <c:axId val="2445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597448"/>
        <c:crosses val="autoZero"/>
        <c:auto val="1"/>
        <c:lblAlgn val="ctr"/>
        <c:lblOffset val="100"/>
        <c:noMultiLvlLbl val="0"/>
      </c:catAx>
      <c:valAx>
        <c:axId val="244597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59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839080459770116"/>
          <c:y val="0.31827956989247308"/>
          <c:w val="0.61206896551724133"/>
          <c:h val="0.4967741935483870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19196307358131E-2"/>
                  <c:y val="-0.118484463635593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0172413793103448"/>
                  <c:y val="-0.19055287443908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986446737261286E-2"/>
                  <c:y val="-9.19481838963677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7092044528916538E-2"/>
                  <c:y val="0.11983710100753535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477011494252884E-2"/>
                  <c:y val="8.86546439759546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137082541406462"/>
                  <c:y val="8.2203031072728819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8845076477509276"/>
                  <c:y val="5.975141816950300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6.6700606389718531E-2"/>
                  <c:y val="2.00882228431123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775047515612274"/>
                  <c:y val="-7.16129032258063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4375509095845778E-2"/>
                  <c:y val="-8.24841249682499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45402298850574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999386822336863"/>
                  <c:y val="-2.38838371010075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1602181192868131E-2"/>
                  <c:y val="-2.1802726272119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7567200651642576E-2"/>
                  <c:y val="-4.441452882905765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 14'!$K$22:$K$34</c:f>
              <c:numCache>
                <c:formatCode>0.00%</c:formatCode>
                <c:ptCount val="13"/>
                <c:pt idx="0">
                  <c:v>0.38308255388369256</c:v>
                </c:pt>
                <c:pt idx="1">
                  <c:v>7.4556052595906195E-3</c:v>
                </c:pt>
                <c:pt idx="2">
                  <c:v>6.2355971262030635E-3</c:v>
                </c:pt>
                <c:pt idx="3">
                  <c:v>2.3722380371424698E-2</c:v>
                </c:pt>
                <c:pt idx="4">
                  <c:v>9.4889521485698788E-3</c:v>
                </c:pt>
                <c:pt idx="5">
                  <c:v>1.2200081333875559E-2</c:v>
                </c:pt>
                <c:pt idx="6">
                  <c:v>0.10627626406398265</c:v>
                </c:pt>
                <c:pt idx="7">
                  <c:v>6.316931001762234E-2</c:v>
                </c:pt>
                <c:pt idx="8">
                  <c:v>1.4775654059915955E-2</c:v>
                </c:pt>
                <c:pt idx="9">
                  <c:v>0.24440829605530703</c:v>
                </c:pt>
                <c:pt idx="10">
                  <c:v>6.7371560254846141E-2</c:v>
                </c:pt>
                <c:pt idx="11">
                  <c:v>9.7600650671004468E-3</c:v>
                </c:pt>
                <c:pt idx="12">
                  <c:v>5.2053680357869052E-2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4r/Wykresy%20II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</sheetNames>
    <sheetDataSet>
      <sheetData sheetId="0">
        <row r="6">
          <cell r="E6">
            <v>5264</v>
          </cell>
          <cell r="F6">
            <v>3405</v>
          </cell>
          <cell r="G6">
            <v>4390</v>
          </cell>
          <cell r="H6">
            <v>5287</v>
          </cell>
          <cell r="I6">
            <v>7882</v>
          </cell>
          <cell r="J6">
            <v>2313</v>
          </cell>
          <cell r="K6">
            <v>4977</v>
          </cell>
          <cell r="L6">
            <v>1952</v>
          </cell>
          <cell r="M6">
            <v>3264</v>
          </cell>
          <cell r="N6">
            <v>2402</v>
          </cell>
          <cell r="O6">
            <v>4976</v>
          </cell>
          <cell r="P6">
            <v>5166</v>
          </cell>
          <cell r="Q6">
            <v>6367</v>
          </cell>
          <cell r="R6">
            <v>5866</v>
          </cell>
          <cell r="S6">
            <v>63511</v>
          </cell>
        </row>
        <row r="46">
          <cell r="E46">
            <v>315</v>
          </cell>
          <cell r="F46">
            <v>109</v>
          </cell>
          <cell r="G46">
            <v>111</v>
          </cell>
          <cell r="H46">
            <v>109</v>
          </cell>
          <cell r="I46">
            <v>131</v>
          </cell>
          <cell r="J46">
            <v>194</v>
          </cell>
          <cell r="K46">
            <v>127</v>
          </cell>
          <cell r="L46">
            <v>151</v>
          </cell>
          <cell r="M46">
            <v>53</v>
          </cell>
          <cell r="N46">
            <v>103</v>
          </cell>
          <cell r="O46">
            <v>499</v>
          </cell>
          <cell r="P46">
            <v>208</v>
          </cell>
          <cell r="Q46">
            <v>413</v>
          </cell>
          <cell r="R46">
            <v>283</v>
          </cell>
          <cell r="S46">
            <v>2806</v>
          </cell>
        </row>
        <row r="49">
          <cell r="E49">
            <v>4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0</v>
          </cell>
          <cell r="K49">
            <v>1</v>
          </cell>
          <cell r="L49">
            <v>4</v>
          </cell>
          <cell r="M49">
            <v>0</v>
          </cell>
          <cell r="N49">
            <v>0</v>
          </cell>
          <cell r="O49">
            <v>54</v>
          </cell>
          <cell r="P49">
            <v>5</v>
          </cell>
          <cell r="Q49">
            <v>34</v>
          </cell>
          <cell r="R49">
            <v>21</v>
          </cell>
          <cell r="S49">
            <v>126</v>
          </cell>
        </row>
        <row r="51">
          <cell r="E51">
            <v>0</v>
          </cell>
          <cell r="F51">
            <v>6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8</v>
          </cell>
          <cell r="Q51">
            <v>2</v>
          </cell>
          <cell r="R51">
            <v>0</v>
          </cell>
          <cell r="S51">
            <v>19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1</v>
          </cell>
          <cell r="P53">
            <v>0</v>
          </cell>
          <cell r="Q53">
            <v>0</v>
          </cell>
          <cell r="R53">
            <v>1</v>
          </cell>
          <cell r="S53">
            <v>4</v>
          </cell>
        </row>
        <row r="55">
          <cell r="E55">
            <v>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2</v>
          </cell>
          <cell r="L55">
            <v>3</v>
          </cell>
          <cell r="M55">
            <v>0</v>
          </cell>
          <cell r="N55">
            <v>1</v>
          </cell>
          <cell r="O55">
            <v>4</v>
          </cell>
          <cell r="P55">
            <v>2</v>
          </cell>
          <cell r="Q55">
            <v>2</v>
          </cell>
          <cell r="R55">
            <v>6</v>
          </cell>
          <cell r="S55">
            <v>27</v>
          </cell>
        </row>
        <row r="57">
          <cell r="E57">
            <v>2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</row>
        <row r="59">
          <cell r="E59">
            <v>3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7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15</v>
          </cell>
        </row>
        <row r="61">
          <cell r="E61">
            <v>27</v>
          </cell>
          <cell r="F61">
            <v>26</v>
          </cell>
          <cell r="G61">
            <v>0</v>
          </cell>
          <cell r="H61">
            <v>29</v>
          </cell>
          <cell r="I61">
            <v>7</v>
          </cell>
          <cell r="J61">
            <v>15</v>
          </cell>
          <cell r="K61">
            <v>5</v>
          </cell>
          <cell r="L61">
            <v>28</v>
          </cell>
          <cell r="M61">
            <v>3</v>
          </cell>
          <cell r="N61">
            <v>20</v>
          </cell>
          <cell r="O61">
            <v>22</v>
          </cell>
          <cell r="P61">
            <v>19</v>
          </cell>
          <cell r="Q61">
            <v>11</v>
          </cell>
          <cell r="R61">
            <v>24</v>
          </cell>
          <cell r="S61">
            <v>236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I 14"/>
    </sheetNames>
    <sheetDataSet>
      <sheetData sheetId="0">
        <row r="3">
          <cell r="B3" t="str">
            <v>II 2013r.</v>
          </cell>
          <cell r="C3">
            <v>66603</v>
          </cell>
          <cell r="J3" t="str">
            <v>wyłączenia</v>
          </cell>
          <cell r="K3" t="str">
            <v>rejestracje</v>
          </cell>
        </row>
        <row r="4">
          <cell r="B4" t="str">
            <v>III 2013r.</v>
          </cell>
          <cell r="C4">
            <v>65305</v>
          </cell>
          <cell r="I4" t="str">
            <v>luty 2014r.</v>
          </cell>
          <cell r="J4">
            <v>7377</v>
          </cell>
          <cell r="K4">
            <v>6471</v>
          </cell>
        </row>
        <row r="5">
          <cell r="B5" t="str">
            <v>IV 2013r.</v>
          </cell>
          <cell r="C5">
            <v>62916</v>
          </cell>
          <cell r="I5" t="str">
            <v>styczeń 2014r.</v>
          </cell>
          <cell r="J5">
            <v>5598</v>
          </cell>
          <cell r="K5">
            <v>9304</v>
          </cell>
        </row>
        <row r="6">
          <cell r="B6" t="str">
            <v>V 2013r.</v>
          </cell>
          <cell r="C6">
            <v>60157</v>
          </cell>
          <cell r="F6" t="str">
            <v>IX 2012r.</v>
          </cell>
          <cell r="G6">
            <v>3222</v>
          </cell>
          <cell r="I6" t="str">
            <v>grudzień 2013r.</v>
          </cell>
          <cell r="J6">
            <v>6178</v>
          </cell>
          <cell r="K6">
            <v>7766</v>
          </cell>
        </row>
        <row r="7">
          <cell r="B7" t="str">
            <v>VI 2013r.</v>
          </cell>
          <cell r="C7">
            <v>58477</v>
          </cell>
          <cell r="F7" t="str">
            <v>X 2012r.</v>
          </cell>
          <cell r="G7">
            <v>2852</v>
          </cell>
          <cell r="I7" t="str">
            <v>listopad 2013r.</v>
          </cell>
          <cell r="J7">
            <v>6467</v>
          </cell>
          <cell r="K7">
            <v>7660</v>
          </cell>
        </row>
        <row r="8">
          <cell r="B8" t="str">
            <v>VII 2013r.</v>
          </cell>
          <cell r="C8">
            <v>57902</v>
          </cell>
          <cell r="F8" t="str">
            <v>XI 2012r.</v>
          </cell>
          <cell r="G8">
            <v>1660</v>
          </cell>
          <cell r="I8" t="str">
            <v>październik 2013r.</v>
          </cell>
          <cell r="J8">
            <v>9174</v>
          </cell>
          <cell r="K8">
            <v>8197</v>
          </cell>
        </row>
        <row r="9">
          <cell r="B9" t="str">
            <v>VIII 2013r.</v>
          </cell>
          <cell r="C9">
            <v>58337</v>
          </cell>
          <cell r="F9" t="str">
            <v>XII 2012r.</v>
          </cell>
          <cell r="G9">
            <v>1243</v>
          </cell>
          <cell r="I9" t="str">
            <v>wrzesień 2013r.</v>
          </cell>
          <cell r="J9">
            <v>9085</v>
          </cell>
          <cell r="K9">
            <v>8749</v>
          </cell>
        </row>
        <row r="10">
          <cell r="B10" t="str">
            <v>IX 2013r.</v>
          </cell>
          <cell r="C10">
            <v>58001</v>
          </cell>
          <cell r="F10" t="str">
            <v>I 2013r.</v>
          </cell>
          <cell r="G10">
            <v>2452</v>
          </cell>
        </row>
        <row r="11">
          <cell r="B11" t="str">
            <v>X 2013r.</v>
          </cell>
          <cell r="C11">
            <v>57024</v>
          </cell>
          <cell r="F11" t="str">
            <v>II 2013r.</v>
          </cell>
          <cell r="G11">
            <v>2949</v>
          </cell>
        </row>
        <row r="12">
          <cell r="B12" t="str">
            <v>XI 2013r.</v>
          </cell>
          <cell r="C12">
            <v>58217</v>
          </cell>
        </row>
        <row r="13">
          <cell r="B13" t="str">
            <v>XII 2013r.</v>
          </cell>
          <cell r="C13">
            <v>59805</v>
          </cell>
          <cell r="F13" t="str">
            <v>IX 2013r.</v>
          </cell>
          <cell r="G13">
            <v>3354</v>
          </cell>
        </row>
        <row r="14">
          <cell r="B14" t="str">
            <v>I 2014r.</v>
          </cell>
          <cell r="C14">
            <v>63511</v>
          </cell>
          <cell r="F14" t="str">
            <v>X 2013r.</v>
          </cell>
          <cell r="G14">
            <v>2593</v>
          </cell>
        </row>
        <row r="15">
          <cell r="B15" t="str">
            <v>II 2014r.</v>
          </cell>
          <cell r="C15">
            <v>62605</v>
          </cell>
          <cell r="F15" t="str">
            <v>XI 2013r.</v>
          </cell>
          <cell r="G15">
            <v>1808</v>
          </cell>
        </row>
        <row r="16">
          <cell r="F16" t="str">
            <v>XII 2013r.</v>
          </cell>
          <cell r="G16">
            <v>1613</v>
          </cell>
        </row>
        <row r="17">
          <cell r="F17" t="str">
            <v>I 2014r.</v>
          </cell>
          <cell r="G17">
            <v>2806</v>
          </cell>
        </row>
        <row r="18">
          <cell r="F18" t="str">
            <v>II 2014r.</v>
          </cell>
          <cell r="G18">
            <v>3173</v>
          </cell>
        </row>
        <row r="22">
          <cell r="J22" t="str">
            <v>Praca niesubsydiowana</v>
          </cell>
          <cell r="K22">
            <v>0.38308255388369256</v>
          </cell>
        </row>
        <row r="23">
          <cell r="J23" t="str">
            <v>Podjęcie działalności gospodarczej i inna praca</v>
          </cell>
          <cell r="K23">
            <v>7.4556052595906195E-3</v>
          </cell>
        </row>
        <row r="24">
          <cell r="J24" t="str">
            <v>Podjęcie pracy w ramach refund. kosztów zatrud. bezrobotnego</v>
          </cell>
          <cell r="K24">
            <v>6.2355971262030635E-3</v>
          </cell>
        </row>
        <row r="25">
          <cell r="J25" t="str">
            <v>Prace 
interwencyjne</v>
          </cell>
          <cell r="K25">
            <v>2.3722380371424698E-2</v>
          </cell>
        </row>
        <row r="26">
          <cell r="J26" t="str">
            <v>Roboty publiczne</v>
          </cell>
          <cell r="K26">
            <v>9.4889521485698788E-3</v>
          </cell>
        </row>
        <row r="27">
          <cell r="J27" t="str">
            <v>Szkolenia</v>
          </cell>
          <cell r="K27">
            <v>1.2200081333875559E-2</v>
          </cell>
        </row>
        <row r="28">
          <cell r="J28" t="str">
            <v>Staże</v>
          </cell>
          <cell r="K28">
            <v>0.10627626406398265</v>
          </cell>
        </row>
        <row r="29">
          <cell r="J29" t="str">
            <v>Praca społecznie użyteczna</v>
          </cell>
          <cell r="K29">
            <v>6.316931001762234E-2</v>
          </cell>
        </row>
        <row r="30">
          <cell r="J30" t="str">
            <v>Odmowa bez uzasadnionej przyczyny przyjęcia propozycji odpowiedniej pracy lub innej formy pomocy</v>
          </cell>
          <cell r="K30">
            <v>1.4775654059915955E-2</v>
          </cell>
        </row>
        <row r="31">
          <cell r="J31" t="str">
            <v>Niepotwierdzenie gotowości do pracy</v>
          </cell>
          <cell r="K31">
            <v>0.24440829605530703</v>
          </cell>
        </row>
        <row r="32">
          <cell r="J32" t="str">
            <v>Dobrowolna rezygnacja ze statusu bezrobotnego</v>
          </cell>
          <cell r="K32">
            <v>6.7371560254846141E-2</v>
          </cell>
        </row>
        <row r="33">
          <cell r="J33" t="str">
            <v>Nabycie praw emerytalnych lub rentowych</v>
          </cell>
          <cell r="K33">
            <v>9.7600650671004468E-3</v>
          </cell>
        </row>
        <row r="34">
          <cell r="J34" t="str">
            <v>Inne</v>
          </cell>
          <cell r="K34">
            <v>5.2053680357869052E-2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65" t="s">
        <v>19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</row>
    <row r="5" spans="2:21" ht="29.1" customHeight="1" thickTop="1" thickBot="1">
      <c r="B5" s="14" t="s">
        <v>20</v>
      </c>
      <c r="C5" s="168" t="s">
        <v>21</v>
      </c>
      <c r="D5" s="169"/>
      <c r="E5" s="15">
        <v>9.1</v>
      </c>
      <c r="F5" s="15">
        <v>13.6</v>
      </c>
      <c r="G5" s="15">
        <v>24.4</v>
      </c>
      <c r="H5" s="15">
        <v>24</v>
      </c>
      <c r="I5" s="15">
        <v>26.8</v>
      </c>
      <c r="J5" s="15">
        <v>14.1</v>
      </c>
      <c r="K5" s="15">
        <v>26.2</v>
      </c>
      <c r="L5" s="15">
        <v>16.5</v>
      </c>
      <c r="M5" s="15">
        <v>13.6</v>
      </c>
      <c r="N5" s="15">
        <v>18.100000000000001</v>
      </c>
      <c r="O5" s="15">
        <v>8.5</v>
      </c>
      <c r="P5" s="15">
        <v>16.5</v>
      </c>
      <c r="Q5" s="15">
        <v>26.6</v>
      </c>
      <c r="R5" s="16">
        <v>17.3</v>
      </c>
      <c r="S5" s="17">
        <v>16.5</v>
      </c>
      <c r="T5" s="1" t="s">
        <v>22</v>
      </c>
    </row>
    <row r="6" spans="2:21" s="4" customFormat="1" ht="28.5" customHeight="1" thickTop="1" thickBot="1">
      <c r="B6" s="18" t="s">
        <v>23</v>
      </c>
      <c r="C6" s="170" t="s">
        <v>24</v>
      </c>
      <c r="D6" s="171"/>
      <c r="E6" s="19">
        <v>5190</v>
      </c>
      <c r="F6" s="20">
        <v>3416</v>
      </c>
      <c r="G6" s="20">
        <v>4437</v>
      </c>
      <c r="H6" s="20">
        <v>5159</v>
      </c>
      <c r="I6" s="20">
        <v>7904</v>
      </c>
      <c r="J6" s="20">
        <v>2230</v>
      </c>
      <c r="K6" s="20">
        <v>5031</v>
      </c>
      <c r="L6" s="20">
        <v>1919</v>
      </c>
      <c r="M6" s="20">
        <v>3233</v>
      </c>
      <c r="N6" s="20">
        <v>2348</v>
      </c>
      <c r="O6" s="20">
        <v>4854</v>
      </c>
      <c r="P6" s="20">
        <v>5067</v>
      </c>
      <c r="Q6" s="20">
        <v>6126</v>
      </c>
      <c r="R6" s="21">
        <v>5691</v>
      </c>
      <c r="S6" s="22">
        <f>SUM(E6:R6)</f>
        <v>62605</v>
      </c>
    </row>
    <row r="7" spans="2:21" s="4" customFormat="1" ht="29.1" customHeight="1" thickTop="1" thickBot="1">
      <c r="B7" s="23"/>
      <c r="C7" s="172" t="s">
        <v>25</v>
      </c>
      <c r="D7" s="173"/>
      <c r="E7" s="24">
        <f>'[1]Stan i struktura I 14'!E6</f>
        <v>5264</v>
      </c>
      <c r="F7" s="24">
        <f>'[1]Stan i struktura I 14'!F6</f>
        <v>3405</v>
      </c>
      <c r="G7" s="24">
        <f>'[1]Stan i struktura I 14'!G6</f>
        <v>4390</v>
      </c>
      <c r="H7" s="24">
        <f>'[1]Stan i struktura I 14'!H6</f>
        <v>5287</v>
      </c>
      <c r="I7" s="24">
        <f>'[1]Stan i struktura I 14'!I6</f>
        <v>7882</v>
      </c>
      <c r="J7" s="24">
        <f>'[1]Stan i struktura I 14'!J6</f>
        <v>2313</v>
      </c>
      <c r="K7" s="24">
        <f>'[1]Stan i struktura I 14'!K6</f>
        <v>4977</v>
      </c>
      <c r="L7" s="24">
        <f>'[1]Stan i struktura I 14'!L6</f>
        <v>1952</v>
      </c>
      <c r="M7" s="24">
        <f>'[1]Stan i struktura I 14'!M6</f>
        <v>3264</v>
      </c>
      <c r="N7" s="24">
        <f>'[1]Stan i struktura I 14'!N6</f>
        <v>2402</v>
      </c>
      <c r="O7" s="24">
        <f>'[1]Stan i struktura I 14'!O6</f>
        <v>4976</v>
      </c>
      <c r="P7" s="24">
        <f>'[1]Stan i struktura I 14'!P6</f>
        <v>5166</v>
      </c>
      <c r="Q7" s="24">
        <f>'[1]Stan i struktura I 14'!Q6</f>
        <v>6367</v>
      </c>
      <c r="R7" s="25">
        <f>'[1]Stan i struktura I 14'!R6</f>
        <v>5866</v>
      </c>
      <c r="S7" s="26">
        <f>'[1]Stan i struktura I 14'!S6</f>
        <v>63511</v>
      </c>
      <c r="T7" s="27"/>
      <c r="U7" s="28">
        <f>SUM(E7:R7)</f>
        <v>63511</v>
      </c>
    </row>
    <row r="8" spans="2:21" ht="29.1" customHeight="1" thickTop="1" thickBot="1">
      <c r="B8" s="29"/>
      <c r="C8" s="160" t="s">
        <v>26</v>
      </c>
      <c r="D8" s="161"/>
      <c r="E8" s="30">
        <f t="shared" ref="E8:S8" si="0">E6-E7</f>
        <v>-74</v>
      </c>
      <c r="F8" s="30">
        <f t="shared" si="0"/>
        <v>11</v>
      </c>
      <c r="G8" s="30">
        <f t="shared" si="0"/>
        <v>47</v>
      </c>
      <c r="H8" s="30">
        <f t="shared" si="0"/>
        <v>-128</v>
      </c>
      <c r="I8" s="30">
        <f t="shared" si="0"/>
        <v>22</v>
      </c>
      <c r="J8" s="30">
        <f t="shared" si="0"/>
        <v>-83</v>
      </c>
      <c r="K8" s="30">
        <f t="shared" si="0"/>
        <v>54</v>
      </c>
      <c r="L8" s="30">
        <f t="shared" si="0"/>
        <v>-33</v>
      </c>
      <c r="M8" s="30">
        <f t="shared" si="0"/>
        <v>-31</v>
      </c>
      <c r="N8" s="30">
        <f t="shared" si="0"/>
        <v>-54</v>
      </c>
      <c r="O8" s="30">
        <f t="shared" si="0"/>
        <v>-122</v>
      </c>
      <c r="P8" s="30">
        <f t="shared" si="0"/>
        <v>-99</v>
      </c>
      <c r="Q8" s="30">
        <f t="shared" si="0"/>
        <v>-241</v>
      </c>
      <c r="R8" s="31">
        <f t="shared" si="0"/>
        <v>-175</v>
      </c>
      <c r="S8" s="32">
        <f t="shared" si="0"/>
        <v>-906</v>
      </c>
      <c r="T8" s="33"/>
    </row>
    <row r="9" spans="2:21" ht="29.1" customHeight="1" thickTop="1" thickBot="1">
      <c r="B9" s="34"/>
      <c r="C9" s="179" t="s">
        <v>27</v>
      </c>
      <c r="D9" s="180"/>
      <c r="E9" s="35">
        <f t="shared" ref="E9:S9" si="1">E6/E7*100</f>
        <v>98.594224924012153</v>
      </c>
      <c r="F9" s="35">
        <f t="shared" si="1"/>
        <v>100.32305433186491</v>
      </c>
      <c r="G9" s="35">
        <f t="shared" si="1"/>
        <v>101.07061503416857</v>
      </c>
      <c r="H9" s="35">
        <f t="shared" si="1"/>
        <v>97.578967278229626</v>
      </c>
      <c r="I9" s="35">
        <f t="shared" si="1"/>
        <v>100.27911697538696</v>
      </c>
      <c r="J9" s="35">
        <f t="shared" si="1"/>
        <v>96.411586683960223</v>
      </c>
      <c r="K9" s="35">
        <f t="shared" si="1"/>
        <v>101.08499095840868</v>
      </c>
      <c r="L9" s="35">
        <f t="shared" si="1"/>
        <v>98.309426229508205</v>
      </c>
      <c r="M9" s="35">
        <f t="shared" si="1"/>
        <v>99.050245098039213</v>
      </c>
      <c r="N9" s="35">
        <f t="shared" si="1"/>
        <v>97.751873438800999</v>
      </c>
      <c r="O9" s="35">
        <f t="shared" si="1"/>
        <v>97.548231511254031</v>
      </c>
      <c r="P9" s="35">
        <f t="shared" si="1"/>
        <v>98.083623693379792</v>
      </c>
      <c r="Q9" s="35">
        <f t="shared" si="1"/>
        <v>96.214857860844987</v>
      </c>
      <c r="R9" s="36">
        <f t="shared" si="1"/>
        <v>97.016706443914074</v>
      </c>
      <c r="S9" s="37">
        <f t="shared" si="1"/>
        <v>98.573475460943769</v>
      </c>
      <c r="T9" s="33"/>
    </row>
    <row r="10" spans="2:21" s="4" customFormat="1" ht="29.1" customHeight="1" thickTop="1" thickBot="1">
      <c r="B10" s="38" t="s">
        <v>28</v>
      </c>
      <c r="C10" s="181" t="s">
        <v>29</v>
      </c>
      <c r="D10" s="182"/>
      <c r="E10" s="39">
        <v>719</v>
      </c>
      <c r="F10" s="40">
        <v>426</v>
      </c>
      <c r="G10" s="41">
        <v>403</v>
      </c>
      <c r="H10" s="41">
        <v>427</v>
      </c>
      <c r="I10" s="41">
        <v>602</v>
      </c>
      <c r="J10" s="41">
        <v>316</v>
      </c>
      <c r="K10" s="41">
        <v>416</v>
      </c>
      <c r="L10" s="41">
        <v>231</v>
      </c>
      <c r="M10" s="42">
        <v>349</v>
      </c>
      <c r="N10" s="42">
        <v>227</v>
      </c>
      <c r="O10" s="42">
        <v>610</v>
      </c>
      <c r="P10" s="42">
        <v>546</v>
      </c>
      <c r="Q10" s="42">
        <v>564</v>
      </c>
      <c r="R10" s="42">
        <v>635</v>
      </c>
      <c r="S10" s="43">
        <f>SUM(E10:R10)</f>
        <v>6471</v>
      </c>
      <c r="T10" s="27"/>
    </row>
    <row r="11" spans="2:21" ht="29.1" customHeight="1" thickTop="1" thickBot="1">
      <c r="B11" s="44"/>
      <c r="C11" s="160" t="s">
        <v>30</v>
      </c>
      <c r="D11" s="161"/>
      <c r="E11" s="45">
        <f t="shared" ref="E11:S11" si="2">E76/E10*100</f>
        <v>14.603616133518777</v>
      </c>
      <c r="F11" s="45">
        <f t="shared" si="2"/>
        <v>13.145539906103288</v>
      </c>
      <c r="G11" s="45">
        <f t="shared" si="2"/>
        <v>11.166253101736972</v>
      </c>
      <c r="H11" s="45">
        <f t="shared" si="2"/>
        <v>16.393442622950818</v>
      </c>
      <c r="I11" s="45">
        <f t="shared" si="2"/>
        <v>12.956810631229235</v>
      </c>
      <c r="J11" s="45">
        <f t="shared" si="2"/>
        <v>18.354430379746837</v>
      </c>
      <c r="K11" s="45">
        <f t="shared" si="2"/>
        <v>12.740384615384615</v>
      </c>
      <c r="L11" s="45">
        <f t="shared" si="2"/>
        <v>12.554112554112553</v>
      </c>
      <c r="M11" s="45">
        <f t="shared" si="2"/>
        <v>22.063037249283667</v>
      </c>
      <c r="N11" s="45">
        <f t="shared" si="2"/>
        <v>16.740088105726873</v>
      </c>
      <c r="O11" s="45">
        <f t="shared" si="2"/>
        <v>19.508196721311474</v>
      </c>
      <c r="P11" s="45">
        <f t="shared" si="2"/>
        <v>16.483516483516482</v>
      </c>
      <c r="Q11" s="45">
        <f t="shared" si="2"/>
        <v>16.666666666666664</v>
      </c>
      <c r="R11" s="46">
        <f t="shared" si="2"/>
        <v>10.866141732283465</v>
      </c>
      <c r="S11" s="47">
        <f t="shared" si="2"/>
        <v>15.159944367176633</v>
      </c>
      <c r="T11" s="33"/>
    </row>
    <row r="12" spans="2:21" ht="29.1" customHeight="1" thickTop="1" thickBot="1">
      <c r="B12" s="48" t="s">
        <v>31</v>
      </c>
      <c r="C12" s="183" t="s">
        <v>32</v>
      </c>
      <c r="D12" s="184"/>
      <c r="E12" s="39">
        <v>793</v>
      </c>
      <c r="F12" s="41">
        <v>415</v>
      </c>
      <c r="G12" s="41">
        <v>356</v>
      </c>
      <c r="H12" s="41">
        <v>555</v>
      </c>
      <c r="I12" s="41">
        <v>580</v>
      </c>
      <c r="J12" s="41">
        <v>399</v>
      </c>
      <c r="K12" s="41">
        <v>362</v>
      </c>
      <c r="L12" s="41">
        <v>264</v>
      </c>
      <c r="M12" s="42">
        <v>380</v>
      </c>
      <c r="N12" s="42">
        <v>281</v>
      </c>
      <c r="O12" s="42">
        <v>732</v>
      </c>
      <c r="P12" s="42">
        <v>645</v>
      </c>
      <c r="Q12" s="42">
        <v>805</v>
      </c>
      <c r="R12" s="42">
        <v>810</v>
      </c>
      <c r="S12" s="43">
        <f>SUM(E12:R12)</f>
        <v>7377</v>
      </c>
      <c r="T12" s="33"/>
    </row>
    <row r="13" spans="2:21" ht="29.1" customHeight="1" thickTop="1" thickBot="1">
      <c r="B13" s="44" t="s">
        <v>22</v>
      </c>
      <c r="C13" s="185" t="s">
        <v>33</v>
      </c>
      <c r="D13" s="186"/>
      <c r="E13" s="49">
        <v>307</v>
      </c>
      <c r="F13" s="50">
        <v>204</v>
      </c>
      <c r="G13" s="50">
        <v>187</v>
      </c>
      <c r="H13" s="50">
        <v>251</v>
      </c>
      <c r="I13" s="50">
        <v>329</v>
      </c>
      <c r="J13" s="50">
        <v>130</v>
      </c>
      <c r="K13" s="50">
        <v>198</v>
      </c>
      <c r="L13" s="50">
        <v>113</v>
      </c>
      <c r="M13" s="51">
        <v>182</v>
      </c>
      <c r="N13" s="51">
        <v>103</v>
      </c>
      <c r="O13" s="51">
        <v>271</v>
      </c>
      <c r="P13" s="51">
        <v>295</v>
      </c>
      <c r="Q13" s="51">
        <v>334</v>
      </c>
      <c r="R13" s="51">
        <v>268</v>
      </c>
      <c r="S13" s="52">
        <f>SUM(E13:R13)</f>
        <v>3172</v>
      </c>
      <c r="T13" s="33"/>
    </row>
    <row r="14" spans="2:21" s="4" customFormat="1" ht="29.1" customHeight="1" thickTop="1" thickBot="1">
      <c r="B14" s="18" t="s">
        <v>22</v>
      </c>
      <c r="C14" s="187" t="s">
        <v>34</v>
      </c>
      <c r="D14" s="188"/>
      <c r="E14" s="49">
        <v>266</v>
      </c>
      <c r="F14" s="50">
        <v>159</v>
      </c>
      <c r="G14" s="50">
        <v>187</v>
      </c>
      <c r="H14" s="50">
        <v>241</v>
      </c>
      <c r="I14" s="50">
        <v>329</v>
      </c>
      <c r="J14" s="50">
        <v>121</v>
      </c>
      <c r="K14" s="50">
        <v>185</v>
      </c>
      <c r="L14" s="50">
        <v>104</v>
      </c>
      <c r="M14" s="51">
        <v>178</v>
      </c>
      <c r="N14" s="51">
        <v>92</v>
      </c>
      <c r="O14" s="51">
        <v>231</v>
      </c>
      <c r="P14" s="51">
        <v>255</v>
      </c>
      <c r="Q14" s="51">
        <v>238</v>
      </c>
      <c r="R14" s="51">
        <v>240</v>
      </c>
      <c r="S14" s="52">
        <f>SUM(E14:R14)</f>
        <v>2826</v>
      </c>
      <c r="T14" s="27"/>
    </row>
    <row r="15" spans="2:21" s="4" customFormat="1" ht="29.1" customHeight="1" thickTop="1" thickBot="1">
      <c r="B15" s="53" t="s">
        <v>22</v>
      </c>
      <c r="C15" s="189" t="s">
        <v>35</v>
      </c>
      <c r="D15" s="190"/>
      <c r="E15" s="54">
        <v>270</v>
      </c>
      <c r="F15" s="55">
        <v>114</v>
      </c>
      <c r="G15" s="55">
        <v>76</v>
      </c>
      <c r="H15" s="55">
        <v>106</v>
      </c>
      <c r="I15" s="55">
        <v>137</v>
      </c>
      <c r="J15" s="55">
        <v>127</v>
      </c>
      <c r="K15" s="55">
        <v>61</v>
      </c>
      <c r="L15" s="55">
        <v>56</v>
      </c>
      <c r="M15" s="56">
        <v>140</v>
      </c>
      <c r="N15" s="56">
        <v>85</v>
      </c>
      <c r="O15" s="56">
        <v>157</v>
      </c>
      <c r="P15" s="56">
        <v>146</v>
      </c>
      <c r="Q15" s="56">
        <v>134</v>
      </c>
      <c r="R15" s="56">
        <v>194</v>
      </c>
      <c r="S15" s="52">
        <f>SUM(E15:R15)</f>
        <v>1803</v>
      </c>
      <c r="T15" s="27"/>
    </row>
    <row r="16" spans="2:21" ht="29.1" customHeight="1" thickBot="1">
      <c r="B16" s="165" t="s">
        <v>36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91"/>
    </row>
    <row r="17" spans="2:19" ht="29.1" customHeight="1" thickTop="1" thickBot="1">
      <c r="B17" s="192" t="s">
        <v>20</v>
      </c>
      <c r="C17" s="193" t="s">
        <v>37</v>
      </c>
      <c r="D17" s="194"/>
      <c r="E17" s="57">
        <v>2621</v>
      </c>
      <c r="F17" s="58">
        <v>1721</v>
      </c>
      <c r="G17" s="58">
        <v>2367</v>
      </c>
      <c r="H17" s="58">
        <v>2471</v>
      </c>
      <c r="I17" s="58">
        <v>4178</v>
      </c>
      <c r="J17" s="58">
        <v>1000</v>
      </c>
      <c r="K17" s="58">
        <v>2620</v>
      </c>
      <c r="L17" s="58">
        <v>873</v>
      </c>
      <c r="M17" s="59">
        <v>1557</v>
      </c>
      <c r="N17" s="59">
        <v>1239</v>
      </c>
      <c r="O17" s="59">
        <v>2462</v>
      </c>
      <c r="P17" s="59">
        <v>2663</v>
      </c>
      <c r="Q17" s="59">
        <v>3225</v>
      </c>
      <c r="R17" s="59">
        <v>3031</v>
      </c>
      <c r="S17" s="52">
        <f>SUM(E17:R17)</f>
        <v>32028</v>
      </c>
    </row>
    <row r="18" spans="2:19" ht="29.1" customHeight="1" thickTop="1" thickBot="1">
      <c r="B18" s="175"/>
      <c r="C18" s="177" t="s">
        <v>38</v>
      </c>
      <c r="D18" s="178"/>
      <c r="E18" s="60">
        <f t="shared" ref="E18:S18" si="3">E17/E6*100</f>
        <v>50.5009633911368</v>
      </c>
      <c r="F18" s="60">
        <f t="shared" si="3"/>
        <v>50.380562060889936</v>
      </c>
      <c r="G18" s="60">
        <f t="shared" si="3"/>
        <v>53.346855983772826</v>
      </c>
      <c r="H18" s="60">
        <f t="shared" si="3"/>
        <v>47.896879240162818</v>
      </c>
      <c r="I18" s="60">
        <f t="shared" si="3"/>
        <v>52.859311740890689</v>
      </c>
      <c r="J18" s="60">
        <f t="shared" si="3"/>
        <v>44.843049327354265</v>
      </c>
      <c r="K18" s="60">
        <f t="shared" si="3"/>
        <v>52.077121844563699</v>
      </c>
      <c r="L18" s="60">
        <f t="shared" si="3"/>
        <v>45.492443981240228</v>
      </c>
      <c r="M18" s="60">
        <f t="shared" si="3"/>
        <v>48.159604082895143</v>
      </c>
      <c r="N18" s="60">
        <f t="shared" si="3"/>
        <v>52.768313458262348</v>
      </c>
      <c r="O18" s="60">
        <f t="shared" si="3"/>
        <v>50.721054800164808</v>
      </c>
      <c r="P18" s="60">
        <f t="shared" si="3"/>
        <v>52.555752910992695</v>
      </c>
      <c r="Q18" s="60">
        <f t="shared" si="3"/>
        <v>52.644466209598427</v>
      </c>
      <c r="R18" s="61">
        <f t="shared" si="3"/>
        <v>53.25953259532595</v>
      </c>
      <c r="S18" s="62">
        <f t="shared" si="3"/>
        <v>51.158853126747061</v>
      </c>
    </row>
    <row r="19" spans="2:19" ht="29.1" customHeight="1" thickTop="1" thickBot="1">
      <c r="B19" s="174" t="s">
        <v>23</v>
      </c>
      <c r="C19" s="176" t="s">
        <v>39</v>
      </c>
      <c r="D19" s="161"/>
      <c r="E19" s="49">
        <v>0</v>
      </c>
      <c r="F19" s="50">
        <v>2386</v>
      </c>
      <c r="G19" s="50">
        <v>2205</v>
      </c>
      <c r="H19" s="50">
        <v>2855</v>
      </c>
      <c r="I19" s="50">
        <v>3192</v>
      </c>
      <c r="J19" s="50">
        <v>1215</v>
      </c>
      <c r="K19" s="50">
        <v>2847</v>
      </c>
      <c r="L19" s="50">
        <v>1114</v>
      </c>
      <c r="M19" s="51">
        <v>1867</v>
      </c>
      <c r="N19" s="51">
        <v>1127</v>
      </c>
      <c r="O19" s="51">
        <v>0</v>
      </c>
      <c r="P19" s="51">
        <v>3365</v>
      </c>
      <c r="Q19" s="51">
        <v>2769</v>
      </c>
      <c r="R19" s="51">
        <v>2608</v>
      </c>
      <c r="S19" s="63">
        <f>SUM(E19:R19)</f>
        <v>27550</v>
      </c>
    </row>
    <row r="20" spans="2:19" ht="29.1" customHeight="1" thickTop="1" thickBot="1">
      <c r="B20" s="175"/>
      <c r="C20" s="177" t="s">
        <v>38</v>
      </c>
      <c r="D20" s="178"/>
      <c r="E20" s="60">
        <f t="shared" ref="E20:S20" si="4">E19/E6*100</f>
        <v>0</v>
      </c>
      <c r="F20" s="60">
        <f t="shared" si="4"/>
        <v>69.847775175644031</v>
      </c>
      <c r="G20" s="60">
        <f t="shared" si="4"/>
        <v>49.695740365111561</v>
      </c>
      <c r="H20" s="60">
        <f t="shared" si="4"/>
        <v>55.34018220585385</v>
      </c>
      <c r="I20" s="60">
        <f t="shared" si="4"/>
        <v>40.384615384615387</v>
      </c>
      <c r="J20" s="60">
        <f t="shared" si="4"/>
        <v>54.484304932735427</v>
      </c>
      <c r="K20" s="60">
        <f t="shared" si="4"/>
        <v>56.589147286821706</v>
      </c>
      <c r="L20" s="60">
        <f t="shared" si="4"/>
        <v>58.051068264721209</v>
      </c>
      <c r="M20" s="60">
        <f t="shared" si="4"/>
        <v>57.748221466130531</v>
      </c>
      <c r="N20" s="60">
        <f t="shared" si="4"/>
        <v>47.998296422487222</v>
      </c>
      <c r="O20" s="60">
        <f t="shared" si="4"/>
        <v>0</v>
      </c>
      <c r="P20" s="60">
        <f t="shared" si="4"/>
        <v>66.410104598381679</v>
      </c>
      <c r="Q20" s="60">
        <f t="shared" si="4"/>
        <v>45.20078354554358</v>
      </c>
      <c r="R20" s="61">
        <f t="shared" si="4"/>
        <v>45.826743981725535</v>
      </c>
      <c r="S20" s="62">
        <f t="shared" si="4"/>
        <v>44.00606980273141</v>
      </c>
    </row>
    <row r="21" spans="2:19" s="4" customFormat="1" ht="29.1" customHeight="1" thickTop="1" thickBot="1">
      <c r="B21" s="195" t="s">
        <v>28</v>
      </c>
      <c r="C21" s="196" t="s">
        <v>40</v>
      </c>
      <c r="D21" s="197"/>
      <c r="E21" s="49">
        <v>882</v>
      </c>
      <c r="F21" s="50">
        <v>559</v>
      </c>
      <c r="G21" s="50">
        <v>740</v>
      </c>
      <c r="H21" s="50">
        <v>1065</v>
      </c>
      <c r="I21" s="50">
        <v>1366</v>
      </c>
      <c r="J21" s="50">
        <v>323</v>
      </c>
      <c r="K21" s="50">
        <v>836</v>
      </c>
      <c r="L21" s="50">
        <v>312</v>
      </c>
      <c r="M21" s="51">
        <v>505</v>
      </c>
      <c r="N21" s="51">
        <v>263</v>
      </c>
      <c r="O21" s="51">
        <v>778</v>
      </c>
      <c r="P21" s="51">
        <v>706</v>
      </c>
      <c r="Q21" s="51">
        <v>1091</v>
      </c>
      <c r="R21" s="51">
        <v>609</v>
      </c>
      <c r="S21" s="52">
        <f>SUM(E21:R21)</f>
        <v>10035</v>
      </c>
    </row>
    <row r="22" spans="2:19" ht="29.1" customHeight="1" thickTop="1" thickBot="1">
      <c r="B22" s="175"/>
      <c r="C22" s="177" t="s">
        <v>38</v>
      </c>
      <c r="D22" s="178"/>
      <c r="E22" s="60">
        <f t="shared" ref="E22:S22" si="5">E21/E6*100</f>
        <v>16.99421965317919</v>
      </c>
      <c r="F22" s="60">
        <f t="shared" si="5"/>
        <v>16.364168618266977</v>
      </c>
      <c r="G22" s="60">
        <f t="shared" si="5"/>
        <v>16.677935542032905</v>
      </c>
      <c r="H22" s="60">
        <f t="shared" si="5"/>
        <v>20.643535568908703</v>
      </c>
      <c r="I22" s="60">
        <f t="shared" si="5"/>
        <v>17.282388663967609</v>
      </c>
      <c r="J22" s="60">
        <f t="shared" si="5"/>
        <v>14.484304932735427</v>
      </c>
      <c r="K22" s="60">
        <f t="shared" si="5"/>
        <v>16.616974756509638</v>
      </c>
      <c r="L22" s="60">
        <f t="shared" si="5"/>
        <v>16.258467952058364</v>
      </c>
      <c r="M22" s="60">
        <f t="shared" si="5"/>
        <v>15.620167027528611</v>
      </c>
      <c r="N22" s="60">
        <f t="shared" si="5"/>
        <v>11.201022146507666</v>
      </c>
      <c r="O22" s="60">
        <f t="shared" si="5"/>
        <v>16.028018129377834</v>
      </c>
      <c r="P22" s="60">
        <f t="shared" si="5"/>
        <v>13.933293862245904</v>
      </c>
      <c r="Q22" s="60">
        <f t="shared" si="5"/>
        <v>17.809337251061052</v>
      </c>
      <c r="R22" s="61">
        <f t="shared" si="5"/>
        <v>10.701107011070111</v>
      </c>
      <c r="S22" s="62">
        <f t="shared" si="5"/>
        <v>16.029071160450442</v>
      </c>
    </row>
    <row r="23" spans="2:19" s="4" customFormat="1" ht="29.1" customHeight="1" thickTop="1" thickBot="1">
      <c r="B23" s="195" t="s">
        <v>31</v>
      </c>
      <c r="C23" s="198" t="s">
        <v>41</v>
      </c>
      <c r="D23" s="199"/>
      <c r="E23" s="49">
        <v>225</v>
      </c>
      <c r="F23" s="50">
        <v>249</v>
      </c>
      <c r="G23" s="50">
        <v>324</v>
      </c>
      <c r="H23" s="50">
        <v>481</v>
      </c>
      <c r="I23" s="50">
        <v>224</v>
      </c>
      <c r="J23" s="50">
        <v>95</v>
      </c>
      <c r="K23" s="50">
        <v>200</v>
      </c>
      <c r="L23" s="50">
        <v>70</v>
      </c>
      <c r="M23" s="51">
        <v>370</v>
      </c>
      <c r="N23" s="51">
        <v>169</v>
      </c>
      <c r="O23" s="51">
        <v>300</v>
      </c>
      <c r="P23" s="51">
        <v>300</v>
      </c>
      <c r="Q23" s="51">
        <v>376</v>
      </c>
      <c r="R23" s="51">
        <v>189</v>
      </c>
      <c r="S23" s="52">
        <f>SUM(E23:R23)</f>
        <v>3572</v>
      </c>
    </row>
    <row r="24" spans="2:19" ht="29.1" customHeight="1" thickTop="1" thickBot="1">
      <c r="B24" s="175"/>
      <c r="C24" s="177" t="s">
        <v>38</v>
      </c>
      <c r="D24" s="178"/>
      <c r="E24" s="60">
        <f t="shared" ref="E24:S24" si="6">E23/E6*100</f>
        <v>4.3352601156069364</v>
      </c>
      <c r="F24" s="60">
        <f t="shared" si="6"/>
        <v>7.2892271662763459</v>
      </c>
      <c r="G24" s="60">
        <f t="shared" si="6"/>
        <v>7.3022312373225153</v>
      </c>
      <c r="H24" s="60">
        <f t="shared" si="6"/>
        <v>9.3235123085869365</v>
      </c>
      <c r="I24" s="60">
        <f t="shared" si="6"/>
        <v>2.834008097165992</v>
      </c>
      <c r="J24" s="60">
        <f t="shared" si="6"/>
        <v>4.2600896860986541</v>
      </c>
      <c r="K24" s="60">
        <f t="shared" si="6"/>
        <v>3.9753528125621149</v>
      </c>
      <c r="L24" s="60">
        <f t="shared" si="6"/>
        <v>3.6477331943720688</v>
      </c>
      <c r="M24" s="60">
        <f t="shared" si="6"/>
        <v>11.444478812248686</v>
      </c>
      <c r="N24" s="60">
        <f t="shared" si="6"/>
        <v>7.1976149914821121</v>
      </c>
      <c r="O24" s="60">
        <f t="shared" si="6"/>
        <v>6.1804697156983934</v>
      </c>
      <c r="P24" s="60">
        <f t="shared" si="6"/>
        <v>5.9206631142687982</v>
      </c>
      <c r="Q24" s="60">
        <f t="shared" si="6"/>
        <v>6.13777342474698</v>
      </c>
      <c r="R24" s="61">
        <f t="shared" si="6"/>
        <v>3.3210332103321036</v>
      </c>
      <c r="S24" s="62">
        <f t="shared" si="6"/>
        <v>5.7056145675265553</v>
      </c>
    </row>
    <row r="25" spans="2:19" s="4" customFormat="1" ht="29.1" customHeight="1" thickTop="1" thickBot="1">
      <c r="B25" s="195" t="s">
        <v>42</v>
      </c>
      <c r="C25" s="196" t="s">
        <v>43</v>
      </c>
      <c r="D25" s="197"/>
      <c r="E25" s="64">
        <v>190</v>
      </c>
      <c r="F25" s="51">
        <v>166</v>
      </c>
      <c r="G25" s="51">
        <v>203</v>
      </c>
      <c r="H25" s="51">
        <v>188</v>
      </c>
      <c r="I25" s="51">
        <v>358</v>
      </c>
      <c r="J25" s="51">
        <v>74</v>
      </c>
      <c r="K25" s="51">
        <v>221</v>
      </c>
      <c r="L25" s="51">
        <v>96</v>
      </c>
      <c r="M25" s="51">
        <v>175</v>
      </c>
      <c r="N25" s="51">
        <v>140</v>
      </c>
      <c r="O25" s="51">
        <v>233</v>
      </c>
      <c r="P25" s="51">
        <v>286</v>
      </c>
      <c r="Q25" s="51">
        <v>252</v>
      </c>
      <c r="R25" s="51">
        <v>314</v>
      </c>
      <c r="S25" s="52">
        <f>SUM(E25:R25)</f>
        <v>2896</v>
      </c>
    </row>
    <row r="26" spans="2:19" ht="29.1" customHeight="1" thickTop="1" thickBot="1">
      <c r="B26" s="175"/>
      <c r="C26" s="177" t="s">
        <v>38</v>
      </c>
      <c r="D26" s="178"/>
      <c r="E26" s="60">
        <f t="shared" ref="E26:S26" si="7">E25/E6*100</f>
        <v>3.6608863198458574</v>
      </c>
      <c r="F26" s="60">
        <f t="shared" si="7"/>
        <v>4.8594847775175642</v>
      </c>
      <c r="G26" s="60">
        <f t="shared" si="7"/>
        <v>4.5751633986928102</v>
      </c>
      <c r="H26" s="60">
        <f t="shared" si="7"/>
        <v>3.6441170769528979</v>
      </c>
      <c r="I26" s="60">
        <f t="shared" si="7"/>
        <v>4.5293522267206479</v>
      </c>
      <c r="J26" s="60">
        <f t="shared" si="7"/>
        <v>3.3183856502242155</v>
      </c>
      <c r="K26" s="60">
        <f t="shared" si="7"/>
        <v>4.3927648578811365</v>
      </c>
      <c r="L26" s="60">
        <f t="shared" si="7"/>
        <v>5.0026055237102653</v>
      </c>
      <c r="M26" s="60">
        <f t="shared" si="7"/>
        <v>5.4129291679554594</v>
      </c>
      <c r="N26" s="60">
        <f t="shared" si="7"/>
        <v>5.9625212947189095</v>
      </c>
      <c r="O26" s="60">
        <f t="shared" si="7"/>
        <v>4.8001648125257521</v>
      </c>
      <c r="P26" s="60">
        <f t="shared" si="7"/>
        <v>5.6443655022695873</v>
      </c>
      <c r="Q26" s="60">
        <f t="shared" si="7"/>
        <v>4.113614103819784</v>
      </c>
      <c r="R26" s="61">
        <f t="shared" si="7"/>
        <v>5.5174837462660342</v>
      </c>
      <c r="S26" s="62">
        <f t="shared" si="7"/>
        <v>4.6258286079386632</v>
      </c>
    </row>
    <row r="27" spans="2:19" ht="29.1" customHeight="1" thickTop="1" thickBot="1">
      <c r="B27" s="165" t="s">
        <v>44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200"/>
    </row>
    <row r="28" spans="2:19" ht="29.1" customHeight="1" thickTop="1" thickBot="1">
      <c r="B28" s="174" t="s">
        <v>20</v>
      </c>
      <c r="C28" s="176" t="s">
        <v>45</v>
      </c>
      <c r="D28" s="161"/>
      <c r="E28" s="49">
        <v>624</v>
      </c>
      <c r="F28" s="50">
        <v>588</v>
      </c>
      <c r="G28" s="50">
        <v>736</v>
      </c>
      <c r="H28" s="50">
        <v>861</v>
      </c>
      <c r="I28" s="50">
        <v>1285</v>
      </c>
      <c r="J28" s="50">
        <v>583</v>
      </c>
      <c r="K28" s="50">
        <v>880</v>
      </c>
      <c r="L28" s="50">
        <v>344</v>
      </c>
      <c r="M28" s="51">
        <v>663</v>
      </c>
      <c r="N28" s="51">
        <v>449</v>
      </c>
      <c r="O28" s="51">
        <v>518</v>
      </c>
      <c r="P28" s="51">
        <v>868</v>
      </c>
      <c r="Q28" s="51">
        <v>936</v>
      </c>
      <c r="R28" s="51">
        <v>1023</v>
      </c>
      <c r="S28" s="52">
        <f>SUM(E28:R28)</f>
        <v>10358</v>
      </c>
    </row>
    <row r="29" spans="2:19" ht="29.1" customHeight="1" thickTop="1" thickBot="1">
      <c r="B29" s="175"/>
      <c r="C29" s="177" t="s">
        <v>38</v>
      </c>
      <c r="D29" s="178"/>
      <c r="E29" s="60">
        <f t="shared" ref="E29:S29" si="8">E28/E6*100</f>
        <v>12.023121387283236</v>
      </c>
      <c r="F29" s="60">
        <f t="shared" si="8"/>
        <v>17.21311475409836</v>
      </c>
      <c r="G29" s="60">
        <f t="shared" si="8"/>
        <v>16.587784539102998</v>
      </c>
      <c r="H29" s="60">
        <f t="shared" si="8"/>
        <v>16.689280868385346</v>
      </c>
      <c r="I29" s="60">
        <f t="shared" si="8"/>
        <v>16.257591093117409</v>
      </c>
      <c r="J29" s="60">
        <f t="shared" si="8"/>
        <v>26.143497757847534</v>
      </c>
      <c r="K29" s="60">
        <f t="shared" si="8"/>
        <v>17.491552375273304</v>
      </c>
      <c r="L29" s="60">
        <f t="shared" si="8"/>
        <v>17.926003126628455</v>
      </c>
      <c r="M29" s="60">
        <f t="shared" si="8"/>
        <v>20.507268790596971</v>
      </c>
      <c r="N29" s="60">
        <f t="shared" si="8"/>
        <v>19.122657580919935</v>
      </c>
      <c r="O29" s="60">
        <f t="shared" si="8"/>
        <v>10.671611042439226</v>
      </c>
      <c r="P29" s="60">
        <f t="shared" si="8"/>
        <v>17.130451943951055</v>
      </c>
      <c r="Q29" s="60">
        <f t="shared" si="8"/>
        <v>15.279138099902056</v>
      </c>
      <c r="R29" s="61">
        <f t="shared" si="8"/>
        <v>17.97575118608329</v>
      </c>
      <c r="S29" s="62">
        <f t="shared" si="8"/>
        <v>16.545004392620395</v>
      </c>
    </row>
    <row r="30" spans="2:19" ht="29.1" customHeight="1" thickTop="1" thickBot="1">
      <c r="B30" s="195" t="s">
        <v>23</v>
      </c>
      <c r="C30" s="196" t="s">
        <v>46</v>
      </c>
      <c r="D30" s="197"/>
      <c r="E30" s="49">
        <v>1608</v>
      </c>
      <c r="F30" s="50">
        <v>1004</v>
      </c>
      <c r="G30" s="50">
        <v>1194</v>
      </c>
      <c r="H30" s="50">
        <v>1390</v>
      </c>
      <c r="I30" s="50">
        <v>1941</v>
      </c>
      <c r="J30" s="50">
        <v>807</v>
      </c>
      <c r="K30" s="50">
        <v>1306</v>
      </c>
      <c r="L30" s="50">
        <v>527</v>
      </c>
      <c r="M30" s="51">
        <v>798</v>
      </c>
      <c r="N30" s="51">
        <v>564</v>
      </c>
      <c r="O30" s="51">
        <v>1352</v>
      </c>
      <c r="P30" s="51">
        <v>1218</v>
      </c>
      <c r="Q30" s="51">
        <v>1558</v>
      </c>
      <c r="R30" s="51">
        <v>1448</v>
      </c>
      <c r="S30" s="52">
        <f>SUM(E30:R30)</f>
        <v>16715</v>
      </c>
    </row>
    <row r="31" spans="2:19" ht="29.1" customHeight="1" thickTop="1" thickBot="1">
      <c r="B31" s="175"/>
      <c r="C31" s="177" t="s">
        <v>38</v>
      </c>
      <c r="D31" s="178"/>
      <c r="E31" s="60">
        <f t="shared" ref="E31:S31" si="9">E30/E6*100</f>
        <v>30.982658959537574</v>
      </c>
      <c r="F31" s="60">
        <f t="shared" si="9"/>
        <v>29.391100702576111</v>
      </c>
      <c r="G31" s="60">
        <f t="shared" si="9"/>
        <v>26.91007437457742</v>
      </c>
      <c r="H31" s="60">
        <f t="shared" si="9"/>
        <v>26.94320604768366</v>
      </c>
      <c r="I31" s="60">
        <f t="shared" si="9"/>
        <v>24.557186234817813</v>
      </c>
      <c r="J31" s="60">
        <f t="shared" si="9"/>
        <v>36.188340807174889</v>
      </c>
      <c r="K31" s="60">
        <f t="shared" si="9"/>
        <v>25.959053866030612</v>
      </c>
      <c r="L31" s="60">
        <f t="shared" si="9"/>
        <v>27.462219906201145</v>
      </c>
      <c r="M31" s="60">
        <f t="shared" si="9"/>
        <v>24.682957005876894</v>
      </c>
      <c r="N31" s="60">
        <f t="shared" si="9"/>
        <v>24.020442930153322</v>
      </c>
      <c r="O31" s="60">
        <f t="shared" si="9"/>
        <v>27.853316852080756</v>
      </c>
      <c r="P31" s="60">
        <f t="shared" si="9"/>
        <v>24.037892243931321</v>
      </c>
      <c r="Q31" s="60">
        <f t="shared" si="9"/>
        <v>25.432582435520729</v>
      </c>
      <c r="R31" s="61">
        <f t="shared" si="9"/>
        <v>25.443683008258656</v>
      </c>
      <c r="S31" s="62">
        <f t="shared" si="9"/>
        <v>26.699145435668076</v>
      </c>
    </row>
    <row r="32" spans="2:19" ht="29.1" customHeight="1" thickTop="1" thickBot="1">
      <c r="B32" s="195" t="s">
        <v>28</v>
      </c>
      <c r="C32" s="196" t="s">
        <v>47</v>
      </c>
      <c r="D32" s="197"/>
      <c r="E32" s="49">
        <v>2132</v>
      </c>
      <c r="F32" s="50">
        <v>1461</v>
      </c>
      <c r="G32" s="50">
        <v>2440</v>
      </c>
      <c r="H32" s="50">
        <v>2917</v>
      </c>
      <c r="I32" s="50">
        <v>4511</v>
      </c>
      <c r="J32" s="50">
        <v>1216</v>
      </c>
      <c r="K32" s="50">
        <v>2818</v>
      </c>
      <c r="L32" s="50">
        <v>777</v>
      </c>
      <c r="M32" s="51">
        <v>1515</v>
      </c>
      <c r="N32" s="51">
        <v>1175</v>
      </c>
      <c r="O32" s="51">
        <v>2088</v>
      </c>
      <c r="P32" s="51">
        <v>2295</v>
      </c>
      <c r="Q32" s="51">
        <v>3099</v>
      </c>
      <c r="R32" s="51">
        <v>2857</v>
      </c>
      <c r="S32" s="52">
        <f>SUM(E32:R32)</f>
        <v>31301</v>
      </c>
    </row>
    <row r="33" spans="2:22" ht="29.1" customHeight="1" thickTop="1" thickBot="1">
      <c r="B33" s="175"/>
      <c r="C33" s="177" t="s">
        <v>38</v>
      </c>
      <c r="D33" s="178"/>
      <c r="E33" s="60">
        <f t="shared" ref="E33:S33" si="10">E32/E6*100</f>
        <v>41.078998073217726</v>
      </c>
      <c r="F33" s="60">
        <f t="shared" si="10"/>
        <v>42.769320843091336</v>
      </c>
      <c r="G33" s="60">
        <f t="shared" si="10"/>
        <v>54.992111787243637</v>
      </c>
      <c r="H33" s="60">
        <f t="shared" si="10"/>
        <v>56.541965497189373</v>
      </c>
      <c r="I33" s="60">
        <f t="shared" si="10"/>
        <v>57.07236842105263</v>
      </c>
      <c r="J33" s="60">
        <f t="shared" si="10"/>
        <v>54.529147982062774</v>
      </c>
      <c r="K33" s="60">
        <f t="shared" si="10"/>
        <v>56.012721129000198</v>
      </c>
      <c r="L33" s="60">
        <f t="shared" si="10"/>
        <v>40.489838457529963</v>
      </c>
      <c r="M33" s="60">
        <f t="shared" si="10"/>
        <v>46.860501082585834</v>
      </c>
      <c r="N33" s="60">
        <f t="shared" si="10"/>
        <v>50.042589437819416</v>
      </c>
      <c r="O33" s="60">
        <f t="shared" si="10"/>
        <v>43.016069221260814</v>
      </c>
      <c r="P33" s="60">
        <f t="shared" si="10"/>
        <v>45.293072824156305</v>
      </c>
      <c r="Q33" s="60">
        <f t="shared" si="10"/>
        <v>50.587659157688535</v>
      </c>
      <c r="R33" s="61">
        <f t="shared" si="10"/>
        <v>50.202073449305914</v>
      </c>
      <c r="S33" s="62">
        <f t="shared" si="10"/>
        <v>49.9976040252376</v>
      </c>
    </row>
    <row r="34" spans="2:22" ht="29.1" customHeight="1" thickTop="1" thickBot="1">
      <c r="B34" s="195" t="s">
        <v>31</v>
      </c>
      <c r="C34" s="196" t="s">
        <v>48</v>
      </c>
      <c r="D34" s="197"/>
      <c r="E34" s="64">
        <v>1441</v>
      </c>
      <c r="F34" s="51">
        <v>1176</v>
      </c>
      <c r="G34" s="51">
        <v>1259</v>
      </c>
      <c r="H34" s="51">
        <v>1837</v>
      </c>
      <c r="I34" s="51">
        <v>2538</v>
      </c>
      <c r="J34" s="51">
        <v>619</v>
      </c>
      <c r="K34" s="51">
        <v>1945</v>
      </c>
      <c r="L34" s="51">
        <v>560</v>
      </c>
      <c r="M34" s="51">
        <v>1125</v>
      </c>
      <c r="N34" s="51">
        <v>672</v>
      </c>
      <c r="O34" s="51">
        <v>1216</v>
      </c>
      <c r="P34" s="51">
        <v>1540</v>
      </c>
      <c r="Q34" s="51">
        <v>1841</v>
      </c>
      <c r="R34" s="51">
        <v>1495</v>
      </c>
      <c r="S34" s="52">
        <f>SUM(E34:R34)</f>
        <v>19264</v>
      </c>
    </row>
    <row r="35" spans="2:22" ht="29.1" customHeight="1" thickTop="1" thickBot="1">
      <c r="B35" s="203"/>
      <c r="C35" s="177" t="s">
        <v>38</v>
      </c>
      <c r="D35" s="178"/>
      <c r="E35" s="60">
        <f t="shared" ref="E35:S35" si="11">E34/E6*100</f>
        <v>27.764932562620427</v>
      </c>
      <c r="F35" s="60">
        <f t="shared" si="11"/>
        <v>34.42622950819672</v>
      </c>
      <c r="G35" s="60">
        <f t="shared" si="11"/>
        <v>28.375028172188415</v>
      </c>
      <c r="H35" s="60">
        <f t="shared" si="11"/>
        <v>35.607675906183367</v>
      </c>
      <c r="I35" s="60">
        <f t="shared" si="11"/>
        <v>32.110323886639677</v>
      </c>
      <c r="J35" s="60">
        <f t="shared" si="11"/>
        <v>27.757847533632287</v>
      </c>
      <c r="K35" s="60">
        <f t="shared" si="11"/>
        <v>38.660306102166572</v>
      </c>
      <c r="L35" s="60">
        <f t="shared" si="11"/>
        <v>29.18186555497655</v>
      </c>
      <c r="M35" s="60">
        <f t="shared" si="11"/>
        <v>34.797401793999384</v>
      </c>
      <c r="N35" s="60">
        <f t="shared" si="11"/>
        <v>28.620102214650768</v>
      </c>
      <c r="O35" s="60">
        <f t="shared" si="11"/>
        <v>25.051503914297484</v>
      </c>
      <c r="P35" s="60">
        <f t="shared" si="11"/>
        <v>30.392737319913167</v>
      </c>
      <c r="Q35" s="60">
        <f t="shared" si="11"/>
        <v>30.052236369572316</v>
      </c>
      <c r="R35" s="61">
        <f t="shared" si="11"/>
        <v>26.269548409769811</v>
      </c>
      <c r="S35" s="62">
        <f t="shared" si="11"/>
        <v>30.770705215238397</v>
      </c>
    </row>
    <row r="36" spans="2:22" ht="29.1" customHeight="1" thickTop="1" thickBot="1">
      <c r="B36" s="195" t="s">
        <v>42</v>
      </c>
      <c r="C36" s="204" t="s">
        <v>49</v>
      </c>
      <c r="D36" s="205"/>
      <c r="E36" s="64">
        <v>878</v>
      </c>
      <c r="F36" s="51">
        <v>688</v>
      </c>
      <c r="G36" s="51">
        <v>985</v>
      </c>
      <c r="H36" s="51">
        <v>931</v>
      </c>
      <c r="I36" s="51">
        <v>1743</v>
      </c>
      <c r="J36" s="51">
        <v>478</v>
      </c>
      <c r="K36" s="51">
        <v>1129</v>
      </c>
      <c r="L36" s="51">
        <v>297</v>
      </c>
      <c r="M36" s="51">
        <v>885</v>
      </c>
      <c r="N36" s="51">
        <v>398</v>
      </c>
      <c r="O36" s="51">
        <v>990</v>
      </c>
      <c r="P36" s="51">
        <v>1271</v>
      </c>
      <c r="Q36" s="51">
        <v>1119</v>
      </c>
      <c r="R36" s="51">
        <v>1212</v>
      </c>
      <c r="S36" s="52">
        <f>SUM(E36:R36)</f>
        <v>13004</v>
      </c>
    </row>
    <row r="37" spans="2:22" ht="29.1" customHeight="1" thickTop="1" thickBot="1">
      <c r="B37" s="203"/>
      <c r="C37" s="177" t="s">
        <v>38</v>
      </c>
      <c r="D37" s="178"/>
      <c r="E37" s="60">
        <f t="shared" ref="E37:S37" si="12">E36/E6*100</f>
        <v>16.917148362235068</v>
      </c>
      <c r="F37" s="60">
        <f t="shared" si="12"/>
        <v>20.140515222482435</v>
      </c>
      <c r="G37" s="60">
        <f t="shared" si="12"/>
        <v>22.199684471489746</v>
      </c>
      <c r="H37" s="60">
        <f t="shared" si="12"/>
        <v>18.046132971506108</v>
      </c>
      <c r="I37" s="60">
        <f t="shared" si="12"/>
        <v>22.052125506072876</v>
      </c>
      <c r="J37" s="60">
        <f t="shared" si="12"/>
        <v>21.434977578475337</v>
      </c>
      <c r="K37" s="60">
        <f t="shared" si="12"/>
        <v>22.440866626913138</v>
      </c>
      <c r="L37" s="60">
        <f t="shared" si="12"/>
        <v>15.476810838978636</v>
      </c>
      <c r="M37" s="60">
        <f t="shared" si="12"/>
        <v>27.373956077946183</v>
      </c>
      <c r="N37" s="60">
        <f t="shared" si="12"/>
        <v>16.950596252129472</v>
      </c>
      <c r="O37" s="60">
        <f t="shared" si="12"/>
        <v>20.395550061804695</v>
      </c>
      <c r="P37" s="60">
        <f t="shared" si="12"/>
        <v>25.083876060785474</v>
      </c>
      <c r="Q37" s="60">
        <f t="shared" si="12"/>
        <v>18.266405484818804</v>
      </c>
      <c r="R37" s="61">
        <f t="shared" si="12"/>
        <v>21.29678439641539</v>
      </c>
      <c r="S37" s="62">
        <f t="shared" si="12"/>
        <v>20.771503873492534</v>
      </c>
    </row>
    <row r="38" spans="2:22" s="65" customFormat="1" ht="29.1" customHeight="1" thickTop="1" thickBot="1">
      <c r="B38" s="174" t="s">
        <v>50</v>
      </c>
      <c r="C38" s="207" t="s">
        <v>51</v>
      </c>
      <c r="D38" s="208"/>
      <c r="E38" s="64">
        <v>845</v>
      </c>
      <c r="F38" s="51">
        <v>370</v>
      </c>
      <c r="G38" s="51">
        <v>350</v>
      </c>
      <c r="H38" s="51">
        <v>222</v>
      </c>
      <c r="I38" s="51">
        <v>583</v>
      </c>
      <c r="J38" s="51">
        <v>145</v>
      </c>
      <c r="K38" s="51">
        <v>340</v>
      </c>
      <c r="L38" s="51">
        <v>168</v>
      </c>
      <c r="M38" s="51">
        <v>245</v>
      </c>
      <c r="N38" s="51">
        <v>147</v>
      </c>
      <c r="O38" s="51">
        <v>485</v>
      </c>
      <c r="P38" s="51">
        <v>365</v>
      </c>
      <c r="Q38" s="51">
        <v>427</v>
      </c>
      <c r="R38" s="51">
        <v>377</v>
      </c>
      <c r="S38" s="52">
        <f>SUM(E38:R38)</f>
        <v>5069</v>
      </c>
    </row>
    <row r="39" spans="2:22" s="4" customFormat="1" ht="29.1" customHeight="1" thickTop="1" thickBot="1">
      <c r="B39" s="206"/>
      <c r="C39" s="209" t="s">
        <v>38</v>
      </c>
      <c r="D39" s="210"/>
      <c r="E39" s="66">
        <f t="shared" ref="E39:S39" si="13">E38/E6*100</f>
        <v>16.28131021194605</v>
      </c>
      <c r="F39" s="67">
        <f t="shared" si="13"/>
        <v>10.831381733021077</v>
      </c>
      <c r="G39" s="67">
        <f t="shared" si="13"/>
        <v>7.8882127563669151</v>
      </c>
      <c r="H39" s="67">
        <f t="shared" si="13"/>
        <v>4.3031595270401244</v>
      </c>
      <c r="I39" s="67">
        <f t="shared" si="13"/>
        <v>7.3760121457489873</v>
      </c>
      <c r="J39" s="67">
        <f t="shared" si="13"/>
        <v>6.5022421524663674</v>
      </c>
      <c r="K39" s="67">
        <f t="shared" si="13"/>
        <v>6.758099781355595</v>
      </c>
      <c r="L39" s="67">
        <f t="shared" si="13"/>
        <v>8.7545596664929661</v>
      </c>
      <c r="M39" s="67">
        <f t="shared" si="13"/>
        <v>7.5781008351376427</v>
      </c>
      <c r="N39" s="67">
        <f t="shared" si="13"/>
        <v>6.2606473594548548</v>
      </c>
      <c r="O39" s="66">
        <f t="shared" si="13"/>
        <v>9.9917593737124033</v>
      </c>
      <c r="P39" s="67">
        <f t="shared" si="13"/>
        <v>7.2034734556937039</v>
      </c>
      <c r="Q39" s="67">
        <f t="shared" si="13"/>
        <v>6.9702905648057465</v>
      </c>
      <c r="R39" s="68">
        <f t="shared" si="13"/>
        <v>6.6244948163767354</v>
      </c>
      <c r="S39" s="62">
        <f t="shared" si="13"/>
        <v>8.0967973804009254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211" t="s">
        <v>52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5" t="s">
        <v>55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3"/>
    </row>
    <row r="44" spans="2:22" s="4" customFormat="1" ht="42" customHeight="1" thickTop="1" thickBot="1">
      <c r="B44" s="75" t="s">
        <v>20</v>
      </c>
      <c r="C44" s="201" t="s">
        <v>56</v>
      </c>
      <c r="D44" s="202"/>
      <c r="E44" s="57">
        <v>348</v>
      </c>
      <c r="F44" s="57">
        <v>237</v>
      </c>
      <c r="G44" s="57">
        <v>169</v>
      </c>
      <c r="H44" s="57">
        <v>167</v>
      </c>
      <c r="I44" s="57">
        <v>188</v>
      </c>
      <c r="J44" s="57">
        <v>52</v>
      </c>
      <c r="K44" s="57">
        <v>264</v>
      </c>
      <c r="L44" s="57">
        <v>112</v>
      </c>
      <c r="M44" s="57">
        <v>208</v>
      </c>
      <c r="N44" s="57">
        <v>70</v>
      </c>
      <c r="O44" s="57">
        <v>462</v>
      </c>
      <c r="P44" s="57">
        <v>172</v>
      </c>
      <c r="Q44" s="57">
        <v>332</v>
      </c>
      <c r="R44" s="76">
        <v>392</v>
      </c>
      <c r="S44" s="77">
        <f>SUM(E44:R44)</f>
        <v>3173</v>
      </c>
    </row>
    <row r="45" spans="2:22" s="4" customFormat="1" ht="42" customHeight="1" thickTop="1" thickBot="1">
      <c r="B45" s="78"/>
      <c r="C45" s="214" t="s">
        <v>57</v>
      </c>
      <c r="D45" s="215"/>
      <c r="E45" s="79">
        <v>170</v>
      </c>
      <c r="F45" s="50">
        <v>178</v>
      </c>
      <c r="G45" s="50">
        <v>111</v>
      </c>
      <c r="H45" s="50">
        <v>107</v>
      </c>
      <c r="I45" s="50">
        <v>127</v>
      </c>
      <c r="J45" s="50">
        <v>35</v>
      </c>
      <c r="K45" s="50">
        <v>212</v>
      </c>
      <c r="L45" s="50">
        <v>71</v>
      </c>
      <c r="M45" s="51">
        <v>203</v>
      </c>
      <c r="N45" s="51">
        <v>51</v>
      </c>
      <c r="O45" s="51">
        <v>251</v>
      </c>
      <c r="P45" s="51">
        <v>69</v>
      </c>
      <c r="Q45" s="51">
        <v>225</v>
      </c>
      <c r="R45" s="51">
        <v>303</v>
      </c>
      <c r="S45" s="77">
        <f>SUM(E45:R45)</f>
        <v>2113</v>
      </c>
    </row>
    <row r="46" spans="2:22" s="4" customFormat="1" ht="42" customHeight="1" thickTop="1" thickBot="1">
      <c r="B46" s="80" t="s">
        <v>23</v>
      </c>
      <c r="C46" s="216" t="s">
        <v>58</v>
      </c>
      <c r="D46" s="217"/>
      <c r="E46" s="81">
        <f>E44+'[1]Stan i struktura I 14'!E46</f>
        <v>663</v>
      </c>
      <c r="F46" s="81">
        <f>F44+'[1]Stan i struktura I 14'!F46</f>
        <v>346</v>
      </c>
      <c r="G46" s="81">
        <f>G44+'[1]Stan i struktura I 14'!G46</f>
        <v>280</v>
      </c>
      <c r="H46" s="81">
        <f>H44+'[1]Stan i struktura I 14'!H46</f>
        <v>276</v>
      </c>
      <c r="I46" s="81">
        <f>I44+'[1]Stan i struktura I 14'!I46</f>
        <v>319</v>
      </c>
      <c r="J46" s="81">
        <f>J44+'[1]Stan i struktura I 14'!J46</f>
        <v>246</v>
      </c>
      <c r="K46" s="81">
        <f>K44+'[1]Stan i struktura I 14'!K46</f>
        <v>391</v>
      </c>
      <c r="L46" s="81">
        <f>L44+'[1]Stan i struktura I 14'!L46</f>
        <v>263</v>
      </c>
      <c r="M46" s="81">
        <f>M44+'[1]Stan i struktura I 14'!M46</f>
        <v>261</v>
      </c>
      <c r="N46" s="81">
        <f>N44+'[1]Stan i struktura I 14'!N46</f>
        <v>173</v>
      </c>
      <c r="O46" s="81">
        <f>O44+'[1]Stan i struktura I 14'!O46</f>
        <v>961</v>
      </c>
      <c r="P46" s="81">
        <f>P44+'[1]Stan i struktura I 14'!P46</f>
        <v>380</v>
      </c>
      <c r="Q46" s="81">
        <f>Q44+'[1]Stan i struktura I 14'!Q46</f>
        <v>745</v>
      </c>
      <c r="R46" s="82">
        <f>R44+'[1]Stan i struktura I 14'!R46</f>
        <v>675</v>
      </c>
      <c r="S46" s="83">
        <f>S44+'[1]Stan i struktura I 14'!S46</f>
        <v>5979</v>
      </c>
      <c r="U46" s="4">
        <f>SUM(E46:R46)</f>
        <v>5979</v>
      </c>
      <c r="V46" s="4">
        <f>SUM(E46:R46)</f>
        <v>5979</v>
      </c>
    </row>
    <row r="47" spans="2:22" s="4" customFormat="1" ht="42" customHeight="1" thickBot="1">
      <c r="B47" s="218" t="s">
        <v>59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3"/>
    </row>
    <row r="48" spans="2:22" s="4" customFormat="1" ht="42" customHeight="1" thickTop="1" thickBot="1">
      <c r="B48" s="220" t="s">
        <v>20</v>
      </c>
      <c r="C48" s="221" t="s">
        <v>60</v>
      </c>
      <c r="D48" s="222"/>
      <c r="E48" s="58">
        <v>17</v>
      </c>
      <c r="F48" s="58">
        <v>11</v>
      </c>
      <c r="G48" s="58">
        <v>0</v>
      </c>
      <c r="H48" s="58">
        <v>7</v>
      </c>
      <c r="I48" s="58">
        <v>0</v>
      </c>
      <c r="J48" s="58">
        <v>0</v>
      </c>
      <c r="K48" s="58">
        <v>7</v>
      </c>
      <c r="L48" s="58">
        <v>0</v>
      </c>
      <c r="M48" s="58">
        <v>0</v>
      </c>
      <c r="N48" s="58">
        <v>2</v>
      </c>
      <c r="O48" s="58">
        <v>20</v>
      </c>
      <c r="P48" s="58">
        <v>4</v>
      </c>
      <c r="Q48" s="58">
        <v>92</v>
      </c>
      <c r="R48" s="59">
        <v>15</v>
      </c>
      <c r="S48" s="84">
        <f>SUM(E48:R48)</f>
        <v>175</v>
      </c>
    </row>
    <row r="49" spans="2:22" ht="42" customHeight="1" thickTop="1" thickBot="1">
      <c r="B49" s="175"/>
      <c r="C49" s="223" t="s">
        <v>61</v>
      </c>
      <c r="D49" s="224"/>
      <c r="E49" s="85">
        <f>E48+'[1]Stan i struktura I 14'!E49</f>
        <v>21</v>
      </c>
      <c r="F49" s="85">
        <f>F48+'[1]Stan i struktura I 14'!F49</f>
        <v>13</v>
      </c>
      <c r="G49" s="85">
        <f>G48+'[1]Stan i struktura I 14'!G49</f>
        <v>0</v>
      </c>
      <c r="H49" s="85">
        <f>H48+'[1]Stan i struktura I 14'!H49</f>
        <v>7</v>
      </c>
      <c r="I49" s="85">
        <f>I48+'[1]Stan i struktura I 14'!I49</f>
        <v>1</v>
      </c>
      <c r="J49" s="85">
        <f>J48+'[1]Stan i struktura I 14'!J49</f>
        <v>0</v>
      </c>
      <c r="K49" s="85">
        <f>K48+'[1]Stan i struktura I 14'!K49</f>
        <v>8</v>
      </c>
      <c r="L49" s="85">
        <f>L48+'[1]Stan i struktura I 14'!L49</f>
        <v>4</v>
      </c>
      <c r="M49" s="85">
        <f>M48+'[1]Stan i struktura I 14'!M49</f>
        <v>0</v>
      </c>
      <c r="N49" s="85">
        <f>N48+'[1]Stan i struktura I 14'!N49</f>
        <v>2</v>
      </c>
      <c r="O49" s="85">
        <f>O48+'[1]Stan i struktura I 14'!O49</f>
        <v>74</v>
      </c>
      <c r="P49" s="85">
        <f>P48+'[1]Stan i struktura I 14'!P49</f>
        <v>9</v>
      </c>
      <c r="Q49" s="85">
        <f>Q48+'[1]Stan i struktura I 14'!Q49</f>
        <v>126</v>
      </c>
      <c r="R49" s="86">
        <f>R48+'[1]Stan i struktura I 14'!R49</f>
        <v>36</v>
      </c>
      <c r="S49" s="83">
        <f>S48+'[1]Stan i struktura I 14'!S49</f>
        <v>301</v>
      </c>
      <c r="U49" s="1">
        <f>SUM(E49:R49)</f>
        <v>301</v>
      </c>
      <c r="V49" s="4">
        <f>SUM(E49:R49)</f>
        <v>301</v>
      </c>
    </row>
    <row r="50" spans="2:22" s="4" customFormat="1" ht="42" customHeight="1" thickTop="1" thickBot="1">
      <c r="B50" s="225" t="s">
        <v>23</v>
      </c>
      <c r="C50" s="226" t="s">
        <v>62</v>
      </c>
      <c r="D50" s="227"/>
      <c r="E50" s="87">
        <v>4</v>
      </c>
      <c r="F50" s="87">
        <v>16</v>
      </c>
      <c r="G50" s="87">
        <v>0</v>
      </c>
      <c r="H50" s="87">
        <v>0</v>
      </c>
      <c r="I50" s="87">
        <v>0</v>
      </c>
      <c r="J50" s="87">
        <v>0</v>
      </c>
      <c r="K50" s="87">
        <v>3</v>
      </c>
      <c r="L50" s="87">
        <v>3</v>
      </c>
      <c r="M50" s="87">
        <v>0</v>
      </c>
      <c r="N50" s="87">
        <v>0</v>
      </c>
      <c r="O50" s="87">
        <v>13</v>
      </c>
      <c r="P50" s="87">
        <v>31</v>
      </c>
      <c r="Q50" s="87">
        <v>0</v>
      </c>
      <c r="R50" s="88">
        <v>0</v>
      </c>
      <c r="S50" s="84">
        <f>SUM(E50:R50)</f>
        <v>70</v>
      </c>
    </row>
    <row r="51" spans="2:22" ht="42" customHeight="1" thickTop="1" thickBot="1">
      <c r="B51" s="175"/>
      <c r="C51" s="223" t="s">
        <v>63</v>
      </c>
      <c r="D51" s="224"/>
      <c r="E51" s="85">
        <f>E50+'[1]Stan i struktura I 14'!E51</f>
        <v>4</v>
      </c>
      <c r="F51" s="85">
        <f>F50+'[1]Stan i struktura I 14'!F51</f>
        <v>22</v>
      </c>
      <c r="G51" s="85">
        <f>G50+'[1]Stan i struktura I 14'!G51</f>
        <v>1</v>
      </c>
      <c r="H51" s="85">
        <f>H50+'[1]Stan i struktura I 14'!H51</f>
        <v>0</v>
      </c>
      <c r="I51" s="85">
        <f>I50+'[1]Stan i struktura I 14'!I51</f>
        <v>0</v>
      </c>
      <c r="J51" s="85">
        <f>J50+'[1]Stan i struktura I 14'!J51</f>
        <v>0</v>
      </c>
      <c r="K51" s="85">
        <f>K50+'[1]Stan i struktura I 14'!K51</f>
        <v>3</v>
      </c>
      <c r="L51" s="85">
        <f>L50+'[1]Stan i struktura I 14'!L51</f>
        <v>5</v>
      </c>
      <c r="M51" s="85">
        <f>M50+'[1]Stan i struktura I 14'!M51</f>
        <v>0</v>
      </c>
      <c r="N51" s="85">
        <f>N50+'[1]Stan i struktura I 14'!N51</f>
        <v>0</v>
      </c>
      <c r="O51" s="85">
        <f>O50+'[1]Stan i struktura I 14'!O51</f>
        <v>13</v>
      </c>
      <c r="P51" s="85">
        <f>P50+'[1]Stan i struktura I 14'!P51</f>
        <v>39</v>
      </c>
      <c r="Q51" s="85">
        <f>Q50+'[1]Stan i struktura I 14'!Q51</f>
        <v>2</v>
      </c>
      <c r="R51" s="86">
        <f>R50+'[1]Stan i struktura I 14'!R51</f>
        <v>0</v>
      </c>
      <c r="S51" s="83">
        <f>S50+'[1]Stan i struktura I 14'!S51</f>
        <v>89</v>
      </c>
      <c r="U51" s="1">
        <f>SUM(E51:R51)</f>
        <v>89</v>
      </c>
      <c r="V51" s="4">
        <f>SUM(E51:R51)</f>
        <v>89</v>
      </c>
    </row>
    <row r="52" spans="2:22" s="4" customFormat="1" ht="42" customHeight="1" thickTop="1" thickBot="1">
      <c r="B52" s="228" t="s">
        <v>28</v>
      </c>
      <c r="C52" s="229" t="s">
        <v>64</v>
      </c>
      <c r="D52" s="230"/>
      <c r="E52" s="49">
        <v>6</v>
      </c>
      <c r="F52" s="50">
        <v>0</v>
      </c>
      <c r="G52" s="50">
        <v>0</v>
      </c>
      <c r="H52" s="50">
        <v>3</v>
      </c>
      <c r="I52" s="51">
        <v>0</v>
      </c>
      <c r="J52" s="50">
        <v>5</v>
      </c>
      <c r="K52" s="51">
        <v>0</v>
      </c>
      <c r="L52" s="50">
        <v>1</v>
      </c>
      <c r="M52" s="51">
        <v>0</v>
      </c>
      <c r="N52" s="51">
        <v>6</v>
      </c>
      <c r="O52" s="51">
        <v>5</v>
      </c>
      <c r="P52" s="50">
        <v>3</v>
      </c>
      <c r="Q52" s="89">
        <v>0</v>
      </c>
      <c r="R52" s="51">
        <v>9</v>
      </c>
      <c r="S52" s="84">
        <f>SUM(E52:R52)</f>
        <v>38</v>
      </c>
    </row>
    <row r="53" spans="2:22" ht="42" customHeight="1" thickTop="1" thickBot="1">
      <c r="B53" s="175"/>
      <c r="C53" s="223" t="s">
        <v>65</v>
      </c>
      <c r="D53" s="224"/>
      <c r="E53" s="85">
        <f>E52+'[1]Stan i struktura I 14'!E53</f>
        <v>6</v>
      </c>
      <c r="F53" s="85">
        <f>F52+'[1]Stan i struktura I 14'!F53</f>
        <v>0</v>
      </c>
      <c r="G53" s="85">
        <f>G52+'[1]Stan i struktura I 14'!G53</f>
        <v>0</v>
      </c>
      <c r="H53" s="85">
        <f>H52+'[1]Stan i struktura I 14'!H53</f>
        <v>3</v>
      </c>
      <c r="I53" s="85">
        <f>I52+'[1]Stan i struktura I 14'!I53</f>
        <v>0</v>
      </c>
      <c r="J53" s="85">
        <f>J52+'[1]Stan i struktura I 14'!J53</f>
        <v>5</v>
      </c>
      <c r="K53" s="85">
        <f>K52+'[1]Stan i struktura I 14'!K53</f>
        <v>0</v>
      </c>
      <c r="L53" s="85">
        <f>L52+'[1]Stan i struktura I 14'!L53</f>
        <v>1</v>
      </c>
      <c r="M53" s="85">
        <f>M52+'[1]Stan i struktura I 14'!M53</f>
        <v>0</v>
      </c>
      <c r="N53" s="85">
        <f>N52+'[1]Stan i struktura I 14'!N53</f>
        <v>8</v>
      </c>
      <c r="O53" s="85">
        <f>O52+'[1]Stan i struktura I 14'!O53</f>
        <v>6</v>
      </c>
      <c r="P53" s="85">
        <f>P52+'[1]Stan i struktura I 14'!P53</f>
        <v>3</v>
      </c>
      <c r="Q53" s="85">
        <f>Q52+'[1]Stan i struktura I 14'!Q53</f>
        <v>0</v>
      </c>
      <c r="R53" s="86">
        <f>R52+'[1]Stan i struktura I 14'!R53</f>
        <v>10</v>
      </c>
      <c r="S53" s="83">
        <f>S52+'[1]Stan i struktura I 14'!S53</f>
        <v>42</v>
      </c>
      <c r="U53" s="1">
        <f>SUM(E53:R53)</f>
        <v>42</v>
      </c>
      <c r="V53" s="4">
        <f>SUM(E53:R53)</f>
        <v>42</v>
      </c>
    </row>
    <row r="54" spans="2:22" s="4" customFormat="1" ht="42" customHeight="1" thickTop="1" thickBot="1">
      <c r="B54" s="228" t="s">
        <v>31</v>
      </c>
      <c r="C54" s="229" t="s">
        <v>66</v>
      </c>
      <c r="D54" s="230"/>
      <c r="E54" s="49">
        <v>9</v>
      </c>
      <c r="F54" s="50">
        <v>7</v>
      </c>
      <c r="G54" s="50">
        <v>0</v>
      </c>
      <c r="H54" s="50">
        <v>0</v>
      </c>
      <c r="I54" s="51">
        <v>0</v>
      </c>
      <c r="J54" s="50">
        <v>3</v>
      </c>
      <c r="K54" s="51">
        <v>3</v>
      </c>
      <c r="L54" s="50">
        <v>5</v>
      </c>
      <c r="M54" s="51">
        <v>4</v>
      </c>
      <c r="N54" s="51">
        <v>3</v>
      </c>
      <c r="O54" s="51">
        <v>2</v>
      </c>
      <c r="P54" s="50">
        <v>2</v>
      </c>
      <c r="Q54" s="89">
        <v>4</v>
      </c>
      <c r="R54" s="51">
        <v>4</v>
      </c>
      <c r="S54" s="84">
        <f>SUM(E54:R54)</f>
        <v>46</v>
      </c>
    </row>
    <row r="55" spans="2:22" s="4" customFormat="1" ht="42" customHeight="1" thickTop="1" thickBot="1">
      <c r="B55" s="175"/>
      <c r="C55" s="231" t="s">
        <v>67</v>
      </c>
      <c r="D55" s="232"/>
      <c r="E55" s="85">
        <f>E54+'[1]Stan i struktura I 14'!E55</f>
        <v>15</v>
      </c>
      <c r="F55" s="85">
        <f>F54+'[1]Stan i struktura I 14'!F55</f>
        <v>7</v>
      </c>
      <c r="G55" s="85">
        <f>G54+'[1]Stan i struktura I 14'!G55</f>
        <v>0</v>
      </c>
      <c r="H55" s="85">
        <f>H54+'[1]Stan i struktura I 14'!H55</f>
        <v>0</v>
      </c>
      <c r="I55" s="85">
        <f>I54+'[1]Stan i struktura I 14'!I55</f>
        <v>0</v>
      </c>
      <c r="J55" s="85">
        <f>J54+'[1]Stan i struktura I 14'!J55</f>
        <v>4</v>
      </c>
      <c r="K55" s="85">
        <f>K54+'[1]Stan i struktura I 14'!K55</f>
        <v>5</v>
      </c>
      <c r="L55" s="85">
        <f>L54+'[1]Stan i struktura I 14'!L55</f>
        <v>8</v>
      </c>
      <c r="M55" s="85">
        <f>M54+'[1]Stan i struktura I 14'!M55</f>
        <v>4</v>
      </c>
      <c r="N55" s="85">
        <f>N54+'[1]Stan i struktura I 14'!N55</f>
        <v>4</v>
      </c>
      <c r="O55" s="85">
        <f>O54+'[1]Stan i struktura I 14'!O55</f>
        <v>6</v>
      </c>
      <c r="P55" s="85">
        <f>P54+'[1]Stan i struktura I 14'!P55</f>
        <v>4</v>
      </c>
      <c r="Q55" s="85">
        <f>Q54+'[1]Stan i struktura I 14'!Q55</f>
        <v>6</v>
      </c>
      <c r="R55" s="86">
        <f>R54+'[1]Stan i struktura I 14'!R55</f>
        <v>10</v>
      </c>
      <c r="S55" s="83">
        <f>S54+'[1]Stan i struktura I 14'!S55</f>
        <v>73</v>
      </c>
      <c r="U55" s="4">
        <f>SUM(E55:R55)</f>
        <v>73</v>
      </c>
      <c r="V55" s="4">
        <f>SUM(E55:R55)</f>
        <v>73</v>
      </c>
    </row>
    <row r="56" spans="2:22" s="4" customFormat="1" ht="42" customHeight="1" thickTop="1" thickBot="1">
      <c r="B56" s="228" t="s">
        <v>42</v>
      </c>
      <c r="C56" s="234" t="s">
        <v>68</v>
      </c>
      <c r="D56" s="235"/>
      <c r="E56" s="90">
        <v>5</v>
      </c>
      <c r="F56" s="90">
        <v>11</v>
      </c>
      <c r="G56" s="90">
        <v>0</v>
      </c>
      <c r="H56" s="90">
        <v>0</v>
      </c>
      <c r="I56" s="90">
        <v>0</v>
      </c>
      <c r="J56" s="90">
        <v>1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17</v>
      </c>
    </row>
    <row r="57" spans="2:22" s="4" customFormat="1" ht="42" customHeight="1" thickTop="1" thickBot="1">
      <c r="B57" s="233"/>
      <c r="C57" s="236" t="s">
        <v>69</v>
      </c>
      <c r="D57" s="237"/>
      <c r="E57" s="85">
        <f>E56+'[1]Stan i struktura I 14'!E57</f>
        <v>7</v>
      </c>
      <c r="F57" s="85">
        <f>F56+'[1]Stan i struktura I 14'!F57</f>
        <v>12</v>
      </c>
      <c r="G57" s="85">
        <f>G56+'[1]Stan i struktura I 14'!G57</f>
        <v>0</v>
      </c>
      <c r="H57" s="85">
        <f>H56+'[1]Stan i struktura I 14'!H57</f>
        <v>0</v>
      </c>
      <c r="I57" s="85">
        <f>I56+'[1]Stan i struktura I 14'!I57</f>
        <v>0</v>
      </c>
      <c r="J57" s="85">
        <f>J56+'[1]Stan i struktura I 14'!J57</f>
        <v>1</v>
      </c>
      <c r="K57" s="85">
        <f>K56+'[1]Stan i struktura I 14'!K57</f>
        <v>0</v>
      </c>
      <c r="L57" s="85">
        <f>L56+'[1]Stan i struktura I 14'!L57</f>
        <v>0</v>
      </c>
      <c r="M57" s="85">
        <f>M56+'[1]Stan i struktura I 14'!M57</f>
        <v>0</v>
      </c>
      <c r="N57" s="85">
        <f>N56+'[1]Stan i struktura I 14'!N57</f>
        <v>0</v>
      </c>
      <c r="O57" s="85">
        <f>O56+'[1]Stan i struktura I 14'!O57</f>
        <v>1</v>
      </c>
      <c r="P57" s="85">
        <f>P56+'[1]Stan i struktura I 14'!P57</f>
        <v>0</v>
      </c>
      <c r="Q57" s="85">
        <f>Q56+'[1]Stan i struktura I 14'!Q57</f>
        <v>0</v>
      </c>
      <c r="R57" s="86">
        <f>R56+'[1]Stan i struktura I 14'!R57</f>
        <v>0</v>
      </c>
      <c r="S57" s="83">
        <f>S56+'[1]Stan i struktura I 14'!S57</f>
        <v>21</v>
      </c>
      <c r="U57" s="4">
        <f>SUM(E57:R57)</f>
        <v>21</v>
      </c>
      <c r="V57" s="4">
        <f>SUM(E57:R57)</f>
        <v>21</v>
      </c>
    </row>
    <row r="58" spans="2:22" s="4" customFormat="1" ht="42" customHeight="1" thickTop="1" thickBot="1">
      <c r="B58" s="228" t="s">
        <v>50</v>
      </c>
      <c r="C58" s="234" t="s">
        <v>70</v>
      </c>
      <c r="D58" s="235"/>
      <c r="E58" s="90">
        <v>3</v>
      </c>
      <c r="F58" s="90">
        <v>0</v>
      </c>
      <c r="G58" s="90">
        <v>0</v>
      </c>
      <c r="H58" s="90">
        <v>31</v>
      </c>
      <c r="I58" s="90">
        <v>13</v>
      </c>
      <c r="J58" s="90">
        <v>0</v>
      </c>
      <c r="K58" s="90">
        <v>6</v>
      </c>
      <c r="L58" s="90">
        <v>7</v>
      </c>
      <c r="M58" s="90">
        <v>7</v>
      </c>
      <c r="N58" s="90">
        <v>15</v>
      </c>
      <c r="O58" s="90">
        <v>1</v>
      </c>
      <c r="P58" s="90">
        <v>2</v>
      </c>
      <c r="Q58" s="90">
        <v>0</v>
      </c>
      <c r="R58" s="91">
        <v>5</v>
      </c>
      <c r="S58" s="84">
        <f>SUM(E58:R58)</f>
        <v>90</v>
      </c>
    </row>
    <row r="59" spans="2:22" s="4" customFormat="1" ht="42" customHeight="1" thickTop="1" thickBot="1">
      <c r="B59" s="225"/>
      <c r="C59" s="238" t="s">
        <v>71</v>
      </c>
      <c r="D59" s="239"/>
      <c r="E59" s="85">
        <f>E58+'[1]Stan i struktura I 14'!E59</f>
        <v>6</v>
      </c>
      <c r="F59" s="85">
        <f>F58+'[1]Stan i struktura I 14'!F59</f>
        <v>0</v>
      </c>
      <c r="G59" s="85">
        <f>G58+'[1]Stan i struktura I 14'!G59</f>
        <v>0</v>
      </c>
      <c r="H59" s="85">
        <f>H58+'[1]Stan i struktura I 14'!H59</f>
        <v>32</v>
      </c>
      <c r="I59" s="85">
        <f>I58+'[1]Stan i struktura I 14'!I59</f>
        <v>15</v>
      </c>
      <c r="J59" s="85">
        <f>J58+'[1]Stan i struktura I 14'!J59</f>
        <v>0</v>
      </c>
      <c r="K59" s="85">
        <f>K58+'[1]Stan i struktura I 14'!K59</f>
        <v>6</v>
      </c>
      <c r="L59" s="85">
        <f>L58+'[1]Stan i struktura I 14'!L59</f>
        <v>8</v>
      </c>
      <c r="M59" s="85">
        <f>M58+'[1]Stan i struktura I 14'!M59</f>
        <v>7</v>
      </c>
      <c r="N59" s="85">
        <f>N58+'[1]Stan i struktura I 14'!N59</f>
        <v>22</v>
      </c>
      <c r="O59" s="85">
        <f>O58+'[1]Stan i struktura I 14'!O59</f>
        <v>1</v>
      </c>
      <c r="P59" s="85">
        <f>P58+'[1]Stan i struktura I 14'!P59</f>
        <v>2</v>
      </c>
      <c r="Q59" s="85">
        <f>Q58+'[1]Stan i struktura I 14'!Q59</f>
        <v>0</v>
      </c>
      <c r="R59" s="86">
        <f>R58+'[1]Stan i struktura I 14'!R59</f>
        <v>6</v>
      </c>
      <c r="S59" s="83">
        <f>S58+'[1]Stan i struktura I 14'!S59</f>
        <v>105</v>
      </c>
      <c r="U59" s="4">
        <f>SUM(E59:R59)</f>
        <v>105</v>
      </c>
      <c r="V59" s="4">
        <f>SUM(E59:R59)</f>
        <v>105</v>
      </c>
    </row>
    <row r="60" spans="2:22" s="4" customFormat="1" ht="42" customHeight="1" thickTop="1" thickBot="1">
      <c r="B60" s="240" t="s">
        <v>72</v>
      </c>
      <c r="C60" s="234" t="s">
        <v>73</v>
      </c>
      <c r="D60" s="235"/>
      <c r="E60" s="90">
        <v>72</v>
      </c>
      <c r="F60" s="90">
        <v>40</v>
      </c>
      <c r="G60" s="90">
        <v>20</v>
      </c>
      <c r="H60" s="90">
        <v>100</v>
      </c>
      <c r="I60" s="90">
        <v>6</v>
      </c>
      <c r="J60" s="90">
        <v>58</v>
      </c>
      <c r="K60" s="90">
        <v>4</v>
      </c>
      <c r="L60" s="90">
        <v>61</v>
      </c>
      <c r="M60" s="90">
        <v>9</v>
      </c>
      <c r="N60" s="90">
        <v>25</v>
      </c>
      <c r="O60" s="90">
        <v>135</v>
      </c>
      <c r="P60" s="90">
        <v>108</v>
      </c>
      <c r="Q60" s="90">
        <v>82</v>
      </c>
      <c r="R60" s="91">
        <v>64</v>
      </c>
      <c r="S60" s="84">
        <f>SUM(E60:R60)</f>
        <v>784</v>
      </c>
    </row>
    <row r="61" spans="2:22" s="4" customFormat="1" ht="42" customHeight="1" thickTop="1" thickBot="1">
      <c r="B61" s="240"/>
      <c r="C61" s="241" t="s">
        <v>74</v>
      </c>
      <c r="D61" s="242"/>
      <c r="E61" s="92">
        <f>E60+'[1]Stan i struktura I 14'!E61</f>
        <v>99</v>
      </c>
      <c r="F61" s="92">
        <f>F60+'[1]Stan i struktura I 14'!F61</f>
        <v>66</v>
      </c>
      <c r="G61" s="92">
        <f>G60+'[1]Stan i struktura I 14'!G61</f>
        <v>20</v>
      </c>
      <c r="H61" s="92">
        <f>H60+'[1]Stan i struktura I 14'!H61</f>
        <v>129</v>
      </c>
      <c r="I61" s="92">
        <f>I60+'[1]Stan i struktura I 14'!I61</f>
        <v>13</v>
      </c>
      <c r="J61" s="92">
        <f>J60+'[1]Stan i struktura I 14'!J61</f>
        <v>73</v>
      </c>
      <c r="K61" s="92">
        <f>K60+'[1]Stan i struktura I 14'!K61</f>
        <v>9</v>
      </c>
      <c r="L61" s="92">
        <f>L60+'[1]Stan i struktura I 14'!L61</f>
        <v>89</v>
      </c>
      <c r="M61" s="92">
        <f>M60+'[1]Stan i struktura I 14'!M61</f>
        <v>12</v>
      </c>
      <c r="N61" s="92">
        <f>N60+'[1]Stan i struktura I 14'!N61</f>
        <v>45</v>
      </c>
      <c r="O61" s="92">
        <f>O60+'[1]Stan i struktura I 14'!O61</f>
        <v>157</v>
      </c>
      <c r="P61" s="92">
        <f>P60+'[1]Stan i struktura I 14'!P61</f>
        <v>127</v>
      </c>
      <c r="Q61" s="92">
        <f>Q60+'[1]Stan i struktura I 14'!Q61</f>
        <v>93</v>
      </c>
      <c r="R61" s="93">
        <f>R60+'[1]Stan i struktura I 14'!R61</f>
        <v>88</v>
      </c>
      <c r="S61" s="83">
        <f>S60+'[1]Stan i struktura I 14'!S61</f>
        <v>1020</v>
      </c>
      <c r="U61" s="4">
        <f>SUM(E61:R61)</f>
        <v>1020</v>
      </c>
      <c r="V61" s="4">
        <f>SUM(E61:R61)</f>
        <v>1020</v>
      </c>
    </row>
    <row r="62" spans="2:22" s="4" customFormat="1" ht="42" customHeight="1" thickTop="1" thickBot="1">
      <c r="B62" s="240" t="s">
        <v>75</v>
      </c>
      <c r="C62" s="234" t="s">
        <v>76</v>
      </c>
      <c r="D62" s="23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Top="1" thickBot="1">
      <c r="B63" s="240"/>
      <c r="C63" s="243" t="s">
        <v>77</v>
      </c>
      <c r="D63" s="244"/>
      <c r="E63" s="85">
        <f>E62+'[1]Stan i struktura I 14'!E63</f>
        <v>0</v>
      </c>
      <c r="F63" s="85">
        <f>F62+'[1]Stan i struktura I 14'!F63</f>
        <v>0</v>
      </c>
      <c r="G63" s="85">
        <f>G62+'[1]Stan i struktura I 14'!G63</f>
        <v>0</v>
      </c>
      <c r="H63" s="85">
        <f>H62+'[1]Stan i struktura I 14'!H63</f>
        <v>0</v>
      </c>
      <c r="I63" s="85">
        <f>I62+'[1]Stan i struktura I 14'!I63</f>
        <v>0</v>
      </c>
      <c r="J63" s="85">
        <f>J62+'[1]Stan i struktura I 14'!J63</f>
        <v>0</v>
      </c>
      <c r="K63" s="85">
        <f>K62+'[1]Stan i struktura I 14'!K63</f>
        <v>0</v>
      </c>
      <c r="L63" s="85">
        <f>L62+'[1]Stan i struktura I 14'!L63</f>
        <v>0</v>
      </c>
      <c r="M63" s="85">
        <f>M62+'[1]Stan i struktura I 14'!M63</f>
        <v>0</v>
      </c>
      <c r="N63" s="85">
        <f>N62+'[1]Stan i struktura I 14'!N63</f>
        <v>0</v>
      </c>
      <c r="O63" s="85">
        <f>O62+'[1]Stan i struktura I 14'!O63</f>
        <v>0</v>
      </c>
      <c r="P63" s="85">
        <f>P62+'[1]Stan i struktura I 14'!P63</f>
        <v>0</v>
      </c>
      <c r="Q63" s="85">
        <f>Q62+'[1]Stan i struktura I 14'!Q63</f>
        <v>0</v>
      </c>
      <c r="R63" s="86">
        <f>R62+'[1]Stan i struktura I 14'!R63</f>
        <v>0</v>
      </c>
      <c r="S63" s="83">
        <f>S62+'[1]Stan i struktura 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240" t="s">
        <v>78</v>
      </c>
      <c r="C64" s="234" t="s">
        <v>79</v>
      </c>
      <c r="D64" s="235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49</v>
      </c>
      <c r="K64" s="90">
        <v>19</v>
      </c>
      <c r="L64" s="90">
        <v>0</v>
      </c>
      <c r="M64" s="90">
        <v>0</v>
      </c>
      <c r="N64" s="90">
        <v>16</v>
      </c>
      <c r="O64" s="90">
        <v>57</v>
      </c>
      <c r="P64" s="90">
        <v>0</v>
      </c>
      <c r="Q64" s="90">
        <v>146</v>
      </c>
      <c r="R64" s="91">
        <v>179</v>
      </c>
      <c r="S64" s="84">
        <f>SUM(E64:R64)</f>
        <v>466</v>
      </c>
    </row>
    <row r="65" spans="2:22" ht="42" customHeight="1" thickTop="1" thickBot="1">
      <c r="B65" s="245"/>
      <c r="C65" s="246" t="s">
        <v>80</v>
      </c>
      <c r="D65" s="247"/>
      <c r="E65" s="85">
        <f>E64+'[1]Stan i struktura I 14'!E65</f>
        <v>0</v>
      </c>
      <c r="F65" s="85">
        <f>F64+'[1]Stan i struktura I 14'!F65</f>
        <v>0</v>
      </c>
      <c r="G65" s="85">
        <f>G64+'[1]Stan i struktura I 14'!G65</f>
        <v>0</v>
      </c>
      <c r="H65" s="85">
        <f>H64+'[1]Stan i struktura I 14'!H65</f>
        <v>0</v>
      </c>
      <c r="I65" s="85">
        <f>I64+'[1]Stan i struktura I 14'!I65</f>
        <v>0</v>
      </c>
      <c r="J65" s="85">
        <f>J64+'[1]Stan i struktura I 14'!J65</f>
        <v>49</v>
      </c>
      <c r="K65" s="85">
        <f>K64+'[1]Stan i struktura I 14'!K65</f>
        <v>19</v>
      </c>
      <c r="L65" s="85">
        <f>L64+'[1]Stan i struktura I 14'!L65</f>
        <v>0</v>
      </c>
      <c r="M65" s="85">
        <f>M64+'[1]Stan i struktura I 14'!M65</f>
        <v>0</v>
      </c>
      <c r="N65" s="85">
        <f>N64+'[1]Stan i struktura I 14'!N65</f>
        <v>16</v>
      </c>
      <c r="O65" s="85">
        <f>O64+'[1]Stan i struktura I 14'!O65</f>
        <v>57</v>
      </c>
      <c r="P65" s="85">
        <f>P64+'[1]Stan i struktura I 14'!P65</f>
        <v>0</v>
      </c>
      <c r="Q65" s="85">
        <f>Q64+'[1]Stan i struktura I 14'!Q65</f>
        <v>146</v>
      </c>
      <c r="R65" s="86">
        <f>R64+'[1]Stan i struktura I 14'!R65</f>
        <v>179</v>
      </c>
      <c r="S65" s="83">
        <f>S64+'[1]Stan i struktura I 14'!S65</f>
        <v>466</v>
      </c>
      <c r="U65" s="1">
        <f>SUM(E65:R65)</f>
        <v>466</v>
      </c>
      <c r="V65" s="4">
        <f>SUM(E65:R65)</f>
        <v>466</v>
      </c>
    </row>
    <row r="66" spans="2:22" ht="45" customHeight="1" thickTop="1" thickBot="1">
      <c r="B66" s="248" t="s">
        <v>81</v>
      </c>
      <c r="C66" s="250" t="s">
        <v>82</v>
      </c>
      <c r="D66" s="251"/>
      <c r="E66" s="94">
        <f t="shared" ref="E66:R67" si="14">E48+E50+E52+E54+E56+E58+E60+E62+E64</f>
        <v>116</v>
      </c>
      <c r="F66" s="94">
        <f t="shared" si="14"/>
        <v>85</v>
      </c>
      <c r="G66" s="94">
        <f t="shared" si="14"/>
        <v>20</v>
      </c>
      <c r="H66" s="94">
        <f t="shared" si="14"/>
        <v>141</v>
      </c>
      <c r="I66" s="94">
        <f t="shared" si="14"/>
        <v>19</v>
      </c>
      <c r="J66" s="94">
        <f t="shared" si="14"/>
        <v>116</v>
      </c>
      <c r="K66" s="94">
        <f t="shared" si="14"/>
        <v>42</v>
      </c>
      <c r="L66" s="94">
        <f t="shared" si="14"/>
        <v>77</v>
      </c>
      <c r="M66" s="94">
        <f t="shared" si="14"/>
        <v>20</v>
      </c>
      <c r="N66" s="94">
        <f t="shared" si="14"/>
        <v>67</v>
      </c>
      <c r="O66" s="94">
        <f t="shared" si="14"/>
        <v>233</v>
      </c>
      <c r="P66" s="94">
        <f t="shared" si="14"/>
        <v>150</v>
      </c>
      <c r="Q66" s="94">
        <f t="shared" si="14"/>
        <v>324</v>
      </c>
      <c r="R66" s="95">
        <f t="shared" si="14"/>
        <v>276</v>
      </c>
      <c r="S66" s="96">
        <f>SUM(E66:R66)</f>
        <v>1686</v>
      </c>
      <c r="V66" s="4"/>
    </row>
    <row r="67" spans="2:22" ht="45" customHeight="1" thickTop="1" thickBot="1">
      <c r="B67" s="249"/>
      <c r="C67" s="250" t="s">
        <v>83</v>
      </c>
      <c r="D67" s="251"/>
      <c r="E67" s="97">
        <f t="shared" si="14"/>
        <v>158</v>
      </c>
      <c r="F67" s="97">
        <f>F49+F51+F53+F55+F57+F59+F61+F63+F65</f>
        <v>120</v>
      </c>
      <c r="G67" s="97">
        <f t="shared" si="14"/>
        <v>21</v>
      </c>
      <c r="H67" s="97">
        <f t="shared" si="14"/>
        <v>171</v>
      </c>
      <c r="I67" s="97">
        <f t="shared" si="14"/>
        <v>29</v>
      </c>
      <c r="J67" s="97">
        <f t="shared" si="14"/>
        <v>132</v>
      </c>
      <c r="K67" s="97">
        <f t="shared" si="14"/>
        <v>50</v>
      </c>
      <c r="L67" s="97">
        <f t="shared" si="14"/>
        <v>115</v>
      </c>
      <c r="M67" s="97">
        <f t="shared" si="14"/>
        <v>23</v>
      </c>
      <c r="N67" s="97">
        <f t="shared" si="14"/>
        <v>97</v>
      </c>
      <c r="O67" s="97">
        <f t="shared" si="14"/>
        <v>315</v>
      </c>
      <c r="P67" s="97">
        <f t="shared" si="14"/>
        <v>184</v>
      </c>
      <c r="Q67" s="97">
        <f t="shared" si="14"/>
        <v>373</v>
      </c>
      <c r="R67" s="98">
        <f t="shared" si="14"/>
        <v>329</v>
      </c>
      <c r="S67" s="96">
        <f>SUM(E67:R67)</f>
        <v>2117</v>
      </c>
      <c r="V67" s="4"/>
    </row>
    <row r="68" spans="2:22" ht="14.25" customHeight="1">
      <c r="B68" s="252" t="s">
        <v>84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</row>
    <row r="69" spans="2:22" ht="14.2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5" spans="2:22" ht="13.5" thickBot="1"/>
    <row r="76" spans="2:22" ht="26.25" customHeight="1" thickTop="1" thickBot="1">
      <c r="E76" s="99">
        <v>105</v>
      </c>
      <c r="F76" s="99">
        <v>56</v>
      </c>
      <c r="G76" s="99">
        <v>45</v>
      </c>
      <c r="H76" s="99">
        <v>70</v>
      </c>
      <c r="I76" s="99">
        <v>78</v>
      </c>
      <c r="J76" s="99">
        <v>58</v>
      </c>
      <c r="K76" s="99">
        <v>53</v>
      </c>
      <c r="L76" s="99">
        <v>29</v>
      </c>
      <c r="M76" s="99">
        <v>77</v>
      </c>
      <c r="N76" s="99">
        <v>38</v>
      </c>
      <c r="O76" s="99">
        <v>119</v>
      </c>
      <c r="P76" s="99">
        <v>90</v>
      </c>
      <c r="Q76" s="99">
        <v>94</v>
      </c>
      <c r="R76" s="99">
        <v>69</v>
      </c>
      <c r="S76" s="77">
        <f>SUM(E76:R76)</f>
        <v>981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2" t="s">
        <v>85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2:15" ht="24.75" customHeight="1">
      <c r="B2" s="282" t="s">
        <v>86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3" t="s">
        <v>87</v>
      </c>
      <c r="C4" s="285" t="s">
        <v>88</v>
      </c>
      <c r="D4" s="267" t="s">
        <v>89</v>
      </c>
      <c r="E4" s="269" t="s">
        <v>90</v>
      </c>
      <c r="F4" s="100"/>
      <c r="G4" s="263" t="s">
        <v>87</v>
      </c>
      <c r="H4" s="265" t="s">
        <v>91</v>
      </c>
      <c r="I4" s="267" t="s">
        <v>89</v>
      </c>
      <c r="J4" s="269" t="s">
        <v>90</v>
      </c>
      <c r="K4" s="33"/>
      <c r="L4" s="263" t="s">
        <v>87</v>
      </c>
      <c r="M4" s="277" t="s">
        <v>88</v>
      </c>
      <c r="N4" s="267" t="s">
        <v>89</v>
      </c>
      <c r="O4" s="279" t="s">
        <v>90</v>
      </c>
    </row>
    <row r="5" spans="2:15" ht="18.75" customHeight="1" thickTop="1" thickBot="1">
      <c r="B5" s="264"/>
      <c r="C5" s="286"/>
      <c r="D5" s="268"/>
      <c r="E5" s="270"/>
      <c r="F5" s="100"/>
      <c r="G5" s="264"/>
      <c r="H5" s="266"/>
      <c r="I5" s="268"/>
      <c r="J5" s="270"/>
      <c r="K5" s="33"/>
      <c r="L5" s="264"/>
      <c r="M5" s="278"/>
      <c r="N5" s="268"/>
      <c r="O5" s="280"/>
    </row>
    <row r="6" spans="2:15" ht="17.100000000000001" customHeight="1" thickTop="1">
      <c r="B6" s="271" t="s">
        <v>92</v>
      </c>
      <c r="C6" s="272"/>
      <c r="D6" s="272"/>
      <c r="E6" s="275">
        <f>SUM(E8+E19+E27+E34+E41)</f>
        <v>22945</v>
      </c>
      <c r="F6" s="100"/>
      <c r="G6" s="101">
        <v>4</v>
      </c>
      <c r="H6" s="102" t="s">
        <v>93</v>
      </c>
      <c r="I6" s="103" t="s">
        <v>94</v>
      </c>
      <c r="J6" s="104">
        <v>871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9921</v>
      </c>
    </row>
    <row r="7" spans="2:15" ht="17.100000000000001" customHeight="1" thickBot="1">
      <c r="B7" s="273"/>
      <c r="C7" s="274"/>
      <c r="D7" s="274"/>
      <c r="E7" s="281"/>
      <c r="F7" s="1"/>
      <c r="G7" s="108">
        <v>5</v>
      </c>
      <c r="H7" s="109" t="s">
        <v>98</v>
      </c>
      <c r="I7" s="104" t="s">
        <v>94</v>
      </c>
      <c r="J7" s="104">
        <v>402</v>
      </c>
      <c r="K7" s="1"/>
      <c r="L7" s="108">
        <v>1</v>
      </c>
      <c r="M7" s="109" t="s">
        <v>99</v>
      </c>
      <c r="N7" s="104" t="s">
        <v>94</v>
      </c>
      <c r="O7" s="110">
        <v>239</v>
      </c>
    </row>
    <row r="8" spans="2:15" ht="17.100000000000001" customHeight="1" thickTop="1" thickBot="1">
      <c r="B8" s="105" t="s">
        <v>100</v>
      </c>
      <c r="C8" s="106" t="s">
        <v>101</v>
      </c>
      <c r="D8" s="111" t="s">
        <v>97</v>
      </c>
      <c r="E8" s="107">
        <f>SUM(E9:E17)</f>
        <v>8606</v>
      </c>
      <c r="F8" s="1"/>
      <c r="G8" s="112"/>
      <c r="H8" s="113"/>
      <c r="I8" s="114"/>
      <c r="J8" s="115"/>
      <c r="K8" s="1"/>
      <c r="L8" s="108">
        <v>2</v>
      </c>
      <c r="M8" s="109" t="s">
        <v>102</v>
      </c>
      <c r="N8" s="104" t="s">
        <v>103</v>
      </c>
      <c r="O8" s="104">
        <v>251</v>
      </c>
    </row>
    <row r="9" spans="2:15" ht="17.100000000000001" customHeight="1" thickBot="1">
      <c r="B9" s="108">
        <v>1</v>
      </c>
      <c r="C9" s="109" t="s">
        <v>104</v>
      </c>
      <c r="D9" s="104" t="s">
        <v>103</v>
      </c>
      <c r="E9" s="104">
        <v>371</v>
      </c>
      <c r="F9" s="1"/>
      <c r="G9" s="116"/>
      <c r="H9" s="117"/>
      <c r="I9" s="118"/>
      <c r="J9" s="118"/>
      <c r="K9" s="1"/>
      <c r="L9" s="108">
        <v>3</v>
      </c>
      <c r="M9" s="109" t="s">
        <v>105</v>
      </c>
      <c r="N9" s="104" t="s">
        <v>94</v>
      </c>
      <c r="O9" s="104">
        <v>573</v>
      </c>
    </row>
    <row r="10" spans="2:15" ht="17.100000000000001" customHeight="1">
      <c r="B10" s="108">
        <v>2</v>
      </c>
      <c r="C10" s="109" t="s">
        <v>106</v>
      </c>
      <c r="D10" s="104" t="s">
        <v>103</v>
      </c>
      <c r="E10" s="104">
        <v>416</v>
      </c>
      <c r="F10" s="1"/>
      <c r="G10" s="263" t="s">
        <v>87</v>
      </c>
      <c r="H10" s="265" t="s">
        <v>91</v>
      </c>
      <c r="I10" s="267" t="s">
        <v>89</v>
      </c>
      <c r="J10" s="269" t="s">
        <v>90</v>
      </c>
      <c r="K10" s="1"/>
      <c r="L10" s="108">
        <v>4</v>
      </c>
      <c r="M10" s="109" t="s">
        <v>107</v>
      </c>
      <c r="N10" s="104" t="s">
        <v>94</v>
      </c>
      <c r="O10" s="104">
        <v>287</v>
      </c>
    </row>
    <row r="11" spans="2:15" ht="17.100000000000001" customHeight="1" thickBot="1">
      <c r="B11" s="108">
        <v>3</v>
      </c>
      <c r="C11" s="109" t="s">
        <v>108</v>
      </c>
      <c r="D11" s="104" t="s">
        <v>103</v>
      </c>
      <c r="E11" s="104">
        <v>348</v>
      </c>
      <c r="F11" s="1"/>
      <c r="G11" s="264"/>
      <c r="H11" s="266"/>
      <c r="I11" s="268"/>
      <c r="J11" s="270"/>
      <c r="K11" s="1"/>
      <c r="L11" s="108">
        <v>5</v>
      </c>
      <c r="M11" s="109" t="s">
        <v>109</v>
      </c>
      <c r="N11" s="104" t="s">
        <v>94</v>
      </c>
      <c r="O11" s="104">
        <v>595</v>
      </c>
    </row>
    <row r="12" spans="2:15" ht="17.100000000000001" customHeight="1" thickTop="1">
      <c r="B12" s="108">
        <v>4</v>
      </c>
      <c r="C12" s="109" t="s">
        <v>110</v>
      </c>
      <c r="D12" s="104" t="s">
        <v>111</v>
      </c>
      <c r="E12" s="104">
        <v>484</v>
      </c>
      <c r="F12" s="1"/>
      <c r="G12" s="271" t="s">
        <v>112</v>
      </c>
      <c r="H12" s="272"/>
      <c r="I12" s="272"/>
      <c r="J12" s="275">
        <f>SUM(J14+J23+J33+J41+O6+O20+O31)</f>
        <v>39660</v>
      </c>
      <c r="K12" s="1"/>
      <c r="L12" s="108" t="s">
        <v>50</v>
      </c>
      <c r="M12" s="109" t="s">
        <v>113</v>
      </c>
      <c r="N12" s="104" t="s">
        <v>94</v>
      </c>
      <c r="O12" s="104">
        <v>1531</v>
      </c>
    </row>
    <row r="13" spans="2:15" ht="17.100000000000001" customHeight="1" thickBot="1">
      <c r="B13" s="108">
        <v>5</v>
      </c>
      <c r="C13" s="109" t="s">
        <v>114</v>
      </c>
      <c r="D13" s="104" t="s">
        <v>103</v>
      </c>
      <c r="E13" s="104">
        <v>332</v>
      </c>
      <c r="F13" s="119"/>
      <c r="G13" s="273"/>
      <c r="H13" s="274"/>
      <c r="I13" s="274"/>
      <c r="J13" s="276"/>
      <c r="K13" s="119"/>
      <c r="L13" s="108">
        <v>7</v>
      </c>
      <c r="M13" s="109" t="s">
        <v>115</v>
      </c>
      <c r="N13" s="104" t="s">
        <v>103</v>
      </c>
      <c r="O13" s="104">
        <v>266</v>
      </c>
    </row>
    <row r="14" spans="2:15" ht="17.100000000000001" customHeight="1" thickTop="1">
      <c r="B14" s="108">
        <v>6</v>
      </c>
      <c r="C14" s="109" t="s">
        <v>116</v>
      </c>
      <c r="D14" s="104" t="s">
        <v>103</v>
      </c>
      <c r="E14" s="104">
        <v>445</v>
      </c>
      <c r="F14" s="120"/>
      <c r="G14" s="105" t="s">
        <v>100</v>
      </c>
      <c r="H14" s="106" t="s">
        <v>117</v>
      </c>
      <c r="I14" s="121" t="s">
        <v>97</v>
      </c>
      <c r="J14" s="122">
        <f>SUM(J15:J21)</f>
        <v>4437</v>
      </c>
      <c r="K14" s="1"/>
      <c r="L14" s="108">
        <v>8</v>
      </c>
      <c r="M14" s="109" t="s">
        <v>118</v>
      </c>
      <c r="N14" s="104" t="s">
        <v>103</v>
      </c>
      <c r="O14" s="104">
        <v>215</v>
      </c>
    </row>
    <row r="15" spans="2:15" ht="17.100000000000001" customHeight="1">
      <c r="B15" s="108">
        <v>7</v>
      </c>
      <c r="C15" s="109" t="s">
        <v>119</v>
      </c>
      <c r="D15" s="104" t="s">
        <v>94</v>
      </c>
      <c r="E15" s="104">
        <v>1020</v>
      </c>
      <c r="F15" s="120"/>
      <c r="G15" s="108">
        <v>1</v>
      </c>
      <c r="H15" s="109" t="s">
        <v>120</v>
      </c>
      <c r="I15" s="104" t="s">
        <v>103</v>
      </c>
      <c r="J15" s="104">
        <v>184</v>
      </c>
      <c r="K15" s="1"/>
      <c r="L15" s="108">
        <v>9</v>
      </c>
      <c r="M15" s="109" t="s">
        <v>121</v>
      </c>
      <c r="N15" s="104" t="s">
        <v>103</v>
      </c>
      <c r="O15" s="104">
        <v>250</v>
      </c>
    </row>
    <row r="16" spans="2:15" ht="17.100000000000001" customHeight="1" thickBot="1">
      <c r="B16" s="123"/>
      <c r="C16" s="124"/>
      <c r="D16" s="125"/>
      <c r="E16" s="126"/>
      <c r="F16" s="120"/>
      <c r="G16" s="108">
        <v>2</v>
      </c>
      <c r="H16" s="109" t="s">
        <v>122</v>
      </c>
      <c r="I16" s="104" t="s">
        <v>103</v>
      </c>
      <c r="J16" s="104">
        <v>150</v>
      </c>
      <c r="K16" s="1"/>
      <c r="L16" s="108">
        <v>10</v>
      </c>
      <c r="M16" s="109" t="s">
        <v>123</v>
      </c>
      <c r="N16" s="104" t="s">
        <v>103</v>
      </c>
      <c r="O16" s="104">
        <v>860</v>
      </c>
    </row>
    <row r="17" spans="2:15" ht="17.100000000000001" customHeight="1" thickTop="1" thickBot="1">
      <c r="B17" s="127">
        <v>8</v>
      </c>
      <c r="C17" s="128" t="s">
        <v>124</v>
      </c>
      <c r="D17" s="129" t="s">
        <v>125</v>
      </c>
      <c r="E17" s="130">
        <v>5190</v>
      </c>
      <c r="F17" s="120"/>
      <c r="G17" s="108">
        <v>3</v>
      </c>
      <c r="H17" s="109" t="s">
        <v>126</v>
      </c>
      <c r="I17" s="104" t="s">
        <v>103</v>
      </c>
      <c r="J17" s="104">
        <v>368</v>
      </c>
      <c r="K17" s="1"/>
      <c r="L17" s="123"/>
      <c r="M17" s="124"/>
      <c r="N17" s="125"/>
      <c r="O17" s="126"/>
    </row>
    <row r="18" spans="2:15" ht="17.100000000000001" customHeight="1" thickTop="1" thickBot="1">
      <c r="B18" s="101"/>
      <c r="C18" s="102"/>
      <c r="D18" s="103"/>
      <c r="E18" s="131" t="s">
        <v>22</v>
      </c>
      <c r="F18" s="132"/>
      <c r="G18" s="108">
        <v>4</v>
      </c>
      <c r="H18" s="109" t="s">
        <v>127</v>
      </c>
      <c r="I18" s="104" t="s">
        <v>103</v>
      </c>
      <c r="J18" s="104">
        <v>813</v>
      </c>
      <c r="K18" s="1"/>
      <c r="L18" s="127">
        <v>11</v>
      </c>
      <c r="M18" s="128" t="s">
        <v>123</v>
      </c>
      <c r="N18" s="129" t="s">
        <v>125</v>
      </c>
      <c r="O18" s="133">
        <v>4854</v>
      </c>
    </row>
    <row r="19" spans="2:15" ht="17.100000000000001" customHeight="1" thickTop="1">
      <c r="B19" s="134" t="s">
        <v>128</v>
      </c>
      <c r="C19" s="135" t="s">
        <v>7</v>
      </c>
      <c r="D19" s="136" t="s">
        <v>97</v>
      </c>
      <c r="E19" s="137">
        <f>SUM(E20:E25)</f>
        <v>5159</v>
      </c>
      <c r="F19" s="120"/>
      <c r="G19" s="108">
        <v>5</v>
      </c>
      <c r="H19" s="109" t="s">
        <v>127</v>
      </c>
      <c r="I19" s="104" t="s">
        <v>111</v>
      </c>
      <c r="J19" s="104">
        <v>1683</v>
      </c>
      <c r="K19" s="1"/>
      <c r="L19" s="101"/>
      <c r="M19" s="102"/>
      <c r="N19" s="103"/>
      <c r="O19" s="131" t="s">
        <v>22</v>
      </c>
    </row>
    <row r="20" spans="2:15" ht="17.100000000000001" customHeight="1">
      <c r="B20" s="108">
        <v>1</v>
      </c>
      <c r="C20" s="109" t="s">
        <v>129</v>
      </c>
      <c r="D20" s="138" t="s">
        <v>103</v>
      </c>
      <c r="E20" s="104">
        <v>518</v>
      </c>
      <c r="F20" s="120"/>
      <c r="G20" s="108">
        <v>6</v>
      </c>
      <c r="H20" s="109" t="s">
        <v>130</v>
      </c>
      <c r="I20" s="104" t="s">
        <v>94</v>
      </c>
      <c r="J20" s="104">
        <v>982</v>
      </c>
      <c r="K20" s="1"/>
      <c r="L20" s="134" t="s">
        <v>131</v>
      </c>
      <c r="M20" s="135" t="s">
        <v>16</v>
      </c>
      <c r="N20" s="136" t="s">
        <v>97</v>
      </c>
      <c r="O20" s="139">
        <f>SUM(O21:O29)</f>
        <v>6126</v>
      </c>
    </row>
    <row r="21" spans="2:15" ht="17.100000000000001" customHeight="1">
      <c r="B21" s="108">
        <v>2</v>
      </c>
      <c r="C21" s="109" t="s">
        <v>132</v>
      </c>
      <c r="D21" s="138" t="s">
        <v>94</v>
      </c>
      <c r="E21" s="104">
        <v>1944</v>
      </c>
      <c r="F21" s="120"/>
      <c r="G21" s="108">
        <v>7</v>
      </c>
      <c r="H21" s="109" t="s">
        <v>133</v>
      </c>
      <c r="I21" s="104" t="s">
        <v>103</v>
      </c>
      <c r="J21" s="104">
        <v>257</v>
      </c>
      <c r="K21" s="1"/>
      <c r="L21" s="108">
        <v>1</v>
      </c>
      <c r="M21" s="109" t="s">
        <v>134</v>
      </c>
      <c r="N21" s="104" t="s">
        <v>103</v>
      </c>
      <c r="O21" s="104">
        <v>320</v>
      </c>
    </row>
    <row r="22" spans="2:15" ht="17.100000000000001" customHeight="1">
      <c r="B22" s="108">
        <v>3</v>
      </c>
      <c r="C22" s="109" t="s">
        <v>135</v>
      </c>
      <c r="D22" s="138" t="s">
        <v>103</v>
      </c>
      <c r="E22" s="104">
        <v>585</v>
      </c>
      <c r="F22" s="120"/>
      <c r="G22" s="108"/>
      <c r="H22" s="109"/>
      <c r="I22" s="104"/>
      <c r="J22" s="140" t="s">
        <v>136</v>
      </c>
      <c r="K22" s="1"/>
      <c r="L22" s="108">
        <v>2</v>
      </c>
      <c r="M22" s="109" t="s">
        <v>137</v>
      </c>
      <c r="N22" s="104" t="s">
        <v>111</v>
      </c>
      <c r="O22" s="104">
        <v>288</v>
      </c>
    </row>
    <row r="23" spans="2:15" ht="17.100000000000001" customHeight="1">
      <c r="B23" s="108">
        <v>4</v>
      </c>
      <c r="C23" s="109" t="s">
        <v>138</v>
      </c>
      <c r="D23" s="138" t="s">
        <v>103</v>
      </c>
      <c r="E23" s="104">
        <v>447</v>
      </c>
      <c r="F23" s="120"/>
      <c r="G23" s="134" t="s">
        <v>128</v>
      </c>
      <c r="H23" s="135" t="s">
        <v>139</v>
      </c>
      <c r="I23" s="136" t="s">
        <v>97</v>
      </c>
      <c r="J23" s="139">
        <f>SUM(J24:J31)</f>
        <v>7904</v>
      </c>
      <c r="K23" s="1"/>
      <c r="L23" s="108">
        <v>3</v>
      </c>
      <c r="M23" s="109" t="s">
        <v>140</v>
      </c>
      <c r="N23" s="104" t="s">
        <v>94</v>
      </c>
      <c r="O23" s="104">
        <v>528</v>
      </c>
    </row>
    <row r="24" spans="2:15" ht="17.100000000000001" customHeight="1">
      <c r="B24" s="108">
        <v>5</v>
      </c>
      <c r="C24" s="109" t="s">
        <v>141</v>
      </c>
      <c r="D24" s="138" t="s">
        <v>94</v>
      </c>
      <c r="E24" s="104">
        <v>1137</v>
      </c>
      <c r="F24" s="120"/>
      <c r="G24" s="108">
        <v>1</v>
      </c>
      <c r="H24" s="109" t="s">
        <v>142</v>
      </c>
      <c r="I24" s="104" t="s">
        <v>94</v>
      </c>
      <c r="J24" s="104">
        <v>389</v>
      </c>
      <c r="K24" s="1"/>
      <c r="L24" s="108">
        <v>4</v>
      </c>
      <c r="M24" s="109" t="s">
        <v>143</v>
      </c>
      <c r="N24" s="104" t="s">
        <v>94</v>
      </c>
      <c r="O24" s="104">
        <v>437</v>
      </c>
    </row>
    <row r="25" spans="2:15" ht="17.100000000000001" customHeight="1">
      <c r="B25" s="108">
        <v>6</v>
      </c>
      <c r="C25" s="109" t="s">
        <v>144</v>
      </c>
      <c r="D25" s="138" t="s">
        <v>94</v>
      </c>
      <c r="E25" s="104">
        <v>528</v>
      </c>
      <c r="F25" s="120"/>
      <c r="G25" s="108">
        <v>2</v>
      </c>
      <c r="H25" s="109" t="s">
        <v>145</v>
      </c>
      <c r="I25" s="104" t="s">
        <v>103</v>
      </c>
      <c r="J25" s="104">
        <v>291</v>
      </c>
      <c r="K25" s="1"/>
      <c r="L25" s="108">
        <v>5</v>
      </c>
      <c r="M25" s="109" t="s">
        <v>146</v>
      </c>
      <c r="N25" s="104" t="s">
        <v>103</v>
      </c>
      <c r="O25" s="104">
        <v>464</v>
      </c>
    </row>
    <row r="26" spans="2:15" ht="17.100000000000001" customHeight="1">
      <c r="B26" s="108"/>
      <c r="C26" s="109"/>
      <c r="D26" s="104"/>
      <c r="E26" s="131"/>
      <c r="F26" s="132"/>
      <c r="G26" s="108">
        <v>3</v>
      </c>
      <c r="H26" s="109" t="s">
        <v>147</v>
      </c>
      <c r="I26" s="104" t="s">
        <v>94</v>
      </c>
      <c r="J26" s="104">
        <v>1913</v>
      </c>
      <c r="K26" s="1"/>
      <c r="L26" s="108">
        <v>6</v>
      </c>
      <c r="M26" s="109" t="s">
        <v>148</v>
      </c>
      <c r="N26" s="104" t="s">
        <v>94</v>
      </c>
      <c r="O26" s="104">
        <v>1713</v>
      </c>
    </row>
    <row r="27" spans="2:15" ht="17.100000000000001" customHeight="1">
      <c r="B27" s="134" t="s">
        <v>149</v>
      </c>
      <c r="C27" s="135" t="s">
        <v>9</v>
      </c>
      <c r="D27" s="136" t="s">
        <v>97</v>
      </c>
      <c r="E27" s="139">
        <f>SUM(E28:E32)</f>
        <v>2230</v>
      </c>
      <c r="F27" s="120"/>
      <c r="G27" s="108">
        <v>4</v>
      </c>
      <c r="H27" s="109" t="s">
        <v>150</v>
      </c>
      <c r="I27" s="104" t="s">
        <v>103</v>
      </c>
      <c r="J27" s="104">
        <v>677</v>
      </c>
      <c r="K27" s="1"/>
      <c r="L27" s="108">
        <v>7</v>
      </c>
      <c r="M27" s="109" t="s">
        <v>151</v>
      </c>
      <c r="N27" s="104" t="s">
        <v>103</v>
      </c>
      <c r="O27" s="104">
        <v>303</v>
      </c>
    </row>
    <row r="28" spans="2:15" ht="17.100000000000001" customHeight="1">
      <c r="B28" s="108">
        <v>1</v>
      </c>
      <c r="C28" s="109" t="s">
        <v>152</v>
      </c>
      <c r="D28" s="104" t="s">
        <v>94</v>
      </c>
      <c r="E28" s="104">
        <v>374</v>
      </c>
      <c r="F28" s="120"/>
      <c r="G28" s="108">
        <v>5</v>
      </c>
      <c r="H28" s="109" t="s">
        <v>150</v>
      </c>
      <c r="I28" s="104" t="s">
        <v>111</v>
      </c>
      <c r="J28" s="104">
        <v>3113</v>
      </c>
      <c r="K28" s="1"/>
      <c r="L28" s="108">
        <v>8</v>
      </c>
      <c r="M28" s="109" t="s">
        <v>153</v>
      </c>
      <c r="N28" s="104" t="s">
        <v>103</v>
      </c>
      <c r="O28" s="104">
        <v>484</v>
      </c>
    </row>
    <row r="29" spans="2:15" ht="17.100000000000001" customHeight="1">
      <c r="B29" s="108">
        <v>2</v>
      </c>
      <c r="C29" s="109" t="s">
        <v>154</v>
      </c>
      <c r="D29" s="104" t="s">
        <v>103</v>
      </c>
      <c r="E29" s="104">
        <v>194</v>
      </c>
      <c r="F29" s="120"/>
      <c r="G29" s="108">
        <v>6</v>
      </c>
      <c r="H29" s="109" t="s">
        <v>155</v>
      </c>
      <c r="I29" s="104" t="s">
        <v>94</v>
      </c>
      <c r="J29" s="104">
        <v>533</v>
      </c>
      <c r="K29" s="1"/>
      <c r="L29" s="108">
        <v>9</v>
      </c>
      <c r="M29" s="109" t="s">
        <v>153</v>
      </c>
      <c r="N29" s="104" t="s">
        <v>111</v>
      </c>
      <c r="O29" s="104">
        <v>1589</v>
      </c>
    </row>
    <row r="30" spans="2:15" ht="17.100000000000001" customHeight="1">
      <c r="B30" s="108">
        <v>3</v>
      </c>
      <c r="C30" s="109" t="s">
        <v>156</v>
      </c>
      <c r="D30" s="104" t="s">
        <v>94</v>
      </c>
      <c r="E30" s="104">
        <v>306</v>
      </c>
      <c r="F30" s="120"/>
      <c r="G30" s="108">
        <v>7</v>
      </c>
      <c r="H30" s="109" t="s">
        <v>157</v>
      </c>
      <c r="I30" s="104" t="s">
        <v>103</v>
      </c>
      <c r="J30" s="104">
        <v>588</v>
      </c>
      <c r="K30" s="1"/>
      <c r="L30" s="108"/>
      <c r="M30" s="109"/>
      <c r="N30" s="104"/>
      <c r="O30" s="140"/>
    </row>
    <row r="31" spans="2:15" ht="17.100000000000001" customHeight="1">
      <c r="B31" s="108">
        <v>4</v>
      </c>
      <c r="C31" s="109" t="s">
        <v>158</v>
      </c>
      <c r="D31" s="104" t="s">
        <v>94</v>
      </c>
      <c r="E31" s="104">
        <v>449</v>
      </c>
      <c r="F31" s="120"/>
      <c r="G31" s="108">
        <v>8</v>
      </c>
      <c r="H31" s="109" t="s">
        <v>159</v>
      </c>
      <c r="I31" s="104" t="s">
        <v>103</v>
      </c>
      <c r="J31" s="104">
        <v>400</v>
      </c>
      <c r="K31" s="1"/>
      <c r="L31" s="134" t="s">
        <v>160</v>
      </c>
      <c r="M31" s="135" t="s">
        <v>17</v>
      </c>
      <c r="N31" s="136" t="s">
        <v>97</v>
      </c>
      <c r="O31" s="139">
        <f>SUM(O32:O41)</f>
        <v>5691</v>
      </c>
    </row>
    <row r="32" spans="2:15" ht="17.100000000000001" customHeight="1">
      <c r="B32" s="108">
        <v>5</v>
      </c>
      <c r="C32" s="109" t="s">
        <v>161</v>
      </c>
      <c r="D32" s="104" t="s">
        <v>94</v>
      </c>
      <c r="E32" s="104">
        <v>907</v>
      </c>
      <c r="F32" s="132"/>
      <c r="G32" s="108"/>
      <c r="H32" s="109"/>
      <c r="I32" s="104"/>
      <c r="J32" s="140"/>
      <c r="K32" s="1"/>
      <c r="L32" s="108">
        <v>1</v>
      </c>
      <c r="M32" s="109" t="s">
        <v>162</v>
      </c>
      <c r="N32" s="104" t="s">
        <v>103</v>
      </c>
      <c r="O32" s="104">
        <v>321</v>
      </c>
    </row>
    <row r="33" spans="2:15" ht="17.100000000000001" customHeight="1">
      <c r="B33" s="108"/>
      <c r="C33" s="109"/>
      <c r="D33" s="104"/>
      <c r="E33" s="140"/>
      <c r="F33" s="120"/>
      <c r="G33" s="134" t="s">
        <v>149</v>
      </c>
      <c r="H33" s="135" t="s">
        <v>12</v>
      </c>
      <c r="I33" s="136" t="s">
        <v>97</v>
      </c>
      <c r="J33" s="139">
        <f>SUM(J34:J39)</f>
        <v>3233</v>
      </c>
      <c r="K33" s="1"/>
      <c r="L33" s="108">
        <v>2</v>
      </c>
      <c r="M33" s="109" t="s">
        <v>163</v>
      </c>
      <c r="N33" s="104" t="s">
        <v>94</v>
      </c>
      <c r="O33" s="104">
        <v>554</v>
      </c>
    </row>
    <row r="34" spans="2:15" ht="17.100000000000001" customHeight="1">
      <c r="B34" s="134" t="s">
        <v>164</v>
      </c>
      <c r="C34" s="135" t="s">
        <v>165</v>
      </c>
      <c r="D34" s="136" t="s">
        <v>97</v>
      </c>
      <c r="E34" s="139">
        <f>SUM(E35:E39)</f>
        <v>5031</v>
      </c>
      <c r="F34" s="120"/>
      <c r="G34" s="108">
        <v>1</v>
      </c>
      <c r="H34" s="109" t="s">
        <v>166</v>
      </c>
      <c r="I34" s="104" t="s">
        <v>103</v>
      </c>
      <c r="J34" s="104">
        <v>238</v>
      </c>
      <c r="K34" s="1"/>
      <c r="L34" s="108">
        <v>3</v>
      </c>
      <c r="M34" s="109" t="s">
        <v>167</v>
      </c>
      <c r="N34" s="104" t="s">
        <v>103</v>
      </c>
      <c r="O34" s="104">
        <v>180</v>
      </c>
    </row>
    <row r="35" spans="2:15" ht="17.100000000000001" customHeight="1">
      <c r="B35" s="108">
        <v>1</v>
      </c>
      <c r="C35" s="109" t="s">
        <v>168</v>
      </c>
      <c r="D35" s="104" t="s">
        <v>94</v>
      </c>
      <c r="E35" s="104">
        <v>884</v>
      </c>
      <c r="F35" s="120"/>
      <c r="G35" s="108">
        <v>2</v>
      </c>
      <c r="H35" s="109" t="s">
        <v>169</v>
      </c>
      <c r="I35" s="104" t="s">
        <v>103</v>
      </c>
      <c r="J35" s="104">
        <v>384</v>
      </c>
      <c r="K35" s="1"/>
      <c r="L35" s="108">
        <v>4</v>
      </c>
      <c r="M35" s="109" t="s">
        <v>170</v>
      </c>
      <c r="N35" s="104" t="s">
        <v>94</v>
      </c>
      <c r="O35" s="104">
        <v>1625</v>
      </c>
    </row>
    <row r="36" spans="2:15" ht="17.100000000000001" customHeight="1">
      <c r="B36" s="108">
        <v>2</v>
      </c>
      <c r="C36" s="109" t="s">
        <v>171</v>
      </c>
      <c r="D36" s="104" t="s">
        <v>94</v>
      </c>
      <c r="E36" s="104">
        <v>1671</v>
      </c>
      <c r="F36" s="120"/>
      <c r="G36" s="108">
        <v>3</v>
      </c>
      <c r="H36" s="109" t="s">
        <v>172</v>
      </c>
      <c r="I36" s="104" t="s">
        <v>103</v>
      </c>
      <c r="J36" s="104">
        <v>336</v>
      </c>
      <c r="K36" s="1"/>
      <c r="L36" s="108">
        <v>5</v>
      </c>
      <c r="M36" s="109" t="s">
        <v>173</v>
      </c>
      <c r="N36" s="104" t="s">
        <v>111</v>
      </c>
      <c r="O36" s="104">
        <v>90</v>
      </c>
    </row>
    <row r="37" spans="2:15" ht="17.100000000000001" customHeight="1">
      <c r="B37" s="108">
        <v>3</v>
      </c>
      <c r="C37" s="109" t="s">
        <v>174</v>
      </c>
      <c r="D37" s="104" t="s">
        <v>103</v>
      </c>
      <c r="E37" s="104">
        <v>368</v>
      </c>
      <c r="F37" s="120"/>
      <c r="G37" s="108">
        <v>4</v>
      </c>
      <c r="H37" s="109" t="s">
        <v>175</v>
      </c>
      <c r="I37" s="104" t="s">
        <v>103</v>
      </c>
      <c r="J37" s="104">
        <v>225</v>
      </c>
      <c r="K37" s="1"/>
      <c r="L37" s="108">
        <v>6</v>
      </c>
      <c r="M37" s="109" t="s">
        <v>176</v>
      </c>
      <c r="N37" s="104" t="s">
        <v>103</v>
      </c>
      <c r="O37" s="104">
        <v>224</v>
      </c>
    </row>
    <row r="38" spans="2:15" ht="17.100000000000001" customHeight="1">
      <c r="B38" s="108">
        <v>4</v>
      </c>
      <c r="C38" s="109" t="s">
        <v>177</v>
      </c>
      <c r="D38" s="104" t="s">
        <v>94</v>
      </c>
      <c r="E38" s="104">
        <v>1701</v>
      </c>
      <c r="F38" s="120"/>
      <c r="G38" s="108">
        <v>5</v>
      </c>
      <c r="H38" s="109" t="s">
        <v>178</v>
      </c>
      <c r="I38" s="104" t="s">
        <v>94</v>
      </c>
      <c r="J38" s="104">
        <v>1744</v>
      </c>
      <c r="K38" s="1"/>
      <c r="L38" s="108">
        <v>7</v>
      </c>
      <c r="M38" s="109" t="s">
        <v>179</v>
      </c>
      <c r="N38" s="104" t="s">
        <v>103</v>
      </c>
      <c r="O38" s="104">
        <v>325</v>
      </c>
    </row>
    <row r="39" spans="2:15" ht="17.100000000000001" customHeight="1">
      <c r="B39" s="108">
        <v>5</v>
      </c>
      <c r="C39" s="109" t="s">
        <v>180</v>
      </c>
      <c r="D39" s="104" t="s">
        <v>103</v>
      </c>
      <c r="E39" s="104">
        <v>407</v>
      </c>
      <c r="F39" s="120"/>
      <c r="G39" s="108">
        <v>6</v>
      </c>
      <c r="H39" s="109" t="s">
        <v>181</v>
      </c>
      <c r="I39" s="104" t="s">
        <v>94</v>
      </c>
      <c r="J39" s="104">
        <v>306</v>
      </c>
      <c r="K39" s="1"/>
      <c r="L39" s="108">
        <v>8</v>
      </c>
      <c r="M39" s="109" t="s">
        <v>182</v>
      </c>
      <c r="N39" s="104" t="s">
        <v>103</v>
      </c>
      <c r="O39" s="104">
        <v>277</v>
      </c>
    </row>
    <row r="40" spans="2:15" ht="17.100000000000001" customHeight="1">
      <c r="B40" s="108"/>
      <c r="C40" s="109"/>
      <c r="D40" s="104"/>
      <c r="E40" s="140"/>
      <c r="F40" s="120"/>
      <c r="G40" s="108"/>
      <c r="H40" s="109"/>
      <c r="I40" s="104"/>
      <c r="J40" s="140"/>
      <c r="K40" s="1"/>
      <c r="L40" s="108">
        <v>9</v>
      </c>
      <c r="M40" s="109" t="s">
        <v>183</v>
      </c>
      <c r="N40" s="104" t="s">
        <v>103</v>
      </c>
      <c r="O40" s="104">
        <v>565</v>
      </c>
    </row>
    <row r="41" spans="2:15" ht="17.100000000000001" customHeight="1">
      <c r="B41" s="134" t="s">
        <v>95</v>
      </c>
      <c r="C41" s="135" t="s">
        <v>11</v>
      </c>
      <c r="D41" s="136" t="s">
        <v>97</v>
      </c>
      <c r="E41" s="139">
        <f>SUM(E42+E43+E44+J6+J7)</f>
        <v>1919</v>
      </c>
      <c r="F41" s="120"/>
      <c r="G41" s="105" t="s">
        <v>164</v>
      </c>
      <c r="H41" s="106" t="s">
        <v>13</v>
      </c>
      <c r="I41" s="121" t="s">
        <v>97</v>
      </c>
      <c r="J41" s="139">
        <f>SUM(J42:J44)</f>
        <v>2348</v>
      </c>
      <c r="K41" s="1"/>
      <c r="L41" s="141">
        <v>10</v>
      </c>
      <c r="M41" s="125" t="s">
        <v>183</v>
      </c>
      <c r="N41" s="142" t="s">
        <v>111</v>
      </c>
      <c r="O41" s="104">
        <v>1530</v>
      </c>
    </row>
    <row r="42" spans="2:15" ht="17.100000000000001" customHeight="1" thickBot="1">
      <c r="B42" s="108">
        <v>1</v>
      </c>
      <c r="C42" s="109" t="s">
        <v>184</v>
      </c>
      <c r="D42" s="104" t="s">
        <v>103</v>
      </c>
      <c r="E42" s="104">
        <v>239</v>
      </c>
      <c r="F42" s="120"/>
      <c r="G42" s="108">
        <v>1</v>
      </c>
      <c r="H42" s="109" t="s">
        <v>185</v>
      </c>
      <c r="I42" s="104" t="s">
        <v>94</v>
      </c>
      <c r="J42" s="104">
        <v>581</v>
      </c>
      <c r="K42" s="1"/>
      <c r="L42" s="143"/>
      <c r="M42" s="144"/>
      <c r="N42" s="145"/>
      <c r="O42" s="146"/>
    </row>
    <row r="43" spans="2:15" ht="17.100000000000001" customHeight="1" thickTop="1" thickBot="1">
      <c r="B43" s="108">
        <v>2</v>
      </c>
      <c r="C43" s="109" t="s">
        <v>186</v>
      </c>
      <c r="D43" s="104" t="s">
        <v>94</v>
      </c>
      <c r="E43" s="104">
        <v>213</v>
      </c>
      <c r="F43" s="120"/>
      <c r="G43" s="108">
        <v>2</v>
      </c>
      <c r="H43" s="109" t="s">
        <v>187</v>
      </c>
      <c r="I43" s="104" t="s">
        <v>94</v>
      </c>
      <c r="J43" s="104">
        <v>371</v>
      </c>
      <c r="K43" s="1"/>
      <c r="L43" s="255" t="s">
        <v>188</v>
      </c>
      <c r="M43" s="256"/>
      <c r="N43" s="259" t="s">
        <v>189</v>
      </c>
      <c r="O43" s="261">
        <f>SUM(E8+E19+E27+E34+E41+J14+J23+J33+J41+O6+O20+O31)</f>
        <v>62605</v>
      </c>
    </row>
    <row r="44" spans="2:15" ht="17.100000000000001" customHeight="1" thickTop="1" thickBot="1">
      <c r="B44" s="112">
        <v>3</v>
      </c>
      <c r="C44" s="113" t="s">
        <v>190</v>
      </c>
      <c r="D44" s="114" t="s">
        <v>103</v>
      </c>
      <c r="E44" s="104">
        <v>194</v>
      </c>
      <c r="F44" s="120"/>
      <c r="G44" s="147">
        <v>3</v>
      </c>
      <c r="H44" s="148" t="s">
        <v>191</v>
      </c>
      <c r="I44" s="149" t="s">
        <v>94</v>
      </c>
      <c r="J44" s="104">
        <v>1396</v>
      </c>
      <c r="K44" s="1"/>
      <c r="L44" s="257"/>
      <c r="M44" s="258"/>
      <c r="N44" s="260"/>
      <c r="O44" s="262"/>
    </row>
    <row r="45" spans="2:15" ht="15" customHeight="1">
      <c r="B45" s="120"/>
      <c r="C45" s="150"/>
      <c r="D45" s="151"/>
      <c r="E45" s="152"/>
      <c r="F45" s="153"/>
      <c r="G45" s="150"/>
      <c r="H45" s="153"/>
      <c r="I45" s="154"/>
      <c r="J45" s="1"/>
      <c r="K45" s="1"/>
      <c r="L45" s="155"/>
      <c r="M45" s="155"/>
      <c r="N45" s="155"/>
      <c r="O45" s="155"/>
    </row>
    <row r="46" spans="2:15" ht="15" customHeight="1">
      <c r="B46" s="120"/>
      <c r="C46" s="150" t="s">
        <v>192</v>
      </c>
      <c r="D46" s="151"/>
      <c r="E46" s="152"/>
      <c r="F46" s="153"/>
      <c r="G46" s="150"/>
      <c r="H46" s="153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58"/>
      <c r="N50" s="159"/>
      <c r="O50" s="159"/>
    </row>
    <row r="51" spans="2:15" ht="15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9"/>
      <c r="O51" s="159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F1" workbookViewId="0">
      <selection activeCell="T1" sqref="T1"/>
    </sheetView>
  </sheetViews>
  <sheetFormatPr defaultRowHeight="14.25"/>
  <cols>
    <col min="1" max="8" width="9.140625" style="287" customWidth="1"/>
    <col min="9" max="9" width="13.85546875" style="287" customWidth="1"/>
    <col min="10" max="10" width="12.5703125" style="287" customWidth="1"/>
    <col min="11" max="11" width="10.85546875" style="287" customWidth="1"/>
    <col min="12" max="27" width="9.140625" style="287" customWidth="1"/>
    <col min="28" max="16384" width="9.140625" style="297"/>
  </cols>
  <sheetData>
    <row r="1" spans="1:28" s="289" customFormat="1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</row>
    <row r="2" spans="1:28" s="289" customFormat="1" ht="12.75">
      <c r="A2" s="287"/>
      <c r="B2" s="287" t="s">
        <v>193</v>
      </c>
      <c r="C2" s="287" t="s">
        <v>194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8" s="289" customFormat="1" ht="12.75">
      <c r="A3" s="287"/>
      <c r="B3" s="287" t="s">
        <v>195</v>
      </c>
      <c r="C3" s="287">
        <v>66603</v>
      </c>
      <c r="D3" s="287"/>
      <c r="F3" s="287"/>
      <c r="G3" s="287"/>
      <c r="H3" s="287"/>
      <c r="I3" s="287"/>
      <c r="J3" s="287" t="s">
        <v>196</v>
      </c>
      <c r="K3" s="287" t="s">
        <v>197</v>
      </c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8" s="289" customFormat="1" ht="12.75">
      <c r="A4" s="287"/>
      <c r="B4" s="287" t="s">
        <v>198</v>
      </c>
      <c r="C4" s="287">
        <v>65305</v>
      </c>
      <c r="D4" s="287"/>
      <c r="I4" s="287" t="s">
        <v>199</v>
      </c>
      <c r="J4" s="287">
        <v>7377</v>
      </c>
      <c r="K4" s="287">
        <v>6471</v>
      </c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</row>
    <row r="5" spans="1:28" s="289" customFormat="1" ht="12.75">
      <c r="A5" s="287"/>
      <c r="B5" s="287" t="s">
        <v>200</v>
      </c>
      <c r="C5" s="287">
        <v>62916</v>
      </c>
      <c r="D5" s="287"/>
      <c r="F5" s="287"/>
      <c r="G5" s="287" t="s">
        <v>201</v>
      </c>
      <c r="I5" s="287" t="s">
        <v>202</v>
      </c>
      <c r="J5" s="287">
        <v>5598</v>
      </c>
      <c r="K5" s="287">
        <v>9304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</row>
    <row r="6" spans="1:28" s="289" customFormat="1" ht="12.75">
      <c r="A6" s="287"/>
      <c r="B6" s="287" t="s">
        <v>203</v>
      </c>
      <c r="C6" s="287">
        <v>60157</v>
      </c>
      <c r="D6" s="287"/>
      <c r="F6" s="287" t="s">
        <v>204</v>
      </c>
      <c r="G6" s="287">
        <v>3222</v>
      </c>
      <c r="I6" s="287" t="s">
        <v>205</v>
      </c>
      <c r="J6" s="287">
        <v>6178</v>
      </c>
      <c r="K6" s="287">
        <v>7766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</row>
    <row r="7" spans="1:28" s="289" customFormat="1" ht="12.75">
      <c r="A7" s="287"/>
      <c r="B7" s="287" t="s">
        <v>206</v>
      </c>
      <c r="C7" s="287">
        <v>58477</v>
      </c>
      <c r="D7" s="287"/>
      <c r="F7" s="287" t="s">
        <v>207</v>
      </c>
      <c r="G7" s="287">
        <v>2852</v>
      </c>
      <c r="I7" s="287" t="s">
        <v>208</v>
      </c>
      <c r="J7" s="287">
        <v>6467</v>
      </c>
      <c r="K7" s="287">
        <v>7660</v>
      </c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</row>
    <row r="8" spans="1:28" s="289" customFormat="1" ht="12.75">
      <c r="A8" s="287"/>
      <c r="B8" s="287" t="s">
        <v>209</v>
      </c>
      <c r="C8" s="287">
        <v>57902</v>
      </c>
      <c r="D8" s="287"/>
      <c r="F8" s="287" t="s">
        <v>210</v>
      </c>
      <c r="G8" s="287">
        <v>1660</v>
      </c>
      <c r="I8" s="287" t="s">
        <v>211</v>
      </c>
      <c r="J8" s="287">
        <v>9174</v>
      </c>
      <c r="K8" s="287">
        <v>8197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</row>
    <row r="9" spans="1:28" s="289" customFormat="1" ht="12.75">
      <c r="A9" s="287"/>
      <c r="B9" s="287" t="s">
        <v>212</v>
      </c>
      <c r="C9" s="287">
        <v>58337</v>
      </c>
      <c r="D9" s="287"/>
      <c r="F9" s="287" t="s">
        <v>213</v>
      </c>
      <c r="G9" s="287">
        <v>1243</v>
      </c>
      <c r="I9" s="287" t="s">
        <v>214</v>
      </c>
      <c r="J9" s="287">
        <v>9085</v>
      </c>
      <c r="K9" s="287">
        <v>8749</v>
      </c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</row>
    <row r="10" spans="1:28" s="289" customFormat="1" ht="12.75">
      <c r="A10" s="287"/>
      <c r="B10" s="287" t="s">
        <v>215</v>
      </c>
      <c r="C10" s="287">
        <v>58001</v>
      </c>
      <c r="D10" s="287"/>
      <c r="F10" s="287" t="s">
        <v>216</v>
      </c>
      <c r="G10" s="287">
        <v>2452</v>
      </c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</row>
    <row r="11" spans="1:28" s="289" customFormat="1" ht="12.75">
      <c r="A11" s="287"/>
      <c r="B11" s="287" t="s">
        <v>217</v>
      </c>
      <c r="C11" s="287">
        <v>57024</v>
      </c>
      <c r="D11" s="287"/>
      <c r="F11" s="287" t="s">
        <v>195</v>
      </c>
      <c r="G11" s="287">
        <v>2949</v>
      </c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</row>
    <row r="12" spans="1:28" s="289" customFormat="1" ht="12.75">
      <c r="A12" s="287"/>
      <c r="B12" s="287" t="s">
        <v>218</v>
      </c>
      <c r="C12" s="287">
        <v>58217</v>
      </c>
      <c r="D12" s="287"/>
      <c r="F12" s="287"/>
      <c r="G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</row>
    <row r="13" spans="1:28" s="289" customFormat="1" ht="12.75">
      <c r="A13" s="287"/>
      <c r="B13" s="287" t="s">
        <v>219</v>
      </c>
      <c r="C13" s="287">
        <v>59805</v>
      </c>
      <c r="D13" s="287"/>
      <c r="F13" s="287" t="s">
        <v>215</v>
      </c>
      <c r="G13" s="287">
        <v>3354</v>
      </c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</row>
    <row r="14" spans="1:28" s="289" customFormat="1" ht="12.75">
      <c r="A14" s="287"/>
      <c r="B14" s="287" t="s">
        <v>220</v>
      </c>
      <c r="C14" s="287">
        <v>63511</v>
      </c>
      <c r="D14" s="287"/>
      <c r="F14" s="287" t="s">
        <v>217</v>
      </c>
      <c r="G14" s="287">
        <v>2593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</row>
    <row r="15" spans="1:28" s="289" customFormat="1" ht="12.75">
      <c r="A15" s="287"/>
      <c r="B15" s="287" t="s">
        <v>221</v>
      </c>
      <c r="C15" s="287">
        <v>62605</v>
      </c>
      <c r="D15" s="287"/>
      <c r="F15" s="287" t="s">
        <v>218</v>
      </c>
      <c r="G15" s="287">
        <v>1808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</row>
    <row r="16" spans="1:28" s="289" customFormat="1" ht="12.75">
      <c r="A16" s="287"/>
      <c r="B16" s="287"/>
      <c r="F16" s="287" t="s">
        <v>219</v>
      </c>
      <c r="G16" s="287">
        <v>1613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</row>
    <row r="17" spans="1:27" s="289" customFormat="1" ht="12.75">
      <c r="A17" s="287"/>
      <c r="B17" s="287"/>
      <c r="C17" s="287"/>
      <c r="D17" s="287"/>
      <c r="F17" s="287" t="s">
        <v>220</v>
      </c>
      <c r="G17" s="287">
        <v>2806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</row>
    <row r="18" spans="1:27" s="289" customFormat="1" ht="12.75">
      <c r="A18" s="287"/>
      <c r="B18" s="287"/>
      <c r="C18" s="287"/>
      <c r="D18" s="287"/>
      <c r="F18" s="287" t="s">
        <v>221</v>
      </c>
      <c r="G18" s="287">
        <v>3173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</row>
    <row r="19" spans="1:27" s="289" customFormat="1" ht="12.75">
      <c r="A19" s="287"/>
      <c r="B19" s="287"/>
      <c r="C19" s="287"/>
      <c r="D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</row>
    <row r="20" spans="1:27" s="289" customFormat="1" ht="12.75">
      <c r="A20" s="287"/>
      <c r="B20" s="287"/>
      <c r="C20" s="287"/>
      <c r="D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</row>
    <row r="21" spans="1:27" s="289" customFormat="1" ht="12.75">
      <c r="A21" s="287"/>
      <c r="B21" s="287"/>
      <c r="C21" s="287"/>
      <c r="D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</row>
    <row r="22" spans="1:27" s="289" customFormat="1" ht="12.75">
      <c r="A22" s="287"/>
      <c r="B22" s="287">
        <v>2826</v>
      </c>
      <c r="C22" s="287"/>
      <c r="D22" s="287"/>
      <c r="E22" s="287"/>
      <c r="F22" s="287"/>
      <c r="G22" s="287"/>
      <c r="H22" s="287"/>
      <c r="I22" s="287"/>
      <c r="J22" s="290" t="s">
        <v>222</v>
      </c>
      <c r="K22" s="291">
        <f t="shared" ref="K22:K34" si="0">B22/B$35</f>
        <v>0.38308255388369256</v>
      </c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</row>
    <row r="23" spans="1:27" s="289" customFormat="1" ht="12.75">
      <c r="A23" s="287"/>
      <c r="B23" s="287">
        <v>55</v>
      </c>
      <c r="C23" s="287"/>
      <c r="D23" s="287"/>
      <c r="E23" s="287"/>
      <c r="F23" s="287"/>
      <c r="G23" s="287"/>
      <c r="H23" s="287"/>
      <c r="I23" s="287"/>
      <c r="J23" s="290" t="s">
        <v>223</v>
      </c>
      <c r="K23" s="291">
        <f t="shared" si="0"/>
        <v>7.4556052595906195E-3</v>
      </c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</row>
    <row r="24" spans="1:27" s="289" customFormat="1" ht="12.75">
      <c r="A24" s="287"/>
      <c r="B24" s="287">
        <v>46</v>
      </c>
      <c r="C24" s="287"/>
      <c r="D24" s="287"/>
      <c r="E24" s="287"/>
      <c r="F24" s="287"/>
      <c r="G24" s="287"/>
      <c r="H24" s="287"/>
      <c r="I24" s="287"/>
      <c r="J24" s="290" t="s">
        <v>224</v>
      </c>
      <c r="K24" s="291">
        <f t="shared" si="0"/>
        <v>6.2355971262030635E-3</v>
      </c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</row>
    <row r="25" spans="1:27" s="289" customFormat="1" ht="12" customHeight="1">
      <c r="A25" s="287"/>
      <c r="B25" s="287">
        <v>175</v>
      </c>
      <c r="C25" s="287"/>
      <c r="D25" s="287"/>
      <c r="E25" s="287"/>
      <c r="F25" s="287"/>
      <c r="G25" s="287"/>
      <c r="H25" s="287"/>
      <c r="I25" s="287"/>
      <c r="J25" s="292" t="s">
        <v>225</v>
      </c>
      <c r="K25" s="291">
        <f t="shared" si="0"/>
        <v>2.3722380371424698E-2</v>
      </c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</row>
    <row r="26" spans="1:27" s="289" customFormat="1" ht="12.75">
      <c r="A26" s="287"/>
      <c r="B26" s="287">
        <v>70</v>
      </c>
      <c r="C26" s="287"/>
      <c r="D26" s="287"/>
      <c r="E26" s="287"/>
      <c r="F26" s="287"/>
      <c r="G26" s="287"/>
      <c r="H26" s="287"/>
      <c r="I26" s="287"/>
      <c r="J26" s="290" t="s">
        <v>226</v>
      </c>
      <c r="K26" s="291">
        <f t="shared" si="0"/>
        <v>9.4889521485698788E-3</v>
      </c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</row>
    <row r="27" spans="1:27" s="289" customFormat="1" ht="12.75">
      <c r="A27" s="287"/>
      <c r="B27" s="287">
        <v>90</v>
      </c>
      <c r="C27" s="287"/>
      <c r="D27" s="287"/>
      <c r="E27" s="287"/>
      <c r="F27" s="287"/>
      <c r="G27" s="287"/>
      <c r="H27" s="287"/>
      <c r="I27" s="287"/>
      <c r="J27" s="293" t="s">
        <v>227</v>
      </c>
      <c r="K27" s="291">
        <f t="shared" si="0"/>
        <v>1.2200081333875559E-2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</row>
    <row r="28" spans="1:27" s="289" customFormat="1" ht="12.75">
      <c r="A28" s="287"/>
      <c r="B28" s="287">
        <v>784</v>
      </c>
      <c r="C28" s="287"/>
      <c r="D28" s="287"/>
      <c r="E28" s="287"/>
      <c r="F28" s="287"/>
      <c r="G28" s="287"/>
      <c r="H28" s="287"/>
      <c r="I28" s="287"/>
      <c r="J28" s="293" t="s">
        <v>228</v>
      </c>
      <c r="K28" s="291">
        <f t="shared" si="0"/>
        <v>0.10627626406398265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</row>
    <row r="29" spans="1:27" s="289" customFormat="1" ht="12.75">
      <c r="A29" s="287"/>
      <c r="B29" s="287">
        <v>466</v>
      </c>
      <c r="C29" s="287"/>
      <c r="D29" s="287"/>
      <c r="E29" s="287"/>
      <c r="F29" s="287"/>
      <c r="G29" s="287"/>
      <c r="H29" s="287"/>
      <c r="I29" s="287"/>
      <c r="J29" s="293" t="s">
        <v>229</v>
      </c>
      <c r="K29" s="291">
        <f t="shared" si="0"/>
        <v>6.316931001762234E-2</v>
      </c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</row>
    <row r="30" spans="1:27" s="289" customFormat="1" ht="12.75">
      <c r="A30" s="287"/>
      <c r="B30" s="287">
        <v>109</v>
      </c>
      <c r="C30" s="287"/>
      <c r="D30" s="287"/>
      <c r="E30" s="287"/>
      <c r="F30" s="287"/>
      <c r="G30" s="287"/>
      <c r="H30" s="287"/>
      <c r="I30" s="287"/>
      <c r="J30" s="293" t="s">
        <v>230</v>
      </c>
      <c r="K30" s="291">
        <f t="shared" si="0"/>
        <v>1.4775654059915955E-2</v>
      </c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</row>
    <row r="31" spans="1:27" s="289" customFormat="1" ht="12.75">
      <c r="A31" s="287"/>
      <c r="B31" s="287">
        <v>1803</v>
      </c>
      <c r="C31" s="287"/>
      <c r="D31" s="287"/>
      <c r="E31" s="287"/>
      <c r="F31" s="287"/>
      <c r="G31" s="287"/>
      <c r="H31" s="287"/>
      <c r="I31" s="287"/>
      <c r="J31" s="293" t="s">
        <v>231</v>
      </c>
      <c r="K31" s="291">
        <f t="shared" si="0"/>
        <v>0.24440829605530703</v>
      </c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</row>
    <row r="32" spans="1:27" s="289" customFormat="1" ht="12.75">
      <c r="A32" s="287"/>
      <c r="B32" s="287">
        <v>497</v>
      </c>
      <c r="C32" s="287"/>
      <c r="D32" s="287"/>
      <c r="E32" s="287"/>
      <c r="F32" s="287"/>
      <c r="G32" s="287"/>
      <c r="H32" s="287"/>
      <c r="I32" s="287"/>
      <c r="J32" s="293" t="s">
        <v>232</v>
      </c>
      <c r="K32" s="291">
        <f t="shared" si="0"/>
        <v>6.7371560254846141E-2</v>
      </c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</row>
    <row r="33" spans="1:27" s="289" customFormat="1" ht="12.75">
      <c r="A33" s="287">
        <f>B22+B23+B24+B25+B26+B27+B28+B29+B30+B31+B32+B33</f>
        <v>6993</v>
      </c>
      <c r="B33" s="287">
        <v>72</v>
      </c>
      <c r="C33" s="287"/>
      <c r="D33" s="287"/>
      <c r="E33" s="287"/>
      <c r="F33" s="287"/>
      <c r="G33" s="287"/>
      <c r="H33" s="287"/>
      <c r="I33" s="287"/>
      <c r="J33" s="293" t="s">
        <v>233</v>
      </c>
      <c r="K33" s="291">
        <f t="shared" si="0"/>
        <v>9.7600650671004468E-3</v>
      </c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</row>
    <row r="34" spans="1:27" s="289" customFormat="1" ht="12.75">
      <c r="A34" s="287"/>
      <c r="B34" s="287">
        <v>384</v>
      </c>
      <c r="C34" s="287"/>
      <c r="D34" s="287"/>
      <c r="E34" s="287"/>
      <c r="F34" s="287"/>
      <c r="G34" s="287"/>
      <c r="H34" s="287"/>
      <c r="I34" s="287"/>
      <c r="J34" s="293" t="s">
        <v>234</v>
      </c>
      <c r="K34" s="291">
        <f t="shared" si="0"/>
        <v>5.2053680357869052E-2</v>
      </c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</row>
    <row r="35" spans="1:27" s="289" customFormat="1" ht="12.75">
      <c r="A35" s="287"/>
      <c r="B35" s="287">
        <v>7377</v>
      </c>
      <c r="C35" s="287"/>
      <c r="D35" s="287"/>
      <c r="E35" s="287"/>
      <c r="F35" s="287"/>
      <c r="G35" s="287"/>
      <c r="H35" s="287"/>
      <c r="I35" s="287"/>
      <c r="J35" s="293"/>
      <c r="K35" s="291">
        <f>SUM(K22:K34)</f>
        <v>1</v>
      </c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</row>
    <row r="36" spans="1:27" s="289" customFormat="1" ht="12.75">
      <c r="A36" s="287"/>
      <c r="B36" s="287"/>
      <c r="C36" s="287"/>
      <c r="D36" s="287"/>
      <c r="E36" s="287"/>
      <c r="F36" s="287"/>
      <c r="G36" s="287"/>
      <c r="H36" s="287"/>
      <c r="I36" s="287"/>
      <c r="J36" s="293"/>
      <c r="K36" s="291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</row>
    <row r="37" spans="1:27" s="289" customFormat="1" ht="12.75">
      <c r="A37" s="287"/>
      <c r="B37" s="287">
        <f>SUM(B22:B34)</f>
        <v>7377</v>
      </c>
      <c r="C37" s="287"/>
      <c r="D37" s="287"/>
      <c r="E37" s="287"/>
      <c r="F37" s="287"/>
      <c r="G37" s="287"/>
      <c r="H37" s="287"/>
      <c r="I37" s="287"/>
      <c r="J37" s="287"/>
      <c r="K37" s="294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</row>
    <row r="38" spans="1:27" s="289" customFormat="1" ht="12.75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91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</row>
    <row r="39" spans="1:27" s="289" customFormat="1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91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</row>
    <row r="40" spans="1:27" s="289" customFormat="1" ht="12.75" customHeight="1">
      <c r="A40" s="287"/>
      <c r="B40" s="287">
        <v>7852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91"/>
      <c r="M40" s="295" t="s">
        <v>235</v>
      </c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</row>
    <row r="41" spans="1:27" s="289" customFormat="1" ht="12.75" customHeight="1">
      <c r="L41" s="291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</row>
    <row r="42" spans="1:27" s="289" customFormat="1" ht="12.75">
      <c r="L42" s="291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</row>
    <row r="43" spans="1:27" s="289" customFormat="1" ht="12.75">
      <c r="L43" s="291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</row>
    <row r="44" spans="1:27" s="289" customFormat="1" ht="12.75">
      <c r="L44" s="291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</row>
    <row r="45" spans="1:27" s="289" customFormat="1" ht="12.75">
      <c r="L45" s="291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</row>
    <row r="46" spans="1:27" s="289" customFormat="1" ht="12.75">
      <c r="L46" s="291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</row>
    <row r="47" spans="1:27" s="289" customFormat="1" ht="12.75">
      <c r="L47" s="291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</row>
    <row r="48" spans="1:27" s="289" customFormat="1" ht="12.75">
      <c r="L48" s="291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</row>
    <row r="49" spans="1:27" s="289" customFormat="1" ht="12.75">
      <c r="L49" s="291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</row>
    <row r="50" spans="1:27" s="289" customFormat="1" ht="12.75">
      <c r="L50" s="291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</row>
    <row r="51" spans="1:27" s="289" customFormat="1" ht="12.75">
      <c r="L51" s="291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</row>
    <row r="52" spans="1:27" s="289" customFormat="1" ht="12.75">
      <c r="L52" s="291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</row>
    <row r="53" spans="1:27" s="289" customFormat="1" ht="12.75">
      <c r="L53" s="294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</row>
    <row r="54" spans="1:27" s="289" customFormat="1" ht="12.75"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</row>
    <row r="55" spans="1:27" s="289" customFormat="1" ht="12.75"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</row>
    <row r="56" spans="1:27" s="289" customFormat="1" ht="12.75"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</row>
    <row r="57" spans="1:27" s="289" customFormat="1" ht="12.75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</row>
    <row r="58" spans="1:27" s="289" customFormat="1" ht="12.75">
      <c r="A58" s="28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</row>
    <row r="59" spans="1:27" s="289" customFormat="1" ht="12.75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</row>
    <row r="60" spans="1:27" s="289" customFormat="1" ht="12.75">
      <c r="A60" s="28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</row>
    <row r="61" spans="1:27" s="289" customFormat="1" ht="12.75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II 14</vt:lpstr>
      <vt:lpstr>Gminy II.14 </vt:lpstr>
      <vt:lpstr>Wykresy II 14</vt:lpstr>
      <vt:lpstr>'Gminy II.14 '!Obszar_wydruku</vt:lpstr>
      <vt:lpstr>'Stan i struktura II 14'!Obszar_wydruku</vt:lpstr>
      <vt:lpstr>'Wykresy II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2014-03-10T11:26:18Z</dcterms:created>
  <dcterms:modified xsi:type="dcterms:W3CDTF">2014-03-10T12:28:14Z</dcterms:modified>
</cp:coreProperties>
</file>