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4r\"/>
    </mc:Choice>
  </mc:AlternateContent>
  <bookViews>
    <workbookView xWindow="0" yWindow="0" windowWidth="25200" windowHeight="11385"/>
  </bookViews>
  <sheets>
    <sheet name="Stan i struktura I 14" sheetId="1" r:id="rId1"/>
    <sheet name="Gminy I 14" sheetId="5" r:id="rId2"/>
    <sheet name="Wykresy I 14" sheetId="4" r:id="rId3"/>
  </sheets>
  <externalReferences>
    <externalReference r:id="rId4"/>
  </externalReferences>
  <definedNames>
    <definedName name="_xlnm.Print_Area" localSheetId="1">'Gminy I 14'!$B$1:$O$46</definedName>
    <definedName name="_xlnm.Print_Area" localSheetId="0">'Stan i struktura I 14'!$B$2:$S$68</definedName>
    <definedName name="_xlnm.Print_Area" localSheetId="2">'Wykresy I 14'!$M$1:$AA$41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5" l="1"/>
  <c r="E41" i="5"/>
  <c r="E34" i="5"/>
  <c r="J33" i="5"/>
  <c r="J12" i="5" s="1"/>
  <c r="O31" i="5"/>
  <c r="E27" i="5"/>
  <c r="J23" i="5"/>
  <c r="O20" i="5"/>
  <c r="E19" i="5"/>
  <c r="J14" i="5"/>
  <c r="E8" i="5"/>
  <c r="E6" i="5" s="1"/>
  <c r="O6" i="5"/>
  <c r="O43" i="5" l="1"/>
  <c r="K22" i="4" l="1"/>
  <c r="K35" i="4" s="1"/>
  <c r="K23" i="4"/>
  <c r="K24" i="4"/>
  <c r="K25" i="4"/>
  <c r="K26" i="4"/>
  <c r="K27" i="4"/>
  <c r="K28" i="4"/>
  <c r="K29" i="4"/>
  <c r="K30" i="4"/>
  <c r="K31" i="4"/>
  <c r="K32" i="4"/>
  <c r="A33" i="4"/>
  <c r="K33" i="4"/>
  <c r="K34" i="4"/>
  <c r="B37" i="4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V61" i="1" s="1"/>
  <c r="S60" i="1"/>
  <c r="R59" i="1"/>
  <c r="Q59" i="1"/>
  <c r="P59" i="1"/>
  <c r="O59" i="1"/>
  <c r="N59" i="1"/>
  <c r="M59" i="1"/>
  <c r="L59" i="1"/>
  <c r="K59" i="1"/>
  <c r="J59" i="1"/>
  <c r="I59" i="1"/>
  <c r="H59" i="1"/>
  <c r="V59" i="1" s="1"/>
  <c r="G59" i="1"/>
  <c r="F59" i="1"/>
  <c r="E59" i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V57" i="1" s="1"/>
  <c r="S56" i="1"/>
  <c r="S57" i="1" s="1"/>
  <c r="R55" i="1"/>
  <c r="R67" i="1" s="1"/>
  <c r="Q55" i="1"/>
  <c r="P55" i="1"/>
  <c r="O55" i="1"/>
  <c r="N55" i="1"/>
  <c r="N67" i="1" s="1"/>
  <c r="M55" i="1"/>
  <c r="L55" i="1"/>
  <c r="K55" i="1"/>
  <c r="J55" i="1"/>
  <c r="J67" i="1" s="1"/>
  <c r="I55" i="1"/>
  <c r="H55" i="1"/>
  <c r="G55" i="1"/>
  <c r="F55" i="1"/>
  <c r="F67" i="1" s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V53" i="1" s="1"/>
  <c r="S52" i="1"/>
  <c r="R51" i="1"/>
  <c r="Q51" i="1"/>
  <c r="P51" i="1"/>
  <c r="O51" i="1"/>
  <c r="N51" i="1"/>
  <c r="M51" i="1"/>
  <c r="L51" i="1"/>
  <c r="K51" i="1"/>
  <c r="J51" i="1"/>
  <c r="I51" i="1"/>
  <c r="H51" i="1"/>
  <c r="V51" i="1" s="1"/>
  <c r="G51" i="1"/>
  <c r="F51" i="1"/>
  <c r="E51" i="1"/>
  <c r="S50" i="1"/>
  <c r="S51" i="1" s="1"/>
  <c r="R49" i="1"/>
  <c r="Q49" i="1"/>
  <c r="Q67" i="1" s="1"/>
  <c r="P49" i="1"/>
  <c r="P67" i="1" s="1"/>
  <c r="O49" i="1"/>
  <c r="O67" i="1" s="1"/>
  <c r="N49" i="1"/>
  <c r="M49" i="1"/>
  <c r="M67" i="1" s="1"/>
  <c r="L49" i="1"/>
  <c r="L67" i="1" s="1"/>
  <c r="K49" i="1"/>
  <c r="K67" i="1" s="1"/>
  <c r="J49" i="1"/>
  <c r="I49" i="1"/>
  <c r="I67" i="1" s="1"/>
  <c r="H49" i="1"/>
  <c r="H67" i="1" s="1"/>
  <c r="G49" i="1"/>
  <c r="G67" i="1" s="1"/>
  <c r="F49" i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S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9" i="1"/>
  <c r="O9" i="1"/>
  <c r="K9" i="1"/>
  <c r="G9" i="1"/>
  <c r="R8" i="1"/>
  <c r="N8" i="1"/>
  <c r="J8" i="1"/>
  <c r="F8" i="1"/>
  <c r="S7" i="1"/>
  <c r="R7" i="1"/>
  <c r="R9" i="1" s="1"/>
  <c r="Q7" i="1"/>
  <c r="Q9" i="1" s="1"/>
  <c r="P7" i="1"/>
  <c r="P8" i="1" s="1"/>
  <c r="O7" i="1"/>
  <c r="O8" i="1" s="1"/>
  <c r="N7" i="1"/>
  <c r="N9" i="1" s="1"/>
  <c r="M7" i="1"/>
  <c r="M9" i="1" s="1"/>
  <c r="L7" i="1"/>
  <c r="L8" i="1" s="1"/>
  <c r="K7" i="1"/>
  <c r="K8" i="1" s="1"/>
  <c r="J7" i="1"/>
  <c r="J9" i="1" s="1"/>
  <c r="I7" i="1"/>
  <c r="I9" i="1" s="1"/>
  <c r="H7" i="1"/>
  <c r="H8" i="1" s="1"/>
  <c r="G7" i="1"/>
  <c r="G8" i="1" s="1"/>
  <c r="F7" i="1"/>
  <c r="F9" i="1" s="1"/>
  <c r="E7" i="1"/>
  <c r="E9" i="1" s="1"/>
  <c r="S6" i="1"/>
  <c r="S8" i="1" s="1"/>
  <c r="S67" i="1" l="1"/>
  <c r="E8" i="1"/>
  <c r="I8" i="1"/>
  <c r="M8" i="1"/>
  <c r="Q8" i="1"/>
  <c r="V49" i="1"/>
  <c r="H9" i="1"/>
  <c r="L9" i="1"/>
  <c r="P9" i="1"/>
</calcChain>
</file>

<file path=xl/sharedStrings.xml><?xml version="1.0" encoding="utf-8"?>
<sst xmlns="http://schemas.openxmlformats.org/spreadsheetml/2006/main" count="410" uniqueCount="236">
  <si>
    <t xml:space="preserve">INFORMACJA O STANIE I STRUKTURZE BEZROBOCIA W WOJ. LUBUSKIM W STYCZNIU 2014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</si>
  <si>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</si>
  <si>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</si>
  <si>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</si>
  <si>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</si>
  <si>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</si>
  <si>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</si>
  <si>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</si>
  <si>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</si>
  <si>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</si>
  <si>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</si>
  <si>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</si>
  <si>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</si>
  <si>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</si>
  <si>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</si>
  <si>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</si>
  <si>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</si>
  <si>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</si>
  <si>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</si>
  <si>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</si>
  <si>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</si>
  <si>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</si>
  <si>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</si>
  <si>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</si>
  <si>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</si>
  <si>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</si>
  <si>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</si>
  <si>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</si>
  <si>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</si>
  <si>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</si>
  <si>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</si>
  <si>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</si>
  <si>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</si>
  <si>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</si>
  <si>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</si>
  <si>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</si>
  <si>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</si>
  <si>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</si>
  <si>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</si>
  <si>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</si>
  <si>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</si>
  <si>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</si>
  <si>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</si>
  <si>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</si>
  <si>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</si>
  <si>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</si>
  <si>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</si>
  <si>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</si>
  <si>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</si>
  <si>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</si>
  <si>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</si>
  <si>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</si>
  <si>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</si>
  <si>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</si>
  <si>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</si>
  <si>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</si>
  <si>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</si>
  <si>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</si>
  <si>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</si>
  <si>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</si>
  <si>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</si>
  <si>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</si>
  <si>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</si>
  <si>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</si>
  <si>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</si>
  <si>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</si>
  <si>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</si>
  <si>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</si>
  <si>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</si>
  <si>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</si>
  <si>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</si>
  <si>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</si>
  <si>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</si>
  <si>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</si>
  <si>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</si>
  <si>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</si>
  <si>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</si>
  <si>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</si>
  <si>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</si>
  <si>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</si>
  <si>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</si>
  <si>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</si>
  <si>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</si>
  <si>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</si>
  <si>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2014 r. jest podawany przez GUS z miesięcznym opóżnieniem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</si>
  <si>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</si>
  <si>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Inne</t>
  </si>
  <si>
    <t>Nabycie praw emerytalnych lub rentowych</t>
  </si>
  <si>
    <t>Dobrowolna rezygnacja ze statusu bezrobotnego</t>
  </si>
  <si>
    <t>Niepotwierdzenie gotowości do pracy</t>
  </si>
  <si>
    <t>Odmowa bez uzasadnionej przyczyny przyjęcia propozycji odpowiedniej pracy lub innej formy pomocy</t>
  </si>
  <si>
    <t>Praca społecznie użyteczna</t>
  </si>
  <si>
    <t>Staże</t>
  </si>
  <si>
    <t>Szkolenia</t>
  </si>
  <si>
    <t>Roboty publiczne</t>
  </si>
  <si>
    <t>Prace 
interwencyjne</t>
  </si>
  <si>
    <t>Podjęcie pracy w ramach refund. kosztów zatrud. bezrobotnego</t>
  </si>
  <si>
    <t>Podjęcie działalności gospodarczej i inna praca</t>
  </si>
  <si>
    <t>Praca niesubsydiowana</t>
  </si>
  <si>
    <t>I 2014r.</t>
  </si>
  <si>
    <t>XII 2013r.</t>
  </si>
  <si>
    <t>XI 2013r.</t>
  </si>
  <si>
    <t>X 2013r.</t>
  </si>
  <si>
    <t>IX 2013r.</t>
  </si>
  <si>
    <t>VIII 2013r.</t>
  </si>
  <si>
    <t>I 2013r.</t>
  </si>
  <si>
    <t>XII 2012r.</t>
  </si>
  <si>
    <t>sierpień 2013r.</t>
  </si>
  <si>
    <t>XI 2012r.</t>
  </si>
  <si>
    <t>VII 2013r.</t>
  </si>
  <si>
    <t>wrzesień 2013r.</t>
  </si>
  <si>
    <t>X 2012r.</t>
  </si>
  <si>
    <t>VI 2013r.</t>
  </si>
  <si>
    <t>październik 2013r.</t>
  </si>
  <si>
    <t>IX 2012r.</t>
  </si>
  <si>
    <t>V 2013r.</t>
  </si>
  <si>
    <t>listopad 2013r.</t>
  </si>
  <si>
    <t>VIII 2012r.</t>
  </si>
  <si>
    <t>IV 2013r.</t>
  </si>
  <si>
    <t>grudzień 2013r.</t>
  </si>
  <si>
    <t>oferty pracy</t>
  </si>
  <si>
    <t>III 2013r.</t>
  </si>
  <si>
    <t>styczeń 2014r.</t>
  </si>
  <si>
    <t>II 2013r.</t>
  </si>
  <si>
    <t>rejestracje</t>
  </si>
  <si>
    <t>wyłączenia</t>
  </si>
  <si>
    <t>liczba bezrobotnych</t>
  </si>
  <si>
    <t>lata</t>
  </si>
  <si>
    <t>Liczba  bezrobotnych w układzie powiatowych urzędów pracy i gmin woj. lubuskiego zarejestrowanych</t>
  </si>
  <si>
    <t>na koniec stycznia 2014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</si>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</sst>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2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13" xfId="0" applyFont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7" xfId="0" applyFont="1" applyBorder="1"/>
    <xf numFmtId="164" fontId="18" fillId="0" borderId="24" xfId="0" applyNumberFormat="1" applyFont="1" applyFill="1" applyBorder="1" applyAlignment="1">
      <alignment horizontal="center" vertical="center" wrapText="1"/>
    </xf>
    <xf numFmtId="164" fontId="18" fillId="0" borderId="28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vertical="center" wrapText="1"/>
    </xf>
    <xf numFmtId="1" fontId="20" fillId="0" borderId="24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28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6" xfId="0" applyNumberFormat="1" applyFont="1" applyFill="1" applyBorder="1" applyAlignment="1">
      <alignment horizontal="center" vertical="center" wrapText="1"/>
    </xf>
    <xf numFmtId="164" fontId="24" fillId="0" borderId="35" xfId="0" applyNumberFormat="1" applyFont="1" applyFill="1" applyBorder="1" applyAlignment="1">
      <alignment horizontal="center" vertical="center" wrapText="1"/>
    </xf>
    <xf numFmtId="164" fontId="24" fillId="0" borderId="46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/>
    <xf numFmtId="0" fontId="5" fillId="0" borderId="48" xfId="0" applyFont="1" applyBorder="1" applyAlignment="1">
      <alignment horizontal="right" vertical="top" wrapText="1"/>
    </xf>
    <xf numFmtId="0" fontId="8" fillId="0" borderId="39" xfId="0" applyFont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1" fillId="0" borderId="0" xfId="1"/>
    <xf numFmtId="0" fontId="32" fillId="0" borderId="0" xfId="1" applyFont="1"/>
    <xf numFmtId="0" fontId="33" fillId="0" borderId="0" xfId="1" applyFont="1"/>
    <xf numFmtId="10" fontId="32" fillId="0" borderId="0" xfId="1" applyNumberFormat="1" applyFont="1"/>
    <xf numFmtId="10" fontId="32" fillId="0" borderId="0" xfId="1" applyNumberFormat="1" applyFont="1" applyBorder="1" applyAlignment="1">
      <alignment horizontal="right"/>
    </xf>
    <xf numFmtId="0" fontId="32" fillId="0" borderId="0" xfId="1" applyFont="1" applyFill="1" applyBorder="1" applyAlignment="1">
      <alignment horizontal="right"/>
    </xf>
    <xf numFmtId="0" fontId="32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 wrapText="1"/>
    </xf>
    <xf numFmtId="0" fontId="35" fillId="0" borderId="0" xfId="1" applyFont="1"/>
    <xf numFmtId="0" fontId="8" fillId="0" borderId="0" xfId="0" applyFont="1"/>
    <xf numFmtId="0" fontId="3" fillId="0" borderId="43" xfId="0" applyFont="1" applyBorder="1" applyAlignment="1">
      <alignment horizontal="center"/>
    </xf>
    <xf numFmtId="0" fontId="3" fillId="0" borderId="54" xfId="0" applyFont="1" applyBorder="1" applyAlignment="1" applyProtection="1">
      <alignment horizontal="left"/>
    </xf>
    <xf numFmtId="165" fontId="3" fillId="0" borderId="54" xfId="0" applyNumberFormat="1" applyFont="1" applyBorder="1" applyProtection="1"/>
    <xf numFmtId="165" fontId="3" fillId="0" borderId="30" xfId="0" applyNumberFormat="1" applyFont="1" applyBorder="1" applyProtection="1"/>
    <xf numFmtId="0" fontId="2" fillId="7" borderId="43" xfId="0" applyFont="1" applyFill="1" applyBorder="1" applyAlignment="1">
      <alignment horizontal="center"/>
    </xf>
    <xf numFmtId="0" fontId="2" fillId="7" borderId="54" xfId="0" applyFont="1" applyFill="1" applyBorder="1" applyAlignment="1" applyProtection="1">
      <alignment horizontal="left"/>
    </xf>
    <xf numFmtId="165" fontId="2" fillId="7" borderId="71" xfId="0" applyNumberFormat="1" applyFont="1" applyFill="1" applyBorder="1" applyAlignment="1" applyProtection="1">
      <alignment horizontal="right"/>
    </xf>
    <xf numFmtId="0" fontId="3" fillId="0" borderId="55" xfId="0" applyFont="1" applyBorder="1" applyAlignment="1">
      <alignment horizontal="center"/>
    </xf>
    <xf numFmtId="0" fontId="3" fillId="0" borderId="30" xfId="0" applyFont="1" applyBorder="1" applyAlignment="1" applyProtection="1">
      <alignment horizontal="left"/>
    </xf>
    <xf numFmtId="0" fontId="3" fillId="0" borderId="30" xfId="0" applyNumberFormat="1" applyFont="1" applyBorder="1" applyAlignment="1">
      <alignment horizontal="right" vertical="center"/>
    </xf>
    <xf numFmtId="0" fontId="2" fillId="7" borderId="54" xfId="0" applyFont="1" applyFill="1" applyBorder="1" applyAlignment="1" applyProtection="1">
      <alignment horizontal="center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 applyProtection="1">
      <alignment horizontal="left"/>
    </xf>
    <xf numFmtId="165" fontId="3" fillId="0" borderId="36" xfId="0" applyNumberFormat="1" applyFont="1" applyBorder="1" applyProtection="1"/>
    <xf numFmtId="165" fontId="3" fillId="0" borderId="75" xfId="0" applyNumberFormat="1" applyFont="1" applyBorder="1" applyProtection="1"/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</xf>
    <xf numFmtId="165" fontId="3" fillId="0" borderId="38" xfId="0" applyNumberFormat="1" applyFont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5" fontId="2" fillId="7" borderId="54" xfId="0" applyNumberFormat="1" applyFont="1" applyFill="1" applyBorder="1" applyProtection="1"/>
    <xf numFmtId="165" fontId="2" fillId="7" borderId="71" xfId="0" applyNumberFormat="1" applyFont="1" applyFill="1" applyBorder="1" applyProtection="1"/>
    <xf numFmtId="165" fontId="1" fillId="0" borderId="30" xfId="0" applyNumberFormat="1" applyFont="1" applyBorder="1" applyProtection="1"/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 applyProtection="1">
      <alignment horizontal="left"/>
    </xf>
    <xf numFmtId="165" fontId="3" fillId="0" borderId="58" xfId="0" applyNumberFormat="1" applyFont="1" applyBorder="1" applyProtection="1"/>
    <xf numFmtId="165" fontId="3" fillId="0" borderId="76" xfId="0" applyNumberFormat="1" applyFont="1" applyBorder="1" applyProtection="1"/>
    <xf numFmtId="0" fontId="3" fillId="8" borderId="77" xfId="0" applyFont="1" applyFill="1" applyBorder="1" applyAlignment="1">
      <alignment horizontal="center"/>
    </xf>
    <xf numFmtId="0" fontId="3" fillId="8" borderId="7" xfId="0" applyFont="1" applyFill="1" applyBorder="1" applyAlignment="1" applyProtection="1">
      <alignment horizontal="left"/>
    </xf>
    <xf numFmtId="165" fontId="3" fillId="8" borderId="7" xfId="0" applyNumberFormat="1" applyFont="1" applyFill="1" applyBorder="1" applyProtection="1"/>
    <xf numFmtId="165" fontId="3" fillId="8" borderId="30" xfId="0" applyNumberFormat="1" applyFont="1" applyFill="1" applyBorder="1" applyProtection="1"/>
    <xf numFmtId="165" fontId="3" fillId="0" borderId="71" xfId="0" applyNumberFormat="1" applyFont="1" applyBorder="1" applyProtection="1"/>
    <xf numFmtId="0" fontId="38" fillId="0" borderId="0" xfId="0" applyFont="1" applyBorder="1" applyAlignment="1">
      <alignment horizontal="center"/>
    </xf>
    <xf numFmtId="0" fontId="3" fillId="9" borderId="30" xfId="0" applyNumberFormat="1" applyFont="1" applyFill="1" applyBorder="1" applyAlignment="1">
      <alignment horizontal="right" vertical="center"/>
    </xf>
    <xf numFmtId="0" fontId="2" fillId="7" borderId="55" xfId="0" applyFont="1" applyFill="1" applyBorder="1" applyAlignment="1">
      <alignment horizontal="center"/>
    </xf>
    <xf numFmtId="0" fontId="2" fillId="7" borderId="30" xfId="0" applyFont="1" applyFill="1" applyBorder="1" applyAlignment="1" applyProtection="1">
      <alignment horizontal="left"/>
    </xf>
    <xf numFmtId="165" fontId="2" fillId="7" borderId="30" xfId="0" applyNumberFormat="1" applyFont="1" applyFill="1" applyBorder="1" applyProtection="1"/>
    <xf numFmtId="165" fontId="2" fillId="7" borderId="76" xfId="0" applyNumberFormat="1" applyFont="1" applyFill="1" applyBorder="1" applyProtection="1"/>
    <xf numFmtId="165" fontId="3" fillId="0" borderId="31" xfId="0" applyNumberFormat="1" applyFont="1" applyBorder="1" applyProtection="1"/>
    <xf numFmtId="165" fontId="2" fillId="7" borderId="78" xfId="0" applyNumberFormat="1" applyFont="1" applyFill="1" applyBorder="1" applyProtection="1"/>
    <xf numFmtId="165" fontId="3" fillId="0" borderId="78" xfId="0" applyNumberFormat="1" applyFont="1" applyBorder="1" applyProtection="1"/>
    <xf numFmtId="165" fontId="3" fillId="0" borderId="29" xfId="0" applyNumberFormat="1" applyFont="1" applyBorder="1" applyAlignment="1" applyProtection="1">
      <alignment horizontal="center"/>
    </xf>
    <xf numFmtId="165" fontId="3" fillId="0" borderId="79" xfId="0" applyNumberFormat="1" applyFont="1" applyBorder="1" applyProtection="1"/>
    <xf numFmtId="0" fontId="3" fillId="0" borderId="8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165" fontId="3" fillId="0" borderId="66" xfId="0" applyNumberFormat="1" applyFont="1" applyBorder="1" applyProtection="1"/>
    <xf numFmtId="165" fontId="3" fillId="0" borderId="67" xfId="0" applyNumberFormat="1" applyFont="1" applyBorder="1" applyProtection="1"/>
    <xf numFmtId="0" fontId="3" fillId="0" borderId="45" xfId="0" applyFont="1" applyBorder="1" applyAlignment="1">
      <alignment horizontal="center"/>
    </xf>
    <xf numFmtId="0" fontId="3" fillId="0" borderId="81" xfId="0" applyFont="1" applyBorder="1" applyAlignment="1" applyProtection="1">
      <alignment horizontal="left"/>
    </xf>
    <xf numFmtId="165" fontId="3" fillId="0" borderId="81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165" fontId="3" fillId="0" borderId="0" xfId="0" applyNumberFormat="1" applyFont="1" applyBorder="1" applyProtection="1"/>
    <xf numFmtId="165" fontId="2" fillId="0" borderId="0" xfId="0" applyNumberFormat="1" applyFont="1" applyBorder="1" applyProtection="1"/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Protection="1"/>
    <xf numFmtId="0" fontId="1" fillId="0" borderId="38" xfId="0" applyFont="1" applyBorder="1" applyAlignment="1">
      <alignment horizontal="center" vertical="center"/>
    </xf>
    <xf numFmtId="0" fontId="0" fillId="0" borderId="0" xfId="0" applyBorder="1"/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 applyProtection="1">
      <alignment horizontal="left"/>
    </xf>
    <xf numFmtId="165" fontId="39" fillId="0" borderId="0" xfId="0" applyNumberFormat="1" applyFont="1" applyBorder="1" applyProtection="1"/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23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horizontal="left" vertical="center" wrapText="1" indent="1"/>
    </xf>
    <xf numFmtId="0" fontId="14" fillId="0" borderId="23" xfId="0" applyFont="1" applyFill="1" applyBorder="1" applyAlignment="1">
      <alignment horizontal="left" vertical="center" wrapText="1" indent="1"/>
    </xf>
    <xf numFmtId="0" fontId="14" fillId="0" borderId="24" xfId="0" applyFont="1" applyFill="1" applyBorder="1" applyAlignment="1">
      <alignment horizontal="left" vertical="center" wrapText="1" indent="1"/>
    </xf>
    <xf numFmtId="0" fontId="14" fillId="0" borderId="34" xfId="0" applyFont="1" applyFill="1" applyBorder="1" applyAlignment="1">
      <alignment horizontal="left" vertical="center" wrapText="1" indent="1"/>
    </xf>
    <xf numFmtId="0" fontId="14" fillId="0" borderId="35" xfId="0" applyFont="1" applyFill="1" applyBorder="1" applyAlignment="1">
      <alignment horizontal="left" vertical="center" wrapText="1" indent="1"/>
    </xf>
    <xf numFmtId="0" fontId="10" fillId="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3" fillId="0" borderId="4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vertical="center" wrapText="1"/>
    </xf>
    <xf numFmtId="0" fontId="23" fillId="0" borderId="43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 indent="2"/>
    </xf>
    <xf numFmtId="0" fontId="15" fillId="0" borderId="24" xfId="0" applyFont="1" applyFill="1" applyBorder="1" applyAlignment="1">
      <alignment horizontal="left" vertical="center" wrapText="1" indent="2"/>
    </xf>
    <xf numFmtId="0" fontId="8" fillId="0" borderId="37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9" fillId="3" borderId="38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37" fillId="0" borderId="68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165" fontId="27" fillId="0" borderId="70" xfId="0" applyNumberFormat="1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82" xfId="0" applyFont="1" applyFill="1" applyBorder="1" applyAlignment="1">
      <alignment horizontal="center" vertical="center" wrapText="1"/>
    </xf>
    <xf numFmtId="0" fontId="13" fillId="4" borderId="83" xfId="0" applyFont="1" applyFill="1" applyBorder="1" applyAlignment="1">
      <alignment horizontal="center" vertical="center" wrapText="1"/>
    </xf>
    <xf numFmtId="165" fontId="3" fillId="4" borderId="69" xfId="0" applyNumberFormat="1" applyFont="1" applyFill="1" applyBorder="1" applyAlignment="1" applyProtection="1">
      <alignment horizontal="center" vertical="center" wrapText="1"/>
    </xf>
    <xf numFmtId="0" fontId="1" fillId="4" borderId="84" xfId="0" applyFont="1" applyFill="1" applyBorder="1" applyAlignment="1">
      <alignment horizontal="center" vertical="center" wrapText="1"/>
    </xf>
    <xf numFmtId="165" fontId="29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85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wrapText="1"/>
    </xf>
    <xf numFmtId="0" fontId="36" fillId="0" borderId="59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2" fillId="6" borderId="0" xfId="1" applyFont="1" applyFill="1" applyAlignment="1">
      <alignment vertical="center"/>
    </xf>
    <xf numFmtId="0" fontId="31" fillId="0" borderId="0" xfId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 2013r. do I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14'!$B$3:$B$15</c:f>
              <c:strCache>
                <c:ptCount val="13"/>
                <c:pt idx="0">
                  <c:v>I 2013r.</c:v>
                </c:pt>
                <c:pt idx="1">
                  <c:v>II 2013r.</c:v>
                </c:pt>
                <c:pt idx="2">
                  <c:v>III 2013r.</c:v>
                </c:pt>
                <c:pt idx="3">
                  <c:v>IV 2013r.</c:v>
                </c:pt>
                <c:pt idx="4">
                  <c:v>V 2013r.</c:v>
                </c:pt>
                <c:pt idx="5">
                  <c:v>VI 2013r.</c:v>
                </c:pt>
                <c:pt idx="6">
                  <c:v>VII 2013r.</c:v>
                </c:pt>
                <c:pt idx="7">
                  <c:v>VIII 2013r.</c:v>
                </c:pt>
                <c:pt idx="8">
                  <c:v>IX 2013r.</c:v>
                </c:pt>
                <c:pt idx="9">
                  <c:v>X 2013r.</c:v>
                </c:pt>
                <c:pt idx="10">
                  <c:v>XI 2013r.</c:v>
                </c:pt>
                <c:pt idx="11">
                  <c:v>XII 2013r.</c:v>
                </c:pt>
                <c:pt idx="12">
                  <c:v>I 2014r.</c:v>
                </c:pt>
              </c:strCache>
            </c:strRef>
          </c:cat>
          <c:val>
            <c:numRef>
              <c:f>'Wykresy I 14'!$C$3:$C$15</c:f>
              <c:numCache>
                <c:formatCode>General</c:formatCode>
                <c:ptCount val="13"/>
                <c:pt idx="0">
                  <c:v>66194</c:v>
                </c:pt>
                <c:pt idx="1">
                  <c:v>66603</c:v>
                </c:pt>
                <c:pt idx="2">
                  <c:v>65305</c:v>
                </c:pt>
                <c:pt idx="3">
                  <c:v>62916</c:v>
                </c:pt>
                <c:pt idx="4">
                  <c:v>60157</c:v>
                </c:pt>
                <c:pt idx="5">
                  <c:v>58477</c:v>
                </c:pt>
                <c:pt idx="6">
                  <c:v>57902</c:v>
                </c:pt>
                <c:pt idx="7">
                  <c:v>58337</c:v>
                </c:pt>
                <c:pt idx="8">
                  <c:v>58001</c:v>
                </c:pt>
                <c:pt idx="9">
                  <c:v>57024</c:v>
                </c:pt>
                <c:pt idx="10">
                  <c:v>58217</c:v>
                </c:pt>
                <c:pt idx="11">
                  <c:v>59805</c:v>
                </c:pt>
                <c:pt idx="12">
                  <c:v>63511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89000712"/>
        <c:axId val="244142184"/>
      </c:barChart>
      <c:catAx>
        <c:axId val="18900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142184"/>
        <c:crosses val="autoZero"/>
        <c:auto val="1"/>
        <c:lblAlgn val="ctr"/>
        <c:lblOffset val="100"/>
        <c:noMultiLvlLbl val="0"/>
      </c:catAx>
      <c:valAx>
        <c:axId val="2441421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89000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Bezrobotni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zarejestrowani i wyłączeni z ewidencji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okresie od sierpnia 2013r. do stycznia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depthPercent val="19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77996500437447"/>
          <c:y val="0.16203703703703703"/>
          <c:w val="0.75066447944006998"/>
          <c:h val="0.7275667104111986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I 14'!$J$3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4367816091954023E-2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241153045524482E-2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471264367816091E-3"/>
                  <c:y val="4.357298474945453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206896551724137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206896551724137E-3"/>
                  <c:y val="8.714596949891068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7471264367816091E-3"/>
                  <c:y val="4.357298474945534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14'!$I$4:$I$9</c:f>
              <c:strCache>
                <c:ptCount val="6"/>
                <c:pt idx="0">
                  <c:v>styczeń 2014r.</c:v>
                </c:pt>
                <c:pt idx="1">
                  <c:v>grudzień 2013r.</c:v>
                </c:pt>
                <c:pt idx="2">
                  <c:v>listopad 2013r.</c:v>
                </c:pt>
                <c:pt idx="3">
                  <c:v>październik 2013r.</c:v>
                </c:pt>
                <c:pt idx="4">
                  <c:v>wrzesień 2013r.</c:v>
                </c:pt>
                <c:pt idx="5">
                  <c:v>sierpień 2013r.</c:v>
                </c:pt>
              </c:strCache>
            </c:strRef>
          </c:cat>
          <c:val>
            <c:numRef>
              <c:f>'Wykresy I 14'!$J$4:$J$9</c:f>
              <c:numCache>
                <c:formatCode>General</c:formatCode>
                <c:ptCount val="6"/>
                <c:pt idx="0">
                  <c:v>5598</c:v>
                </c:pt>
                <c:pt idx="1">
                  <c:v>6178</c:v>
                </c:pt>
                <c:pt idx="2">
                  <c:v>6467</c:v>
                </c:pt>
                <c:pt idx="3">
                  <c:v>9174</c:v>
                </c:pt>
                <c:pt idx="4">
                  <c:v>9085</c:v>
                </c:pt>
                <c:pt idx="5">
                  <c:v>7128</c:v>
                </c:pt>
              </c:numCache>
            </c:numRef>
          </c:val>
        </c:ser>
        <c:ser>
          <c:idx val="1"/>
          <c:order val="1"/>
          <c:tx>
            <c:strRef>
              <c:f>'Wykresy I 14'!$K$3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7699115044247787E-2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8495575221238937E-3"/>
                  <c:y val="-2.314814814814814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494252873563218E-2"/>
                  <c:y val="-2.178649237472767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67816091954023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666666666666666E-2"/>
                  <c:y val="-2.260340006518793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666666666666767E-2"/>
                  <c:y val="-2.7777777777777776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latin typeface="Arial" pitchFamily="34" charset="0"/>
                      <a:cs typeface="Arial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14'!$I$4:$I$9</c:f>
              <c:strCache>
                <c:ptCount val="6"/>
                <c:pt idx="0">
                  <c:v>styczeń 2014r.</c:v>
                </c:pt>
                <c:pt idx="1">
                  <c:v>grudzień 2013r.</c:v>
                </c:pt>
                <c:pt idx="2">
                  <c:v>listopad 2013r.</c:v>
                </c:pt>
                <c:pt idx="3">
                  <c:v>październik 2013r.</c:v>
                </c:pt>
                <c:pt idx="4">
                  <c:v>wrzesień 2013r.</c:v>
                </c:pt>
                <c:pt idx="5">
                  <c:v>sierpień 2013r.</c:v>
                </c:pt>
              </c:strCache>
            </c:strRef>
          </c:cat>
          <c:val>
            <c:numRef>
              <c:f>'Wykresy I 14'!$K$4:$K$9</c:f>
              <c:numCache>
                <c:formatCode>General</c:formatCode>
                <c:ptCount val="6"/>
                <c:pt idx="0">
                  <c:v>9304</c:v>
                </c:pt>
                <c:pt idx="1">
                  <c:v>7766</c:v>
                </c:pt>
                <c:pt idx="2">
                  <c:v>7660</c:v>
                </c:pt>
                <c:pt idx="3">
                  <c:v>8197</c:v>
                </c:pt>
                <c:pt idx="4">
                  <c:v>8749</c:v>
                </c:pt>
                <c:pt idx="5">
                  <c:v>7563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44785168"/>
        <c:axId val="244789648"/>
        <c:axId val="0"/>
      </c:bar3DChart>
      <c:catAx>
        <c:axId val="24478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789648"/>
        <c:crosses val="autoZero"/>
        <c:auto val="1"/>
        <c:lblAlgn val="ctr"/>
        <c:lblOffset val="100"/>
        <c:noMultiLvlLbl val="0"/>
      </c:catAx>
      <c:valAx>
        <c:axId val="244789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4785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 2012r. do I 2013r. oraz od VIII 2013r. do I 2014r.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546E-2"/>
                  <c:y val="7.4786324786325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14'!$F$6:$F$18</c:f>
              <c:strCache>
                <c:ptCount val="13"/>
                <c:pt idx="0">
                  <c:v>VIII 2012r.</c:v>
                </c:pt>
                <c:pt idx="1">
                  <c:v>IX 2012r.</c:v>
                </c:pt>
                <c:pt idx="2">
                  <c:v>X 2012r.</c:v>
                </c:pt>
                <c:pt idx="3">
                  <c:v>XI 2012r.</c:v>
                </c:pt>
                <c:pt idx="4">
                  <c:v>XII 2012r.</c:v>
                </c:pt>
                <c:pt idx="5">
                  <c:v>I 2013r.</c:v>
                </c:pt>
                <c:pt idx="7">
                  <c:v>VIII 2013r.</c:v>
                </c:pt>
                <c:pt idx="8">
                  <c:v>IX 2013r.</c:v>
                </c:pt>
                <c:pt idx="9">
                  <c:v>X 2013r.</c:v>
                </c:pt>
                <c:pt idx="10">
                  <c:v>XI 2013r.</c:v>
                </c:pt>
                <c:pt idx="11">
                  <c:v>XII 2013r.</c:v>
                </c:pt>
                <c:pt idx="12">
                  <c:v>I 2014r.</c:v>
                </c:pt>
              </c:strCache>
            </c:strRef>
          </c:cat>
          <c:val>
            <c:numRef>
              <c:f>'Wykresy I 14'!$G$6:$G$18</c:f>
              <c:numCache>
                <c:formatCode>General</c:formatCode>
                <c:ptCount val="13"/>
                <c:pt idx="0">
                  <c:v>2977</c:v>
                </c:pt>
                <c:pt idx="1">
                  <c:v>3222</c:v>
                </c:pt>
                <c:pt idx="2">
                  <c:v>2852</c:v>
                </c:pt>
                <c:pt idx="3">
                  <c:v>1660</c:v>
                </c:pt>
                <c:pt idx="4">
                  <c:v>1243</c:v>
                </c:pt>
                <c:pt idx="5">
                  <c:v>2452</c:v>
                </c:pt>
                <c:pt idx="7">
                  <c:v>2965</c:v>
                </c:pt>
                <c:pt idx="8">
                  <c:v>3354</c:v>
                </c:pt>
                <c:pt idx="9">
                  <c:v>2593</c:v>
                </c:pt>
                <c:pt idx="10">
                  <c:v>1808</c:v>
                </c:pt>
                <c:pt idx="11">
                  <c:v>1613</c:v>
                </c:pt>
                <c:pt idx="12">
                  <c:v>2806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44812064"/>
        <c:axId val="244812448"/>
        <c:axId val="0"/>
      </c:bar3DChart>
      <c:catAx>
        <c:axId val="24481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812448"/>
        <c:crosses val="autoZero"/>
        <c:auto val="1"/>
        <c:lblAlgn val="ctr"/>
        <c:lblOffset val="100"/>
        <c:noMultiLvlLbl val="0"/>
      </c:catAx>
      <c:valAx>
        <c:axId val="2448124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44812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Struktura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odpływu z ewidencji bezrobotnych 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styczniu 2014r.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20"/>
      <c:rotY val="35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3083536971672"/>
          <c:y val="0.23302846759539672"/>
          <c:w val="0.68231197393429266"/>
          <c:h val="0.57187058348475672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styczniu 2014r.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34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726695453390911"/>
          <c:y val="0.22997152338078536"/>
          <c:w val="0.6599463776705331"/>
          <c:h val="0.54005695323842928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 verticalDpi="597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 styczniu 2014r.</a:t>
            </a:r>
            <a:endParaRPr lang="pl-PL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40229885057472"/>
          <c:y val="0.28387096774193549"/>
          <c:w val="0.65517241379310343"/>
          <c:h val="0.5311827956989246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1249434337949134E-3"/>
                  <c:y val="-0.127086614173228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30172413793103448"/>
                  <c:y val="-0.19055287443908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2743291248076739"/>
                  <c:y val="-9.19481838963677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2191963073581319"/>
                  <c:y val="6.3923122512911698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1.867816091954028E-2"/>
                  <c:y val="6.71492676318685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313354149696811"/>
                  <c:y val="9.5106256879180423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7983007511992036"/>
                  <c:y val="9.8461095588857683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2426475246628654"/>
                  <c:y val="5.01955803911607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1747737351796542"/>
                  <c:y val="-0.168387096774193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3974115306"/>
                      <c:h val="0.3409249005164676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4.288125622228256E-2"/>
                  <c:y val="-0.2158174583015832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>
                        <a:solidFill>
                          <a:sysClr val="windowText" lastClr="000000"/>
                        </a:solidFill>
                      </a:rPr>
                      <a:t>; </a:t>
                    </a:r>
                  </a:p>
                  <a:p>
                    <a:pPr>
                      <a:defRPr sz="70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>
                        <a:solidFill>
                          <a:sysClr val="windowText" lastClr="000000"/>
                        </a:solidFill>
                      </a:rPr>
                      <a:pPr>
                        <a:defRPr sz="70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4425287356321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5108822065345279"/>
                  <c:y val="-4.9690288713910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7234365100914105E-2"/>
                  <c:y val="-2.61038015409363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068834137668276"/>
                    </c:manualLayout>
                  </c15:layout>
                </c:ext>
              </c:extLst>
            </c:dLbl>
            <c:dLbl>
              <c:idx val="12"/>
              <c:layout>
                <c:manualLayout>
                  <c:x val="7.7567200651642576E-2"/>
                  <c:y val="-4.4414528829057658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 14'!$J$22:$J$34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 14'!$K$22:$K$34</c:f>
              <c:numCache>
                <c:formatCode>0.00%</c:formatCode>
                <c:ptCount val="13"/>
                <c:pt idx="0">
                  <c:v>0.50660950339406929</c:v>
                </c:pt>
                <c:pt idx="1">
                  <c:v>1.4290818149339049E-3</c:v>
                </c:pt>
                <c:pt idx="2">
                  <c:v>4.8231511254019296E-3</c:v>
                </c:pt>
                <c:pt idx="3">
                  <c:v>2.2508038585209004E-2</c:v>
                </c:pt>
                <c:pt idx="4">
                  <c:v>3.3940693104680241E-3</c:v>
                </c:pt>
                <c:pt idx="5">
                  <c:v>2.6795284030010718E-3</c:v>
                </c:pt>
                <c:pt idx="6">
                  <c:v>4.2157913540550193E-2</c:v>
                </c:pt>
                <c:pt idx="7">
                  <c:v>0</c:v>
                </c:pt>
                <c:pt idx="8">
                  <c:v>1.321900678813862E-2</c:v>
                </c:pt>
                <c:pt idx="9">
                  <c:v>0.24008574490889603</c:v>
                </c:pt>
                <c:pt idx="10">
                  <c:v>9.55698463737049E-2</c:v>
                </c:pt>
                <c:pt idx="11">
                  <c:v>8.0385852090032149E-3</c:v>
                </c:pt>
                <c:pt idx="12">
                  <c:v>5.9485530546623797E-2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180975</xdr:colOff>
      <xdr:row>18</xdr:row>
      <xdr:rowOff>38100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419100</xdr:colOff>
      <xdr:row>0</xdr:row>
      <xdr:rowOff>38100</xdr:rowOff>
    </xdr:from>
    <xdr:to>
      <xdr:col>26</xdr:col>
      <xdr:colOff>571500</xdr:colOff>
      <xdr:row>18</xdr:row>
      <xdr:rowOff>38100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19</xdr:row>
      <xdr:rowOff>0</xdr:rowOff>
    </xdr:from>
    <xdr:to>
      <xdr:col>19</xdr:col>
      <xdr:colOff>161925</xdr:colOff>
      <xdr:row>37</xdr:row>
      <xdr:rowOff>57150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409575</xdr:colOff>
      <xdr:row>19</xdr:row>
      <xdr:rowOff>0</xdr:rowOff>
    </xdr:from>
    <xdr:to>
      <xdr:col>26</xdr:col>
      <xdr:colOff>561975</xdr:colOff>
      <xdr:row>37</xdr:row>
      <xdr:rowOff>57150</xdr:rowOff>
    </xdr:to>
    <xdr:graphicFrame macro="">
      <xdr:nvGraphicFramePr>
        <xdr:cNvPr id="5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409575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6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419100</xdr:colOff>
      <xdr:row>19</xdr:row>
      <xdr:rowOff>9525</xdr:rowOff>
    </xdr:from>
    <xdr:to>
      <xdr:col>26</xdr:col>
      <xdr:colOff>571500</xdr:colOff>
      <xdr:row>37</xdr:row>
      <xdr:rowOff>57150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3r/Arkusz%20roboczy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  <sheetName val="Stan i struktura V 13"/>
      <sheetName val="Stan i struktura VI 13"/>
      <sheetName val="Stan i struktura VII 13"/>
      <sheetName val="Stan i struktura VIII 13"/>
      <sheetName val="Stan i struktura IX 13"/>
      <sheetName val="Stan i struktura X 13"/>
      <sheetName val="Stan i struktura XI 13"/>
      <sheetName val="Stan i struktura XII 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E6">
            <v>4898</v>
          </cell>
          <cell r="F6">
            <v>3194</v>
          </cell>
          <cell r="G6">
            <v>4248</v>
          </cell>
          <cell r="H6">
            <v>5085</v>
          </cell>
          <cell r="I6">
            <v>7539</v>
          </cell>
          <cell r="J6">
            <v>2110</v>
          </cell>
          <cell r="K6">
            <v>4777</v>
          </cell>
          <cell r="L6">
            <v>1782</v>
          </cell>
          <cell r="M6">
            <v>3124</v>
          </cell>
          <cell r="N6">
            <v>2285</v>
          </cell>
          <cell r="O6">
            <v>4532</v>
          </cell>
          <cell r="P6">
            <v>4698</v>
          </cell>
          <cell r="Q6">
            <v>5986</v>
          </cell>
          <cell r="R6">
            <v>5547</v>
          </cell>
          <cell r="S6">
            <v>59805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285156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0" ht="15">
      <c r="D1" s="2"/>
      <c r="E1" s="3"/>
      <c r="R1" s="5"/>
    </row>
    <row r="2" spans="2:20" ht="51" customHeight="1" thickBot="1">
      <c r="B2" s="171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</row>
    <row r="3" spans="2:20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0" ht="29.1" customHeight="1" thickBot="1">
      <c r="B4" s="174" t="s">
        <v>19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</row>
    <row r="5" spans="2:20" ht="29.1" customHeight="1" thickTop="1" thickBot="1">
      <c r="B5" s="14" t="s">
        <v>20</v>
      </c>
      <c r="C5" s="177" t="s">
        <v>21</v>
      </c>
      <c r="D5" s="178"/>
      <c r="E5" s="15">
        <v>8.6</v>
      </c>
      <c r="F5" s="15">
        <v>12.9</v>
      </c>
      <c r="G5" s="15">
        <v>23.9</v>
      </c>
      <c r="H5" s="15">
        <v>23.4</v>
      </c>
      <c r="I5" s="15">
        <v>26</v>
      </c>
      <c r="J5" s="15">
        <v>13.1</v>
      </c>
      <c r="K5" s="15">
        <v>25.4</v>
      </c>
      <c r="L5" s="15">
        <v>15.3</v>
      </c>
      <c r="M5" s="15">
        <v>13.1</v>
      </c>
      <c r="N5" s="15">
        <v>17.399999999999999</v>
      </c>
      <c r="O5" s="15">
        <v>7.8</v>
      </c>
      <c r="P5" s="15">
        <v>15.2</v>
      </c>
      <c r="Q5" s="15">
        <v>25.4</v>
      </c>
      <c r="R5" s="16">
        <v>16.5</v>
      </c>
      <c r="S5" s="17">
        <v>15.7</v>
      </c>
      <c r="T5" s="1" t="s">
        <v>22</v>
      </c>
    </row>
    <row r="6" spans="2:20" s="4" customFormat="1" ht="28.5" customHeight="1" thickTop="1" thickBot="1">
      <c r="B6" s="18" t="s">
        <v>23</v>
      </c>
      <c r="C6" s="179" t="s">
        <v>24</v>
      </c>
      <c r="D6" s="180"/>
      <c r="E6" s="19">
        <v>5264</v>
      </c>
      <c r="F6" s="20">
        <v>3405</v>
      </c>
      <c r="G6" s="20">
        <v>4390</v>
      </c>
      <c r="H6" s="20">
        <v>5287</v>
      </c>
      <c r="I6" s="20">
        <v>7882</v>
      </c>
      <c r="J6" s="20">
        <v>2313</v>
      </c>
      <c r="K6" s="20">
        <v>4977</v>
      </c>
      <c r="L6" s="20">
        <v>1952</v>
      </c>
      <c r="M6" s="20">
        <v>3264</v>
      </c>
      <c r="N6" s="20">
        <v>2402</v>
      </c>
      <c r="O6" s="20">
        <v>4976</v>
      </c>
      <c r="P6" s="20">
        <v>5166</v>
      </c>
      <c r="Q6" s="20">
        <v>6367</v>
      </c>
      <c r="R6" s="21">
        <v>5866</v>
      </c>
      <c r="S6" s="22">
        <f>SUM(E6:R6)</f>
        <v>63511</v>
      </c>
    </row>
    <row r="7" spans="2:20" s="4" customFormat="1" ht="29.1" customHeight="1" thickTop="1" thickBot="1">
      <c r="B7" s="23"/>
      <c r="C7" s="181" t="s">
        <v>25</v>
      </c>
      <c r="D7" s="182"/>
      <c r="E7" s="24">
        <f>'[1]Stan i struktura XII 13'!E$6</f>
        <v>4898</v>
      </c>
      <c r="F7" s="24">
        <f>'[1]Stan i struktura XII 13'!F$6</f>
        <v>3194</v>
      </c>
      <c r="G7" s="24">
        <f>'[1]Stan i struktura XII 13'!G$6</f>
        <v>4248</v>
      </c>
      <c r="H7" s="24">
        <f>'[1]Stan i struktura XII 13'!H$6</f>
        <v>5085</v>
      </c>
      <c r="I7" s="24">
        <f>'[1]Stan i struktura XII 13'!I$6</f>
        <v>7539</v>
      </c>
      <c r="J7" s="24">
        <f>'[1]Stan i struktura XII 13'!J$6</f>
        <v>2110</v>
      </c>
      <c r="K7" s="24">
        <f>'[1]Stan i struktura XII 13'!K$6</f>
        <v>4777</v>
      </c>
      <c r="L7" s="24">
        <f>'[1]Stan i struktura XII 13'!L$6</f>
        <v>1782</v>
      </c>
      <c r="M7" s="24">
        <f>'[1]Stan i struktura XII 13'!M$6</f>
        <v>3124</v>
      </c>
      <c r="N7" s="24">
        <f>'[1]Stan i struktura XII 13'!N$6</f>
        <v>2285</v>
      </c>
      <c r="O7" s="24">
        <f>'[1]Stan i struktura XII 13'!O$6</f>
        <v>4532</v>
      </c>
      <c r="P7" s="24">
        <f>'[1]Stan i struktura XII 13'!P$6</f>
        <v>4698</v>
      </c>
      <c r="Q7" s="24">
        <f>'[1]Stan i struktura XII 13'!Q$6</f>
        <v>5986</v>
      </c>
      <c r="R7" s="25">
        <f>'[1]Stan i struktura XII 13'!R$6</f>
        <v>5547</v>
      </c>
      <c r="S7" s="26">
        <f>'[1]Stan i struktura XII 13'!S$6</f>
        <v>59805</v>
      </c>
      <c r="T7" s="27"/>
    </row>
    <row r="8" spans="2:20" ht="29.1" customHeight="1" thickTop="1" thickBot="1">
      <c r="B8" s="28"/>
      <c r="C8" s="169" t="s">
        <v>26</v>
      </c>
      <c r="D8" s="170"/>
      <c r="E8" s="29">
        <f t="shared" ref="E8:S8" si="0">E6-E7</f>
        <v>366</v>
      </c>
      <c r="F8" s="29">
        <f t="shared" si="0"/>
        <v>211</v>
      </c>
      <c r="G8" s="29">
        <f t="shared" si="0"/>
        <v>142</v>
      </c>
      <c r="H8" s="29">
        <f t="shared" si="0"/>
        <v>202</v>
      </c>
      <c r="I8" s="29">
        <f t="shared" si="0"/>
        <v>343</v>
      </c>
      <c r="J8" s="29">
        <f t="shared" si="0"/>
        <v>203</v>
      </c>
      <c r="K8" s="29">
        <f t="shared" si="0"/>
        <v>200</v>
      </c>
      <c r="L8" s="29">
        <f t="shared" si="0"/>
        <v>170</v>
      </c>
      <c r="M8" s="29">
        <f t="shared" si="0"/>
        <v>140</v>
      </c>
      <c r="N8" s="29">
        <f t="shared" si="0"/>
        <v>117</v>
      </c>
      <c r="O8" s="29">
        <f t="shared" si="0"/>
        <v>444</v>
      </c>
      <c r="P8" s="29">
        <f t="shared" si="0"/>
        <v>468</v>
      </c>
      <c r="Q8" s="29">
        <f t="shared" si="0"/>
        <v>381</v>
      </c>
      <c r="R8" s="30">
        <f t="shared" si="0"/>
        <v>319</v>
      </c>
      <c r="S8" s="31">
        <f t="shared" si="0"/>
        <v>3706</v>
      </c>
      <c r="T8" s="32"/>
    </row>
    <row r="9" spans="2:20" ht="29.1" customHeight="1" thickTop="1" thickBot="1">
      <c r="B9" s="33"/>
      <c r="C9" s="188" t="s">
        <v>27</v>
      </c>
      <c r="D9" s="189"/>
      <c r="E9" s="34">
        <f t="shared" ref="E9:S9" si="1">E6/E7*100</f>
        <v>107.47243772968558</v>
      </c>
      <c r="F9" s="34">
        <f t="shared" si="1"/>
        <v>106.60613650594865</v>
      </c>
      <c r="G9" s="34">
        <f t="shared" si="1"/>
        <v>103.3427495291902</v>
      </c>
      <c r="H9" s="34">
        <f t="shared" si="1"/>
        <v>103.9724680432645</v>
      </c>
      <c r="I9" s="34">
        <f t="shared" si="1"/>
        <v>104.54967502321261</v>
      </c>
      <c r="J9" s="34">
        <f t="shared" si="1"/>
        <v>109.62085308056872</v>
      </c>
      <c r="K9" s="34">
        <f t="shared" si="1"/>
        <v>104.18672807201173</v>
      </c>
      <c r="L9" s="34">
        <f t="shared" si="1"/>
        <v>109.5398428731762</v>
      </c>
      <c r="M9" s="34">
        <f t="shared" si="1"/>
        <v>104.48143405889884</v>
      </c>
      <c r="N9" s="34">
        <f t="shared" si="1"/>
        <v>105.12035010940919</v>
      </c>
      <c r="O9" s="34">
        <f t="shared" si="1"/>
        <v>109.79699911738747</v>
      </c>
      <c r="P9" s="34">
        <f t="shared" si="1"/>
        <v>109.96168582375478</v>
      </c>
      <c r="Q9" s="34">
        <f t="shared" si="1"/>
        <v>106.36485131974607</v>
      </c>
      <c r="R9" s="35">
        <f t="shared" si="1"/>
        <v>105.75085631873084</v>
      </c>
      <c r="S9" s="36">
        <f t="shared" si="1"/>
        <v>106.19680628709973</v>
      </c>
      <c r="T9" s="32"/>
    </row>
    <row r="10" spans="2:20" s="4" customFormat="1" ht="29.1" customHeight="1" thickTop="1" thickBot="1">
      <c r="B10" s="37" t="s">
        <v>28</v>
      </c>
      <c r="C10" s="190" t="s">
        <v>29</v>
      </c>
      <c r="D10" s="191"/>
      <c r="E10" s="38">
        <v>1013</v>
      </c>
      <c r="F10" s="39">
        <v>591</v>
      </c>
      <c r="G10" s="40">
        <v>542</v>
      </c>
      <c r="H10" s="40">
        <v>616</v>
      </c>
      <c r="I10" s="40">
        <v>846</v>
      </c>
      <c r="J10" s="40">
        <v>432</v>
      </c>
      <c r="K10" s="40">
        <v>626</v>
      </c>
      <c r="L10" s="40">
        <v>375</v>
      </c>
      <c r="M10" s="41">
        <v>420</v>
      </c>
      <c r="N10" s="41">
        <v>308</v>
      </c>
      <c r="O10" s="41">
        <v>923</v>
      </c>
      <c r="P10" s="41">
        <v>918</v>
      </c>
      <c r="Q10" s="41">
        <v>873</v>
      </c>
      <c r="R10" s="41">
        <v>821</v>
      </c>
      <c r="S10" s="42">
        <f>SUM(E10:R10)</f>
        <v>9304</v>
      </c>
      <c r="T10" s="27"/>
    </row>
    <row r="11" spans="2:20" ht="29.1" customHeight="1" thickTop="1" thickBot="1">
      <c r="B11" s="43"/>
      <c r="C11" s="169" t="s">
        <v>30</v>
      </c>
      <c r="D11" s="170"/>
      <c r="E11" s="44">
        <f t="shared" ref="E11:S11" si="2">E76/E10*100</f>
        <v>17.077986179664364</v>
      </c>
      <c r="F11" s="44">
        <f t="shared" si="2"/>
        <v>18.443316412859559</v>
      </c>
      <c r="G11" s="44">
        <f t="shared" si="2"/>
        <v>12.177121771217712</v>
      </c>
      <c r="H11" s="44">
        <f t="shared" si="2"/>
        <v>14.123376623376624</v>
      </c>
      <c r="I11" s="44">
        <f t="shared" si="2"/>
        <v>13.475177304964539</v>
      </c>
      <c r="J11" s="44">
        <f t="shared" si="2"/>
        <v>15.046296296296296</v>
      </c>
      <c r="K11" s="44">
        <f t="shared" si="2"/>
        <v>8.9456869009584654</v>
      </c>
      <c r="L11" s="44">
        <f t="shared" si="2"/>
        <v>13.600000000000001</v>
      </c>
      <c r="M11" s="44">
        <f t="shared" si="2"/>
        <v>21.666666666666668</v>
      </c>
      <c r="N11" s="44">
        <f t="shared" si="2"/>
        <v>14.935064935064934</v>
      </c>
      <c r="O11" s="44">
        <f t="shared" si="2"/>
        <v>14.409534127843987</v>
      </c>
      <c r="P11" s="44">
        <f t="shared" si="2"/>
        <v>13.071895424836603</v>
      </c>
      <c r="Q11" s="44">
        <f t="shared" si="2"/>
        <v>18.213058419243985</v>
      </c>
      <c r="R11" s="45">
        <f t="shared" si="2"/>
        <v>14.494518879415347</v>
      </c>
      <c r="S11" s="46">
        <f t="shared" si="2"/>
        <v>14.929062768701634</v>
      </c>
      <c r="T11" s="32"/>
    </row>
    <row r="12" spans="2:20" ht="29.1" customHeight="1" thickTop="1" thickBot="1">
      <c r="B12" s="47" t="s">
        <v>31</v>
      </c>
      <c r="C12" s="192" t="s">
        <v>32</v>
      </c>
      <c r="D12" s="193"/>
      <c r="E12" s="38">
        <v>647</v>
      </c>
      <c r="F12" s="40">
        <v>380</v>
      </c>
      <c r="G12" s="40">
        <v>400</v>
      </c>
      <c r="H12" s="40">
        <v>414</v>
      </c>
      <c r="I12" s="40">
        <v>503</v>
      </c>
      <c r="J12" s="40">
        <v>229</v>
      </c>
      <c r="K12" s="40">
        <v>426</v>
      </c>
      <c r="L12" s="40">
        <v>205</v>
      </c>
      <c r="M12" s="41">
        <v>280</v>
      </c>
      <c r="N12" s="41">
        <v>191</v>
      </c>
      <c r="O12" s="41">
        <v>479</v>
      </c>
      <c r="P12" s="41">
        <v>450</v>
      </c>
      <c r="Q12" s="41">
        <v>492</v>
      </c>
      <c r="R12" s="41">
        <v>502</v>
      </c>
      <c r="S12" s="42">
        <f>SUM(E12:R12)</f>
        <v>5598</v>
      </c>
      <c r="T12" s="32"/>
    </row>
    <row r="13" spans="2:20" ht="29.1" customHeight="1" thickTop="1" thickBot="1">
      <c r="B13" s="43" t="s">
        <v>22</v>
      </c>
      <c r="C13" s="194" t="s">
        <v>33</v>
      </c>
      <c r="D13" s="195"/>
      <c r="E13" s="48">
        <v>282</v>
      </c>
      <c r="F13" s="49">
        <v>164</v>
      </c>
      <c r="G13" s="49">
        <v>247</v>
      </c>
      <c r="H13" s="49">
        <v>227</v>
      </c>
      <c r="I13" s="49">
        <v>269</v>
      </c>
      <c r="J13" s="49">
        <v>111</v>
      </c>
      <c r="K13" s="49">
        <v>203</v>
      </c>
      <c r="L13" s="49">
        <v>100</v>
      </c>
      <c r="M13" s="50">
        <v>218</v>
      </c>
      <c r="N13" s="50">
        <v>89</v>
      </c>
      <c r="O13" s="50">
        <v>277</v>
      </c>
      <c r="P13" s="50">
        <v>240</v>
      </c>
      <c r="Q13" s="50">
        <v>316</v>
      </c>
      <c r="R13" s="50">
        <v>273</v>
      </c>
      <c r="S13" s="51">
        <f>SUM(E13:R13)</f>
        <v>3016</v>
      </c>
      <c r="T13" s="32"/>
    </row>
    <row r="14" spans="2:20" s="4" customFormat="1" ht="29.1" customHeight="1" thickTop="1" thickBot="1">
      <c r="B14" s="18" t="s">
        <v>22</v>
      </c>
      <c r="C14" s="196" t="s">
        <v>34</v>
      </c>
      <c r="D14" s="197"/>
      <c r="E14" s="48">
        <v>270</v>
      </c>
      <c r="F14" s="49">
        <v>155</v>
      </c>
      <c r="G14" s="49">
        <v>246</v>
      </c>
      <c r="H14" s="49">
        <v>227</v>
      </c>
      <c r="I14" s="49">
        <v>268</v>
      </c>
      <c r="J14" s="49">
        <v>110</v>
      </c>
      <c r="K14" s="49">
        <v>200</v>
      </c>
      <c r="L14" s="49">
        <v>91</v>
      </c>
      <c r="M14" s="50">
        <v>218</v>
      </c>
      <c r="N14" s="50">
        <v>86</v>
      </c>
      <c r="O14" s="50">
        <v>217</v>
      </c>
      <c r="P14" s="50">
        <v>225</v>
      </c>
      <c r="Q14" s="50">
        <v>278</v>
      </c>
      <c r="R14" s="50">
        <v>245</v>
      </c>
      <c r="S14" s="51">
        <f>SUM(E14:R14)</f>
        <v>2836</v>
      </c>
      <c r="T14" s="27"/>
    </row>
    <row r="15" spans="2:20" s="4" customFormat="1" ht="29.1" customHeight="1" thickTop="1" thickBot="1">
      <c r="B15" s="52" t="s">
        <v>22</v>
      </c>
      <c r="C15" s="198" t="s">
        <v>35</v>
      </c>
      <c r="D15" s="199"/>
      <c r="E15" s="53">
        <v>234</v>
      </c>
      <c r="F15" s="54">
        <v>126</v>
      </c>
      <c r="G15" s="54">
        <v>89</v>
      </c>
      <c r="H15" s="54">
        <v>84</v>
      </c>
      <c r="I15" s="54">
        <v>147</v>
      </c>
      <c r="J15" s="54">
        <v>64</v>
      </c>
      <c r="K15" s="54">
        <v>101</v>
      </c>
      <c r="L15" s="54">
        <v>39</v>
      </c>
      <c r="M15" s="55">
        <v>34</v>
      </c>
      <c r="N15" s="55">
        <v>38</v>
      </c>
      <c r="O15" s="55">
        <v>95</v>
      </c>
      <c r="P15" s="55">
        <v>93</v>
      </c>
      <c r="Q15" s="55">
        <v>71</v>
      </c>
      <c r="R15" s="55">
        <v>129</v>
      </c>
      <c r="S15" s="51">
        <f>SUM(E15:R15)</f>
        <v>1344</v>
      </c>
      <c r="T15" s="27"/>
    </row>
    <row r="16" spans="2:20" ht="29.1" customHeight="1" thickBot="1">
      <c r="B16" s="174" t="s">
        <v>36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200"/>
    </row>
    <row r="17" spans="2:19" ht="29.1" customHeight="1" thickTop="1" thickBot="1">
      <c r="B17" s="201" t="s">
        <v>20</v>
      </c>
      <c r="C17" s="202" t="s">
        <v>37</v>
      </c>
      <c r="D17" s="203"/>
      <c r="E17" s="56">
        <v>2698</v>
      </c>
      <c r="F17" s="57">
        <v>1770</v>
      </c>
      <c r="G17" s="57">
        <v>2332</v>
      </c>
      <c r="H17" s="57">
        <v>2573</v>
      </c>
      <c r="I17" s="57">
        <v>4141</v>
      </c>
      <c r="J17" s="57">
        <v>1069</v>
      </c>
      <c r="K17" s="57">
        <v>2641</v>
      </c>
      <c r="L17" s="57">
        <v>905</v>
      </c>
      <c r="M17" s="58">
        <v>1561</v>
      </c>
      <c r="N17" s="58">
        <v>1256</v>
      </c>
      <c r="O17" s="58">
        <v>2587</v>
      </c>
      <c r="P17" s="58">
        <v>2771</v>
      </c>
      <c r="Q17" s="58">
        <v>3448</v>
      </c>
      <c r="R17" s="58">
        <v>3101</v>
      </c>
      <c r="S17" s="51">
        <f>SUM(E17:R17)</f>
        <v>32853</v>
      </c>
    </row>
    <row r="18" spans="2:19" ht="29.1" customHeight="1" thickTop="1" thickBot="1">
      <c r="B18" s="184"/>
      <c r="C18" s="186" t="s">
        <v>38</v>
      </c>
      <c r="D18" s="187"/>
      <c r="E18" s="59">
        <f t="shared" ref="E18:S18" si="3">E17/E6*100</f>
        <v>51.253799392097264</v>
      </c>
      <c r="F18" s="59">
        <f t="shared" si="3"/>
        <v>51.982378854625551</v>
      </c>
      <c r="G18" s="59">
        <f t="shared" si="3"/>
        <v>53.120728929384967</v>
      </c>
      <c r="H18" s="59">
        <f t="shared" si="3"/>
        <v>48.666540571212408</v>
      </c>
      <c r="I18" s="59">
        <f t="shared" si="3"/>
        <v>52.53742704897234</v>
      </c>
      <c r="J18" s="59">
        <f t="shared" si="3"/>
        <v>46.217034154777345</v>
      </c>
      <c r="K18" s="59">
        <f t="shared" si="3"/>
        <v>53.064094836246731</v>
      </c>
      <c r="L18" s="59">
        <f t="shared" si="3"/>
        <v>46.36270491803279</v>
      </c>
      <c r="M18" s="59">
        <f t="shared" si="3"/>
        <v>47.824754901960787</v>
      </c>
      <c r="N18" s="59">
        <f t="shared" si="3"/>
        <v>52.289758534554544</v>
      </c>
      <c r="O18" s="59">
        <f t="shared" si="3"/>
        <v>51.989549839228303</v>
      </c>
      <c r="P18" s="59">
        <f t="shared" si="3"/>
        <v>53.639179248935342</v>
      </c>
      <c r="Q18" s="59">
        <f t="shared" si="3"/>
        <v>54.154232762682582</v>
      </c>
      <c r="R18" s="60">
        <f t="shared" si="3"/>
        <v>52.863961813842486</v>
      </c>
      <c r="S18" s="61">
        <f t="shared" si="3"/>
        <v>51.728047109949458</v>
      </c>
    </row>
    <row r="19" spans="2:19" ht="29.1" customHeight="1" thickTop="1" thickBot="1">
      <c r="B19" s="183" t="s">
        <v>23</v>
      </c>
      <c r="C19" s="185" t="s">
        <v>39</v>
      </c>
      <c r="D19" s="170"/>
      <c r="E19" s="48">
        <v>0</v>
      </c>
      <c r="F19" s="49">
        <v>2389</v>
      </c>
      <c r="G19" s="49">
        <v>2185</v>
      </c>
      <c r="H19" s="49">
        <v>2903</v>
      </c>
      <c r="I19" s="49">
        <v>3157</v>
      </c>
      <c r="J19" s="49">
        <v>1263</v>
      </c>
      <c r="K19" s="49">
        <v>2806</v>
      </c>
      <c r="L19" s="49">
        <v>1137</v>
      </c>
      <c r="M19" s="50">
        <v>1878</v>
      </c>
      <c r="N19" s="50">
        <v>1168</v>
      </c>
      <c r="O19" s="50">
        <v>0</v>
      </c>
      <c r="P19" s="50">
        <v>3395</v>
      </c>
      <c r="Q19" s="50">
        <v>2859</v>
      </c>
      <c r="R19" s="50">
        <v>2609</v>
      </c>
      <c r="S19" s="62">
        <f>SUM(E19:R19)</f>
        <v>27749</v>
      </c>
    </row>
    <row r="20" spans="2:19" ht="29.1" customHeight="1" thickTop="1" thickBot="1">
      <c r="B20" s="184"/>
      <c r="C20" s="186" t="s">
        <v>38</v>
      </c>
      <c r="D20" s="187"/>
      <c r="E20" s="59">
        <f t="shared" ref="E20:S20" si="4">E19/E6*100</f>
        <v>0</v>
      </c>
      <c r="F20" s="59">
        <f t="shared" si="4"/>
        <v>70.161527165932441</v>
      </c>
      <c r="G20" s="59">
        <f t="shared" si="4"/>
        <v>49.772209567198175</v>
      </c>
      <c r="H20" s="59">
        <f t="shared" si="4"/>
        <v>54.908265557026667</v>
      </c>
      <c r="I20" s="59">
        <f t="shared" si="4"/>
        <v>40.053285968028419</v>
      </c>
      <c r="J20" s="59">
        <f t="shared" si="4"/>
        <v>54.604409857328143</v>
      </c>
      <c r="K20" s="59">
        <f t="shared" si="4"/>
        <v>56.379344986939927</v>
      </c>
      <c r="L20" s="59">
        <f t="shared" si="4"/>
        <v>58.247950819672134</v>
      </c>
      <c r="M20" s="59">
        <f t="shared" si="4"/>
        <v>57.536764705882348</v>
      </c>
      <c r="N20" s="59">
        <f t="shared" si="4"/>
        <v>48.626144879267272</v>
      </c>
      <c r="O20" s="59">
        <f t="shared" si="4"/>
        <v>0</v>
      </c>
      <c r="P20" s="59">
        <f t="shared" si="4"/>
        <v>65.718157181571812</v>
      </c>
      <c r="Q20" s="59">
        <f t="shared" si="4"/>
        <v>44.903408198523636</v>
      </c>
      <c r="R20" s="60">
        <f t="shared" si="4"/>
        <v>44.476645073303786</v>
      </c>
      <c r="S20" s="61">
        <f t="shared" si="4"/>
        <v>43.691643967186792</v>
      </c>
    </row>
    <row r="21" spans="2:19" s="4" customFormat="1" ht="29.1" customHeight="1" thickTop="1" thickBot="1">
      <c r="B21" s="204" t="s">
        <v>28</v>
      </c>
      <c r="C21" s="205" t="s">
        <v>40</v>
      </c>
      <c r="D21" s="206"/>
      <c r="E21" s="48">
        <v>900</v>
      </c>
      <c r="F21" s="49">
        <v>535</v>
      </c>
      <c r="G21" s="49">
        <v>779</v>
      </c>
      <c r="H21" s="49">
        <v>1095</v>
      </c>
      <c r="I21" s="49">
        <v>1425</v>
      </c>
      <c r="J21" s="49">
        <v>343</v>
      </c>
      <c r="K21" s="49">
        <v>852</v>
      </c>
      <c r="L21" s="49">
        <v>318</v>
      </c>
      <c r="M21" s="50">
        <v>518</v>
      </c>
      <c r="N21" s="50">
        <v>254</v>
      </c>
      <c r="O21" s="50">
        <v>821</v>
      </c>
      <c r="P21" s="50">
        <v>722</v>
      </c>
      <c r="Q21" s="50">
        <v>1121</v>
      </c>
      <c r="R21" s="50">
        <v>612</v>
      </c>
      <c r="S21" s="51">
        <f>SUM(E21:R21)</f>
        <v>10295</v>
      </c>
    </row>
    <row r="22" spans="2:19" ht="29.1" customHeight="1" thickTop="1" thickBot="1">
      <c r="B22" s="184"/>
      <c r="C22" s="186" t="s">
        <v>38</v>
      </c>
      <c r="D22" s="187"/>
      <c r="E22" s="59">
        <f t="shared" ref="E22:S22" si="5">E21/E6*100</f>
        <v>17.097264437689969</v>
      </c>
      <c r="F22" s="59">
        <f t="shared" si="5"/>
        <v>15.712187958883995</v>
      </c>
      <c r="G22" s="59">
        <f t="shared" si="5"/>
        <v>17.744874715261961</v>
      </c>
      <c r="H22" s="59">
        <f t="shared" si="5"/>
        <v>20.71117836202005</v>
      </c>
      <c r="I22" s="59">
        <f t="shared" si="5"/>
        <v>18.079167723927934</v>
      </c>
      <c r="J22" s="59">
        <f t="shared" si="5"/>
        <v>14.829226113272806</v>
      </c>
      <c r="K22" s="59">
        <f t="shared" si="5"/>
        <v>17.118746232670283</v>
      </c>
      <c r="L22" s="59">
        <f t="shared" si="5"/>
        <v>16.290983606557376</v>
      </c>
      <c r="M22" s="59">
        <f t="shared" si="5"/>
        <v>15.870098039215685</v>
      </c>
      <c r="N22" s="59">
        <f t="shared" si="5"/>
        <v>10.574521232306411</v>
      </c>
      <c r="O22" s="59">
        <f t="shared" si="5"/>
        <v>16.4991961414791</v>
      </c>
      <c r="P22" s="59">
        <f t="shared" si="5"/>
        <v>13.975996902826171</v>
      </c>
      <c r="Q22" s="59">
        <f t="shared" si="5"/>
        <v>17.606408041463798</v>
      </c>
      <c r="R22" s="60">
        <f t="shared" si="5"/>
        <v>10.433003750426185</v>
      </c>
      <c r="S22" s="61">
        <f t="shared" si="5"/>
        <v>16.209790430004251</v>
      </c>
    </row>
    <row r="23" spans="2:19" s="4" customFormat="1" ht="29.1" customHeight="1" thickTop="1" thickBot="1">
      <c r="B23" s="204" t="s">
        <v>31</v>
      </c>
      <c r="C23" s="207" t="s">
        <v>41</v>
      </c>
      <c r="D23" s="208"/>
      <c r="E23" s="48">
        <v>216</v>
      </c>
      <c r="F23" s="49">
        <v>231</v>
      </c>
      <c r="G23" s="49">
        <v>307</v>
      </c>
      <c r="H23" s="49">
        <v>474</v>
      </c>
      <c r="I23" s="49">
        <v>220</v>
      </c>
      <c r="J23" s="49">
        <v>100</v>
      </c>
      <c r="K23" s="49">
        <v>201</v>
      </c>
      <c r="L23" s="49">
        <v>66</v>
      </c>
      <c r="M23" s="50">
        <v>370</v>
      </c>
      <c r="N23" s="50">
        <v>172</v>
      </c>
      <c r="O23" s="50">
        <v>313</v>
      </c>
      <c r="P23" s="50">
        <v>324</v>
      </c>
      <c r="Q23" s="50">
        <v>381</v>
      </c>
      <c r="R23" s="50">
        <v>181</v>
      </c>
      <c r="S23" s="51">
        <f>SUM(E23:R23)</f>
        <v>3556</v>
      </c>
    </row>
    <row r="24" spans="2:19" ht="29.1" customHeight="1" thickTop="1" thickBot="1">
      <c r="B24" s="184"/>
      <c r="C24" s="186" t="s">
        <v>38</v>
      </c>
      <c r="D24" s="187"/>
      <c r="E24" s="59">
        <f t="shared" ref="E24:S24" si="6">E23/E6*100</f>
        <v>4.1033434650455929</v>
      </c>
      <c r="F24" s="59">
        <f t="shared" si="6"/>
        <v>6.784140969162995</v>
      </c>
      <c r="G24" s="59">
        <f t="shared" si="6"/>
        <v>6.9931662870159448</v>
      </c>
      <c r="H24" s="59">
        <f t="shared" si="6"/>
        <v>8.9653867978059392</v>
      </c>
      <c r="I24" s="59">
        <f t="shared" si="6"/>
        <v>2.7911697538695761</v>
      </c>
      <c r="J24" s="59">
        <f t="shared" si="6"/>
        <v>4.3233895373973192</v>
      </c>
      <c r="K24" s="59">
        <f t="shared" si="6"/>
        <v>4.0385774562989756</v>
      </c>
      <c r="L24" s="59">
        <f t="shared" si="6"/>
        <v>3.3811475409836067</v>
      </c>
      <c r="M24" s="59">
        <f t="shared" si="6"/>
        <v>11.33578431372549</v>
      </c>
      <c r="N24" s="59">
        <f t="shared" si="6"/>
        <v>7.1606994171523732</v>
      </c>
      <c r="O24" s="59">
        <f t="shared" si="6"/>
        <v>6.290192926045016</v>
      </c>
      <c r="P24" s="59">
        <f t="shared" si="6"/>
        <v>6.2717770034843205</v>
      </c>
      <c r="Q24" s="59">
        <f t="shared" si="6"/>
        <v>5.9839798963405055</v>
      </c>
      <c r="R24" s="60">
        <f t="shared" si="6"/>
        <v>3.0855779065802933</v>
      </c>
      <c r="S24" s="61">
        <f t="shared" si="6"/>
        <v>5.5990300892758738</v>
      </c>
    </row>
    <row r="25" spans="2:19" s="4" customFormat="1" ht="29.1" customHeight="1" thickTop="1" thickBot="1">
      <c r="B25" s="204" t="s">
        <v>42</v>
      </c>
      <c r="C25" s="205" t="s">
        <v>43</v>
      </c>
      <c r="D25" s="206"/>
      <c r="E25" s="63">
        <v>209</v>
      </c>
      <c r="F25" s="50">
        <v>176</v>
      </c>
      <c r="G25" s="50">
        <v>197</v>
      </c>
      <c r="H25" s="50">
        <v>201</v>
      </c>
      <c r="I25" s="50">
        <v>351</v>
      </c>
      <c r="J25" s="50">
        <v>84</v>
      </c>
      <c r="K25" s="50">
        <v>221</v>
      </c>
      <c r="L25" s="50">
        <v>115</v>
      </c>
      <c r="M25" s="50">
        <v>170</v>
      </c>
      <c r="N25" s="50">
        <v>148</v>
      </c>
      <c r="O25" s="50">
        <v>252</v>
      </c>
      <c r="P25" s="50">
        <v>299</v>
      </c>
      <c r="Q25" s="50">
        <v>292</v>
      </c>
      <c r="R25" s="50">
        <v>316</v>
      </c>
      <c r="S25" s="51">
        <f>SUM(E25:R25)</f>
        <v>3031</v>
      </c>
    </row>
    <row r="26" spans="2:19" ht="29.1" customHeight="1" thickTop="1" thickBot="1">
      <c r="B26" s="184"/>
      <c r="C26" s="186" t="s">
        <v>38</v>
      </c>
      <c r="D26" s="187"/>
      <c r="E26" s="59">
        <f t="shared" ref="E26:S26" si="7">E25/E6*100</f>
        <v>3.9703647416413372</v>
      </c>
      <c r="F26" s="59">
        <f t="shared" si="7"/>
        <v>5.168869309838473</v>
      </c>
      <c r="G26" s="59">
        <f t="shared" si="7"/>
        <v>4.4874715261958995</v>
      </c>
      <c r="H26" s="59">
        <f t="shared" si="7"/>
        <v>3.8017779459050502</v>
      </c>
      <c r="I26" s="59">
        <f t="shared" si="7"/>
        <v>4.4531844709464607</v>
      </c>
      <c r="J26" s="59">
        <f t="shared" si="7"/>
        <v>3.6316472114137488</v>
      </c>
      <c r="K26" s="59">
        <f t="shared" si="7"/>
        <v>4.4404259594133011</v>
      </c>
      <c r="L26" s="59">
        <f t="shared" si="7"/>
        <v>5.8913934426229515</v>
      </c>
      <c r="M26" s="59">
        <f t="shared" si="7"/>
        <v>5.2083333333333339</v>
      </c>
      <c r="N26" s="59">
        <f t="shared" si="7"/>
        <v>6.1615320566194836</v>
      </c>
      <c r="O26" s="59">
        <f t="shared" si="7"/>
        <v>5.064308681672026</v>
      </c>
      <c r="P26" s="59">
        <f t="shared" si="7"/>
        <v>5.7878435927216412</v>
      </c>
      <c r="Q26" s="59">
        <f t="shared" si="7"/>
        <v>4.5861473221297313</v>
      </c>
      <c r="R26" s="60">
        <f t="shared" si="7"/>
        <v>5.3869757927037165</v>
      </c>
      <c r="S26" s="61">
        <f t="shared" si="7"/>
        <v>4.7724016312134898</v>
      </c>
    </row>
    <row r="27" spans="2:19" ht="29.1" customHeight="1" thickTop="1" thickBot="1">
      <c r="B27" s="174" t="s">
        <v>44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209"/>
    </row>
    <row r="28" spans="2:19" ht="29.1" customHeight="1" thickTop="1" thickBot="1">
      <c r="B28" s="183" t="s">
        <v>20</v>
      </c>
      <c r="C28" s="185" t="s">
        <v>45</v>
      </c>
      <c r="D28" s="170"/>
      <c r="E28" s="48">
        <v>664</v>
      </c>
      <c r="F28" s="49">
        <v>604</v>
      </c>
      <c r="G28" s="49">
        <v>741</v>
      </c>
      <c r="H28" s="49">
        <v>903</v>
      </c>
      <c r="I28" s="49">
        <v>1263</v>
      </c>
      <c r="J28" s="49">
        <v>607</v>
      </c>
      <c r="K28" s="49">
        <v>871</v>
      </c>
      <c r="L28" s="49">
        <v>391</v>
      </c>
      <c r="M28" s="50">
        <v>668</v>
      </c>
      <c r="N28" s="50">
        <v>465</v>
      </c>
      <c r="O28" s="50">
        <v>545</v>
      </c>
      <c r="P28" s="50">
        <v>896</v>
      </c>
      <c r="Q28" s="50">
        <v>1032</v>
      </c>
      <c r="R28" s="50">
        <v>1071</v>
      </c>
      <c r="S28" s="51">
        <f>SUM(E28:R28)</f>
        <v>10721</v>
      </c>
    </row>
    <row r="29" spans="2:19" ht="29.1" customHeight="1" thickTop="1" thickBot="1">
      <c r="B29" s="184"/>
      <c r="C29" s="186" t="s">
        <v>38</v>
      </c>
      <c r="D29" s="187"/>
      <c r="E29" s="59">
        <f t="shared" ref="E29:S29" si="8">E28/E6*100</f>
        <v>12.613981762917934</v>
      </c>
      <c r="F29" s="59">
        <f t="shared" si="8"/>
        <v>17.738619676945667</v>
      </c>
      <c r="G29" s="59">
        <f t="shared" si="8"/>
        <v>16.879271070615033</v>
      </c>
      <c r="H29" s="59">
        <f t="shared" si="8"/>
        <v>17.079629279364479</v>
      </c>
      <c r="I29" s="59">
        <f t="shared" si="8"/>
        <v>16.02385181426034</v>
      </c>
      <c r="J29" s="59">
        <f t="shared" si="8"/>
        <v>26.242974492001732</v>
      </c>
      <c r="K29" s="59">
        <f t="shared" si="8"/>
        <v>17.500502310628892</v>
      </c>
      <c r="L29" s="59">
        <f t="shared" si="8"/>
        <v>20.030737704918032</v>
      </c>
      <c r="M29" s="59">
        <f t="shared" si="8"/>
        <v>20.465686274509803</v>
      </c>
      <c r="N29" s="59">
        <f t="shared" si="8"/>
        <v>19.358867610324729</v>
      </c>
      <c r="O29" s="59">
        <f t="shared" si="8"/>
        <v>10.952572347266882</v>
      </c>
      <c r="P29" s="59">
        <f t="shared" si="8"/>
        <v>17.344173441734416</v>
      </c>
      <c r="Q29" s="59">
        <f t="shared" si="8"/>
        <v>16.208575467253024</v>
      </c>
      <c r="R29" s="60">
        <f t="shared" si="8"/>
        <v>18.257756563245824</v>
      </c>
      <c r="S29" s="61">
        <f t="shared" si="8"/>
        <v>16.880540378832013</v>
      </c>
    </row>
    <row r="30" spans="2:19" ht="29.1" customHeight="1" thickTop="1" thickBot="1">
      <c r="B30" s="204" t="s">
        <v>23</v>
      </c>
      <c r="C30" s="205" t="s">
        <v>46</v>
      </c>
      <c r="D30" s="206"/>
      <c r="E30" s="48">
        <v>1604</v>
      </c>
      <c r="F30" s="49">
        <v>1006</v>
      </c>
      <c r="G30" s="49">
        <v>1174</v>
      </c>
      <c r="H30" s="49">
        <v>1406</v>
      </c>
      <c r="I30" s="49">
        <v>1930</v>
      </c>
      <c r="J30" s="49">
        <v>830</v>
      </c>
      <c r="K30" s="49">
        <v>1293</v>
      </c>
      <c r="L30" s="49">
        <v>515</v>
      </c>
      <c r="M30" s="50">
        <v>791</v>
      </c>
      <c r="N30" s="50">
        <v>576</v>
      </c>
      <c r="O30" s="50">
        <v>1417</v>
      </c>
      <c r="P30" s="50">
        <v>1243</v>
      </c>
      <c r="Q30" s="50">
        <v>1611</v>
      </c>
      <c r="R30" s="50">
        <v>1507</v>
      </c>
      <c r="S30" s="51">
        <f>SUM(E30:R30)</f>
        <v>16903</v>
      </c>
    </row>
    <row r="31" spans="2:19" ht="29.1" customHeight="1" thickTop="1" thickBot="1">
      <c r="B31" s="184"/>
      <c r="C31" s="186" t="s">
        <v>38</v>
      </c>
      <c r="D31" s="187"/>
      <c r="E31" s="59">
        <f t="shared" ref="E31:S31" si="9">E30/E6*100</f>
        <v>30.471124620060792</v>
      </c>
      <c r="F31" s="59">
        <f t="shared" si="9"/>
        <v>29.544787077826722</v>
      </c>
      <c r="G31" s="59">
        <f t="shared" si="9"/>
        <v>26.742596810933939</v>
      </c>
      <c r="H31" s="59">
        <f t="shared" si="9"/>
        <v>26.593531303196521</v>
      </c>
      <c r="I31" s="59">
        <f t="shared" si="9"/>
        <v>24.4861710225831</v>
      </c>
      <c r="J31" s="59">
        <f t="shared" si="9"/>
        <v>35.884133160397752</v>
      </c>
      <c r="K31" s="59">
        <f t="shared" si="9"/>
        <v>25.979505726341166</v>
      </c>
      <c r="L31" s="59">
        <f t="shared" si="9"/>
        <v>26.383196721311474</v>
      </c>
      <c r="M31" s="59">
        <f t="shared" si="9"/>
        <v>24.234068627450981</v>
      </c>
      <c r="N31" s="59">
        <f t="shared" si="9"/>
        <v>23.980016652789342</v>
      </c>
      <c r="O31" s="59">
        <f t="shared" si="9"/>
        <v>28.476688102893892</v>
      </c>
      <c r="P31" s="59">
        <f t="shared" si="9"/>
        <v>24.061169183120406</v>
      </c>
      <c r="Q31" s="59">
        <f t="shared" si="9"/>
        <v>25.302340191613006</v>
      </c>
      <c r="R31" s="60">
        <f t="shared" si="9"/>
        <v>25.690419365837023</v>
      </c>
      <c r="S31" s="61">
        <f t="shared" si="9"/>
        <v>26.614287288816111</v>
      </c>
    </row>
    <row r="32" spans="2:19" ht="29.1" customHeight="1" thickTop="1" thickBot="1">
      <c r="B32" s="204" t="s">
        <v>28</v>
      </c>
      <c r="C32" s="205" t="s">
        <v>47</v>
      </c>
      <c r="D32" s="206"/>
      <c r="E32" s="48">
        <v>2126</v>
      </c>
      <c r="F32" s="49">
        <v>1450</v>
      </c>
      <c r="G32" s="49">
        <v>2403</v>
      </c>
      <c r="H32" s="49">
        <v>2955</v>
      </c>
      <c r="I32" s="49">
        <v>4453</v>
      </c>
      <c r="J32" s="49">
        <v>1241</v>
      </c>
      <c r="K32" s="49">
        <v>2779</v>
      </c>
      <c r="L32" s="49">
        <v>774</v>
      </c>
      <c r="M32" s="50">
        <v>1521</v>
      </c>
      <c r="N32" s="50">
        <v>1166</v>
      </c>
      <c r="O32" s="50">
        <v>2138</v>
      </c>
      <c r="P32" s="50">
        <v>2333</v>
      </c>
      <c r="Q32" s="50">
        <v>3215</v>
      </c>
      <c r="R32" s="50">
        <v>2974</v>
      </c>
      <c r="S32" s="51">
        <f>SUM(E32:R32)</f>
        <v>31528</v>
      </c>
    </row>
    <row r="33" spans="2:22" ht="29.1" customHeight="1" thickTop="1" thickBot="1">
      <c r="B33" s="184"/>
      <c r="C33" s="186" t="s">
        <v>38</v>
      </c>
      <c r="D33" s="187"/>
      <c r="E33" s="59">
        <f t="shared" ref="E33:S33" si="10">E32/E6*100</f>
        <v>40.387537993920972</v>
      </c>
      <c r="F33" s="59">
        <f t="shared" si="10"/>
        <v>42.584434654919235</v>
      </c>
      <c r="G33" s="59">
        <f t="shared" si="10"/>
        <v>54.738041002277903</v>
      </c>
      <c r="H33" s="59">
        <f t="shared" si="10"/>
        <v>55.891810100245884</v>
      </c>
      <c r="I33" s="59">
        <f t="shared" si="10"/>
        <v>56.495813245369199</v>
      </c>
      <c r="J33" s="59">
        <f t="shared" si="10"/>
        <v>53.653264159100736</v>
      </c>
      <c r="K33" s="59">
        <f t="shared" si="10"/>
        <v>55.836849507735586</v>
      </c>
      <c r="L33" s="59">
        <f t="shared" si="10"/>
        <v>39.651639344262293</v>
      </c>
      <c r="M33" s="59">
        <f t="shared" si="10"/>
        <v>46.599264705882355</v>
      </c>
      <c r="N33" s="59">
        <f t="shared" si="10"/>
        <v>48.542880932556201</v>
      </c>
      <c r="O33" s="59">
        <f t="shared" si="10"/>
        <v>42.966237942122184</v>
      </c>
      <c r="P33" s="59">
        <f t="shared" si="10"/>
        <v>45.16066589237321</v>
      </c>
      <c r="Q33" s="59">
        <f t="shared" si="10"/>
        <v>50.494738495366732</v>
      </c>
      <c r="R33" s="60">
        <f t="shared" si="10"/>
        <v>50.698943061711553</v>
      </c>
      <c r="S33" s="61">
        <f t="shared" si="10"/>
        <v>49.641794334839631</v>
      </c>
    </row>
    <row r="34" spans="2:22" ht="29.1" customHeight="1" thickTop="1" thickBot="1">
      <c r="B34" s="204" t="s">
        <v>31</v>
      </c>
      <c r="C34" s="205" t="s">
        <v>48</v>
      </c>
      <c r="D34" s="206"/>
      <c r="E34" s="63">
        <v>1456</v>
      </c>
      <c r="F34" s="50">
        <v>1128</v>
      </c>
      <c r="G34" s="50">
        <v>1255</v>
      </c>
      <c r="H34" s="50">
        <v>1874</v>
      </c>
      <c r="I34" s="50">
        <v>2498</v>
      </c>
      <c r="J34" s="50">
        <v>645</v>
      </c>
      <c r="K34" s="50">
        <v>1884</v>
      </c>
      <c r="L34" s="50">
        <v>567</v>
      </c>
      <c r="M34" s="50">
        <v>1145</v>
      </c>
      <c r="N34" s="50">
        <v>672</v>
      </c>
      <c r="O34" s="50">
        <v>1260</v>
      </c>
      <c r="P34" s="50">
        <v>1544</v>
      </c>
      <c r="Q34" s="50">
        <v>1917</v>
      </c>
      <c r="R34" s="50">
        <v>1567</v>
      </c>
      <c r="S34" s="51">
        <f>SUM(E34:R34)</f>
        <v>19412</v>
      </c>
    </row>
    <row r="35" spans="2:22" ht="29.1" customHeight="1" thickTop="1" thickBot="1">
      <c r="B35" s="212"/>
      <c r="C35" s="186" t="s">
        <v>38</v>
      </c>
      <c r="D35" s="187"/>
      <c r="E35" s="59">
        <f t="shared" ref="E35:S35" si="11">E34/E6*100</f>
        <v>27.659574468085108</v>
      </c>
      <c r="F35" s="59">
        <f t="shared" si="11"/>
        <v>33.127753303964759</v>
      </c>
      <c r="G35" s="59">
        <f t="shared" si="11"/>
        <v>28.587699316628701</v>
      </c>
      <c r="H35" s="59">
        <f t="shared" si="11"/>
        <v>35.445432192169477</v>
      </c>
      <c r="I35" s="59">
        <f t="shared" si="11"/>
        <v>31.692463841664555</v>
      </c>
      <c r="J35" s="59">
        <f t="shared" si="11"/>
        <v>27.885862516212711</v>
      </c>
      <c r="K35" s="59">
        <f t="shared" si="11"/>
        <v>37.8541289933695</v>
      </c>
      <c r="L35" s="59">
        <f t="shared" si="11"/>
        <v>29.047131147540984</v>
      </c>
      <c r="M35" s="59">
        <f t="shared" si="11"/>
        <v>35.079656862745097</v>
      </c>
      <c r="N35" s="59">
        <f t="shared" si="11"/>
        <v>27.9766860949209</v>
      </c>
      <c r="O35" s="59">
        <f t="shared" si="11"/>
        <v>25.321543408360132</v>
      </c>
      <c r="P35" s="59">
        <f t="shared" si="11"/>
        <v>29.88772744870306</v>
      </c>
      <c r="Q35" s="59">
        <f t="shared" si="11"/>
        <v>30.108371289461282</v>
      </c>
      <c r="R35" s="60">
        <f t="shared" si="11"/>
        <v>26.713262870780767</v>
      </c>
      <c r="S35" s="61">
        <f t="shared" si="11"/>
        <v>30.564784053156146</v>
      </c>
    </row>
    <row r="36" spans="2:22" ht="29.1" customHeight="1" thickTop="1" thickBot="1">
      <c r="B36" s="204" t="s">
        <v>42</v>
      </c>
      <c r="C36" s="213" t="s">
        <v>49</v>
      </c>
      <c r="D36" s="214"/>
      <c r="E36" s="63">
        <v>911</v>
      </c>
      <c r="F36" s="50">
        <v>690</v>
      </c>
      <c r="G36" s="50">
        <v>974</v>
      </c>
      <c r="H36" s="50">
        <v>948</v>
      </c>
      <c r="I36" s="50">
        <v>1713</v>
      </c>
      <c r="J36" s="50">
        <v>496</v>
      </c>
      <c r="K36" s="50">
        <v>1129</v>
      </c>
      <c r="L36" s="50">
        <v>321</v>
      </c>
      <c r="M36" s="50">
        <v>885</v>
      </c>
      <c r="N36" s="50">
        <v>404</v>
      </c>
      <c r="O36" s="50">
        <v>1017</v>
      </c>
      <c r="P36" s="50">
        <v>1282</v>
      </c>
      <c r="Q36" s="50">
        <v>1192</v>
      </c>
      <c r="R36" s="50">
        <v>1261</v>
      </c>
      <c r="S36" s="51">
        <f>SUM(E36:R36)</f>
        <v>13223</v>
      </c>
    </row>
    <row r="37" spans="2:22" ht="29.1" customHeight="1" thickTop="1" thickBot="1">
      <c r="B37" s="212"/>
      <c r="C37" s="186" t="s">
        <v>38</v>
      </c>
      <c r="D37" s="187"/>
      <c r="E37" s="59">
        <f t="shared" ref="E37:S37" si="12">E36/E6*100</f>
        <v>17.306231003039514</v>
      </c>
      <c r="F37" s="59">
        <f t="shared" si="12"/>
        <v>20.264317180616739</v>
      </c>
      <c r="G37" s="59">
        <f t="shared" si="12"/>
        <v>22.186788154897492</v>
      </c>
      <c r="H37" s="59">
        <f t="shared" si="12"/>
        <v>17.930773595611878</v>
      </c>
      <c r="I37" s="59">
        <f t="shared" si="12"/>
        <v>21.73306267444811</v>
      </c>
      <c r="J37" s="59">
        <f t="shared" si="12"/>
        <v>21.444012105490703</v>
      </c>
      <c r="K37" s="59">
        <f t="shared" si="12"/>
        <v>22.684348000803698</v>
      </c>
      <c r="L37" s="59">
        <f t="shared" si="12"/>
        <v>16.444672131147541</v>
      </c>
      <c r="M37" s="59">
        <f t="shared" si="12"/>
        <v>27.113970588235293</v>
      </c>
      <c r="N37" s="59">
        <f t="shared" si="12"/>
        <v>16.819317235636969</v>
      </c>
      <c r="O37" s="59">
        <f t="shared" si="12"/>
        <v>20.438102893890676</v>
      </c>
      <c r="P37" s="59">
        <f t="shared" si="12"/>
        <v>24.816105303910181</v>
      </c>
      <c r="Q37" s="59">
        <f t="shared" si="12"/>
        <v>18.72153290403644</v>
      </c>
      <c r="R37" s="60">
        <f t="shared" si="12"/>
        <v>21.49676099556768</v>
      </c>
      <c r="S37" s="61">
        <f t="shared" si="12"/>
        <v>20.820015430397884</v>
      </c>
    </row>
    <row r="38" spans="2:22" s="64" customFormat="1" ht="29.1" customHeight="1" thickTop="1" thickBot="1">
      <c r="B38" s="183" t="s">
        <v>50</v>
      </c>
      <c r="C38" s="216" t="s">
        <v>51</v>
      </c>
      <c r="D38" s="217"/>
      <c r="E38" s="63">
        <v>852</v>
      </c>
      <c r="F38" s="50">
        <v>362</v>
      </c>
      <c r="G38" s="50">
        <v>353</v>
      </c>
      <c r="H38" s="50">
        <v>227</v>
      </c>
      <c r="I38" s="50">
        <v>570</v>
      </c>
      <c r="J38" s="50">
        <v>162</v>
      </c>
      <c r="K38" s="50">
        <v>347</v>
      </c>
      <c r="L38" s="50">
        <v>162</v>
      </c>
      <c r="M38" s="50">
        <v>248</v>
      </c>
      <c r="N38" s="50">
        <v>148</v>
      </c>
      <c r="O38" s="50">
        <v>490</v>
      </c>
      <c r="P38" s="50">
        <v>364</v>
      </c>
      <c r="Q38" s="50">
        <v>450</v>
      </c>
      <c r="R38" s="50">
        <v>394</v>
      </c>
      <c r="S38" s="51">
        <f>SUM(E38:R38)</f>
        <v>5129</v>
      </c>
    </row>
    <row r="39" spans="2:22" s="4" customFormat="1" ht="29.1" customHeight="1" thickTop="1" thickBot="1">
      <c r="B39" s="215"/>
      <c r="C39" s="218" t="s">
        <v>38</v>
      </c>
      <c r="D39" s="219"/>
      <c r="E39" s="65">
        <f t="shared" ref="E39:S39" si="13">E38/E6*100</f>
        <v>16.185410334346503</v>
      </c>
      <c r="F39" s="66">
        <f t="shared" si="13"/>
        <v>10.631424375917769</v>
      </c>
      <c r="G39" s="66">
        <f t="shared" si="13"/>
        <v>8.0410022779043278</v>
      </c>
      <c r="H39" s="66">
        <f t="shared" si="13"/>
        <v>4.2935502175146585</v>
      </c>
      <c r="I39" s="66">
        <f t="shared" si="13"/>
        <v>7.2316670895711752</v>
      </c>
      <c r="J39" s="66">
        <f t="shared" si="13"/>
        <v>7.0038910505836576</v>
      </c>
      <c r="K39" s="66">
        <f t="shared" si="13"/>
        <v>6.9720715290335553</v>
      </c>
      <c r="L39" s="66">
        <f t="shared" si="13"/>
        <v>8.2991803278688518</v>
      </c>
      <c r="M39" s="66">
        <f t="shared" si="13"/>
        <v>7.5980392156862742</v>
      </c>
      <c r="N39" s="66">
        <f t="shared" si="13"/>
        <v>6.1615320566194836</v>
      </c>
      <c r="O39" s="65">
        <f t="shared" si="13"/>
        <v>9.8472668810289399</v>
      </c>
      <c r="P39" s="66">
        <f t="shared" si="13"/>
        <v>7.0460704607046063</v>
      </c>
      <c r="Q39" s="66">
        <f t="shared" si="13"/>
        <v>7.0676927909533536</v>
      </c>
      <c r="R39" s="67">
        <f t="shared" si="13"/>
        <v>6.7166723491305831</v>
      </c>
      <c r="S39" s="61">
        <f t="shared" si="13"/>
        <v>8.0757664026704035</v>
      </c>
    </row>
    <row r="40" spans="2:22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22" s="4" customFormat="1" ht="48.75" customHeight="1" thickBot="1">
      <c r="B41" s="220" t="s">
        <v>52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</row>
    <row r="42" spans="2:22" s="4" customFormat="1" ht="42" customHeight="1" thickTop="1" thickBot="1">
      <c r="B42" s="6" t="s">
        <v>1</v>
      </c>
      <c r="C42" s="72" t="s">
        <v>2</v>
      </c>
      <c r="D42" s="73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74" t="s">
        <v>55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2"/>
    </row>
    <row r="44" spans="2:22" s="4" customFormat="1" ht="42" customHeight="1" thickTop="1" thickBot="1">
      <c r="B44" s="74" t="s">
        <v>20</v>
      </c>
      <c r="C44" s="210" t="s">
        <v>56</v>
      </c>
      <c r="D44" s="211"/>
      <c r="E44" s="56">
        <v>315</v>
      </c>
      <c r="F44" s="56">
        <v>109</v>
      </c>
      <c r="G44" s="56">
        <v>111</v>
      </c>
      <c r="H44" s="56">
        <v>109</v>
      </c>
      <c r="I44" s="56">
        <v>131</v>
      </c>
      <c r="J44" s="56">
        <v>194</v>
      </c>
      <c r="K44" s="56">
        <v>127</v>
      </c>
      <c r="L44" s="56">
        <v>151</v>
      </c>
      <c r="M44" s="56">
        <v>53</v>
      </c>
      <c r="N44" s="56">
        <v>103</v>
      </c>
      <c r="O44" s="56">
        <v>499</v>
      </c>
      <c r="P44" s="56">
        <v>208</v>
      </c>
      <c r="Q44" s="56">
        <v>413</v>
      </c>
      <c r="R44" s="75">
        <v>283</v>
      </c>
      <c r="S44" s="76">
        <f>SUM(E44:R44)</f>
        <v>2806</v>
      </c>
    </row>
    <row r="45" spans="2:22" s="4" customFormat="1" ht="42" customHeight="1" thickTop="1" thickBot="1">
      <c r="B45" s="77"/>
      <c r="C45" s="223" t="s">
        <v>57</v>
      </c>
      <c r="D45" s="224"/>
      <c r="E45" s="78">
        <v>94</v>
      </c>
      <c r="F45" s="49">
        <v>34</v>
      </c>
      <c r="G45" s="49">
        <v>13</v>
      </c>
      <c r="H45" s="49">
        <v>29</v>
      </c>
      <c r="I45" s="49">
        <v>7</v>
      </c>
      <c r="J45" s="49">
        <v>138</v>
      </c>
      <c r="K45" s="49">
        <v>14</v>
      </c>
      <c r="L45" s="49">
        <v>70</v>
      </c>
      <c r="M45" s="50">
        <v>7</v>
      </c>
      <c r="N45" s="50">
        <v>28</v>
      </c>
      <c r="O45" s="50">
        <v>213</v>
      </c>
      <c r="P45" s="50">
        <v>99</v>
      </c>
      <c r="Q45" s="50">
        <v>318</v>
      </c>
      <c r="R45" s="50">
        <v>99</v>
      </c>
      <c r="S45" s="76">
        <f>SUM(E45:R45)</f>
        <v>1163</v>
      </c>
    </row>
    <row r="46" spans="2:22" s="4" customFormat="1" ht="42" customHeight="1" thickTop="1" thickBot="1">
      <c r="B46" s="79" t="s">
        <v>23</v>
      </c>
      <c r="C46" s="225" t="s">
        <v>58</v>
      </c>
      <c r="D46" s="226"/>
      <c r="E46" s="80">
        <f>E44</f>
        <v>315</v>
      </c>
      <c r="F46" s="80">
        <f t="shared" ref="F46:S46" si="14">F44</f>
        <v>109</v>
      </c>
      <c r="G46" s="80">
        <f t="shared" si="14"/>
        <v>111</v>
      </c>
      <c r="H46" s="80">
        <f t="shared" si="14"/>
        <v>109</v>
      </c>
      <c r="I46" s="80">
        <f t="shared" si="14"/>
        <v>131</v>
      </c>
      <c r="J46" s="80">
        <f t="shared" si="14"/>
        <v>194</v>
      </c>
      <c r="K46" s="80">
        <f t="shared" si="14"/>
        <v>127</v>
      </c>
      <c r="L46" s="80">
        <f t="shared" si="14"/>
        <v>151</v>
      </c>
      <c r="M46" s="80">
        <f t="shared" si="14"/>
        <v>53</v>
      </c>
      <c r="N46" s="80">
        <f t="shared" si="14"/>
        <v>103</v>
      </c>
      <c r="O46" s="80">
        <f t="shared" si="14"/>
        <v>499</v>
      </c>
      <c r="P46" s="80">
        <f t="shared" si="14"/>
        <v>208</v>
      </c>
      <c r="Q46" s="80">
        <f t="shared" si="14"/>
        <v>413</v>
      </c>
      <c r="R46" s="81">
        <f t="shared" si="14"/>
        <v>283</v>
      </c>
      <c r="S46" s="82">
        <f t="shared" si="14"/>
        <v>2806</v>
      </c>
      <c r="V46" s="4">
        <f>SUM(E46:R46)</f>
        <v>2806</v>
      </c>
    </row>
    <row r="47" spans="2:22" s="4" customFormat="1" ht="42" customHeight="1" thickBot="1">
      <c r="B47" s="227" t="s">
        <v>59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2"/>
    </row>
    <row r="48" spans="2:22" s="4" customFormat="1" ht="42" customHeight="1" thickTop="1" thickBot="1">
      <c r="B48" s="229" t="s">
        <v>20</v>
      </c>
      <c r="C48" s="230" t="s">
        <v>60</v>
      </c>
      <c r="D48" s="231"/>
      <c r="E48" s="57">
        <v>4</v>
      </c>
      <c r="F48" s="57">
        <v>2</v>
      </c>
      <c r="G48" s="57">
        <v>0</v>
      </c>
      <c r="H48" s="57">
        <v>0</v>
      </c>
      <c r="I48" s="57">
        <v>1</v>
      </c>
      <c r="J48" s="57">
        <v>0</v>
      </c>
      <c r="K48" s="57">
        <v>1</v>
      </c>
      <c r="L48" s="57">
        <v>4</v>
      </c>
      <c r="M48" s="57">
        <v>0</v>
      </c>
      <c r="N48" s="57">
        <v>0</v>
      </c>
      <c r="O48" s="57">
        <v>54</v>
      </c>
      <c r="P48" s="57">
        <v>5</v>
      </c>
      <c r="Q48" s="57">
        <v>34</v>
      </c>
      <c r="R48" s="58">
        <v>21</v>
      </c>
      <c r="S48" s="83">
        <f>SUM(E48:R48)</f>
        <v>126</v>
      </c>
    </row>
    <row r="49" spans="2:22" ht="42" customHeight="1" thickTop="1" thickBot="1">
      <c r="B49" s="184"/>
      <c r="C49" s="232" t="s">
        <v>61</v>
      </c>
      <c r="D49" s="233"/>
      <c r="E49" s="84">
        <f>E48</f>
        <v>4</v>
      </c>
      <c r="F49" s="84">
        <f t="shared" ref="F49:S49" si="15">F48</f>
        <v>2</v>
      </c>
      <c r="G49" s="84">
        <f t="shared" si="15"/>
        <v>0</v>
      </c>
      <c r="H49" s="84">
        <f t="shared" si="15"/>
        <v>0</v>
      </c>
      <c r="I49" s="84">
        <f t="shared" si="15"/>
        <v>1</v>
      </c>
      <c r="J49" s="84">
        <f t="shared" si="15"/>
        <v>0</v>
      </c>
      <c r="K49" s="84">
        <f t="shared" si="15"/>
        <v>1</v>
      </c>
      <c r="L49" s="84">
        <f t="shared" si="15"/>
        <v>4</v>
      </c>
      <c r="M49" s="84">
        <f t="shared" si="15"/>
        <v>0</v>
      </c>
      <c r="N49" s="84">
        <f t="shared" si="15"/>
        <v>0</v>
      </c>
      <c r="O49" s="84">
        <f t="shared" si="15"/>
        <v>54</v>
      </c>
      <c r="P49" s="84">
        <f t="shared" si="15"/>
        <v>5</v>
      </c>
      <c r="Q49" s="84">
        <f t="shared" si="15"/>
        <v>34</v>
      </c>
      <c r="R49" s="85">
        <f t="shared" si="15"/>
        <v>21</v>
      </c>
      <c r="S49" s="82">
        <f t="shared" si="15"/>
        <v>126</v>
      </c>
      <c r="V49" s="4">
        <f>SUM(E49:R49)</f>
        <v>126</v>
      </c>
    </row>
    <row r="50" spans="2:22" s="4" customFormat="1" ht="42" customHeight="1" thickTop="1" thickBot="1">
      <c r="B50" s="234" t="s">
        <v>23</v>
      </c>
      <c r="C50" s="235" t="s">
        <v>62</v>
      </c>
      <c r="D50" s="236"/>
      <c r="E50" s="86">
        <v>0</v>
      </c>
      <c r="F50" s="86">
        <v>6</v>
      </c>
      <c r="G50" s="86">
        <v>1</v>
      </c>
      <c r="H50" s="86">
        <v>0</v>
      </c>
      <c r="I50" s="86">
        <v>0</v>
      </c>
      <c r="J50" s="86">
        <v>0</v>
      </c>
      <c r="K50" s="86">
        <v>0</v>
      </c>
      <c r="L50" s="86">
        <v>2</v>
      </c>
      <c r="M50" s="86">
        <v>0</v>
      </c>
      <c r="N50" s="86">
        <v>0</v>
      </c>
      <c r="O50" s="86">
        <v>0</v>
      </c>
      <c r="P50" s="86">
        <v>8</v>
      </c>
      <c r="Q50" s="86">
        <v>2</v>
      </c>
      <c r="R50" s="87">
        <v>0</v>
      </c>
      <c r="S50" s="83">
        <f>SUM(E50:R50)</f>
        <v>19</v>
      </c>
    </row>
    <row r="51" spans="2:22" ht="42" customHeight="1" thickTop="1" thickBot="1">
      <c r="B51" s="184"/>
      <c r="C51" s="232" t="s">
        <v>63</v>
      </c>
      <c r="D51" s="233"/>
      <c r="E51" s="84">
        <f>E50</f>
        <v>0</v>
      </c>
      <c r="F51" s="84">
        <f t="shared" ref="F51:S51" si="16">F50</f>
        <v>6</v>
      </c>
      <c r="G51" s="84">
        <f t="shared" si="16"/>
        <v>1</v>
      </c>
      <c r="H51" s="84">
        <f t="shared" si="16"/>
        <v>0</v>
      </c>
      <c r="I51" s="84">
        <f t="shared" si="16"/>
        <v>0</v>
      </c>
      <c r="J51" s="84">
        <f t="shared" si="16"/>
        <v>0</v>
      </c>
      <c r="K51" s="84">
        <f t="shared" si="16"/>
        <v>0</v>
      </c>
      <c r="L51" s="84">
        <f t="shared" si="16"/>
        <v>2</v>
      </c>
      <c r="M51" s="84">
        <f t="shared" si="16"/>
        <v>0</v>
      </c>
      <c r="N51" s="84">
        <f t="shared" si="16"/>
        <v>0</v>
      </c>
      <c r="O51" s="84">
        <f t="shared" si="16"/>
        <v>0</v>
      </c>
      <c r="P51" s="84">
        <f t="shared" si="16"/>
        <v>8</v>
      </c>
      <c r="Q51" s="84">
        <f t="shared" si="16"/>
        <v>2</v>
      </c>
      <c r="R51" s="85">
        <f t="shared" si="16"/>
        <v>0</v>
      </c>
      <c r="S51" s="82">
        <f t="shared" si="16"/>
        <v>19</v>
      </c>
      <c r="V51" s="4">
        <f>SUM(E51:R51)</f>
        <v>19</v>
      </c>
    </row>
    <row r="52" spans="2:22" s="4" customFormat="1" ht="42" customHeight="1" thickTop="1" thickBot="1">
      <c r="B52" s="237" t="s">
        <v>28</v>
      </c>
      <c r="C52" s="238" t="s">
        <v>64</v>
      </c>
      <c r="D52" s="239"/>
      <c r="E52" s="48">
        <v>0</v>
      </c>
      <c r="F52" s="49">
        <v>0</v>
      </c>
      <c r="G52" s="49">
        <v>0</v>
      </c>
      <c r="H52" s="49">
        <v>0</v>
      </c>
      <c r="I52" s="50">
        <v>0</v>
      </c>
      <c r="J52" s="49">
        <v>0</v>
      </c>
      <c r="K52" s="50">
        <v>0</v>
      </c>
      <c r="L52" s="49">
        <v>0</v>
      </c>
      <c r="M52" s="50">
        <v>0</v>
      </c>
      <c r="N52" s="50">
        <v>2</v>
      </c>
      <c r="O52" s="50">
        <v>1</v>
      </c>
      <c r="P52" s="49">
        <v>0</v>
      </c>
      <c r="Q52" s="88">
        <v>0</v>
      </c>
      <c r="R52" s="50">
        <v>1</v>
      </c>
      <c r="S52" s="83">
        <f>SUM(E52:R52)</f>
        <v>4</v>
      </c>
    </row>
    <row r="53" spans="2:22" ht="42" customHeight="1" thickTop="1" thickBot="1">
      <c r="B53" s="184"/>
      <c r="C53" s="232" t="s">
        <v>65</v>
      </c>
      <c r="D53" s="233"/>
      <c r="E53" s="84">
        <f>E52</f>
        <v>0</v>
      </c>
      <c r="F53" s="84">
        <f t="shared" ref="F53:S53" si="17">F52</f>
        <v>0</v>
      </c>
      <c r="G53" s="84">
        <f t="shared" si="17"/>
        <v>0</v>
      </c>
      <c r="H53" s="84">
        <f t="shared" si="17"/>
        <v>0</v>
      </c>
      <c r="I53" s="84">
        <f t="shared" si="17"/>
        <v>0</v>
      </c>
      <c r="J53" s="84">
        <f t="shared" si="17"/>
        <v>0</v>
      </c>
      <c r="K53" s="84">
        <f t="shared" si="17"/>
        <v>0</v>
      </c>
      <c r="L53" s="84">
        <f t="shared" si="17"/>
        <v>0</v>
      </c>
      <c r="M53" s="84">
        <f t="shared" si="17"/>
        <v>0</v>
      </c>
      <c r="N53" s="84">
        <f t="shared" si="17"/>
        <v>2</v>
      </c>
      <c r="O53" s="84">
        <f t="shared" si="17"/>
        <v>1</v>
      </c>
      <c r="P53" s="84">
        <f t="shared" si="17"/>
        <v>0</v>
      </c>
      <c r="Q53" s="84">
        <f t="shared" si="17"/>
        <v>0</v>
      </c>
      <c r="R53" s="85">
        <f t="shared" si="17"/>
        <v>1</v>
      </c>
      <c r="S53" s="82">
        <f t="shared" si="17"/>
        <v>4</v>
      </c>
      <c r="V53" s="4">
        <f>SUM(E53:R53)</f>
        <v>4</v>
      </c>
    </row>
    <row r="54" spans="2:22" s="4" customFormat="1" ht="42" customHeight="1" thickTop="1" thickBot="1">
      <c r="B54" s="237" t="s">
        <v>31</v>
      </c>
      <c r="C54" s="238" t="s">
        <v>66</v>
      </c>
      <c r="D54" s="239"/>
      <c r="E54" s="48">
        <v>6</v>
      </c>
      <c r="F54" s="49">
        <v>0</v>
      </c>
      <c r="G54" s="49">
        <v>0</v>
      </c>
      <c r="H54" s="49">
        <v>0</v>
      </c>
      <c r="I54" s="50">
        <v>0</v>
      </c>
      <c r="J54" s="49">
        <v>1</v>
      </c>
      <c r="K54" s="50">
        <v>2</v>
      </c>
      <c r="L54" s="49">
        <v>3</v>
      </c>
      <c r="M54" s="50">
        <v>0</v>
      </c>
      <c r="N54" s="50">
        <v>1</v>
      </c>
      <c r="O54" s="50">
        <v>4</v>
      </c>
      <c r="P54" s="49">
        <v>2</v>
      </c>
      <c r="Q54" s="88">
        <v>2</v>
      </c>
      <c r="R54" s="50">
        <v>6</v>
      </c>
      <c r="S54" s="83">
        <f>SUM(E54:R54)</f>
        <v>27</v>
      </c>
    </row>
    <row r="55" spans="2:22" s="4" customFormat="1" ht="42" customHeight="1" thickTop="1" thickBot="1">
      <c r="B55" s="184"/>
      <c r="C55" s="240" t="s">
        <v>67</v>
      </c>
      <c r="D55" s="241"/>
      <c r="E55" s="84">
        <f>E54</f>
        <v>6</v>
      </c>
      <c r="F55" s="84">
        <f t="shared" ref="F55:S55" si="18">F54</f>
        <v>0</v>
      </c>
      <c r="G55" s="84">
        <f t="shared" si="18"/>
        <v>0</v>
      </c>
      <c r="H55" s="84">
        <f t="shared" si="18"/>
        <v>0</v>
      </c>
      <c r="I55" s="84">
        <f t="shared" si="18"/>
        <v>0</v>
      </c>
      <c r="J55" s="84">
        <f t="shared" si="18"/>
        <v>1</v>
      </c>
      <c r="K55" s="84">
        <f t="shared" si="18"/>
        <v>2</v>
      </c>
      <c r="L55" s="84">
        <f t="shared" si="18"/>
        <v>3</v>
      </c>
      <c r="M55" s="84">
        <f t="shared" si="18"/>
        <v>0</v>
      </c>
      <c r="N55" s="84">
        <f t="shared" si="18"/>
        <v>1</v>
      </c>
      <c r="O55" s="84">
        <f t="shared" si="18"/>
        <v>4</v>
      </c>
      <c r="P55" s="84">
        <f t="shared" si="18"/>
        <v>2</v>
      </c>
      <c r="Q55" s="84">
        <f t="shared" si="18"/>
        <v>2</v>
      </c>
      <c r="R55" s="85">
        <f t="shared" si="18"/>
        <v>6</v>
      </c>
      <c r="S55" s="82">
        <f t="shared" si="18"/>
        <v>27</v>
      </c>
      <c r="V55" s="4">
        <f>SUM(E55:R55)</f>
        <v>27</v>
      </c>
    </row>
    <row r="56" spans="2:22" s="4" customFormat="1" ht="42" customHeight="1" thickTop="1" thickBot="1">
      <c r="B56" s="237" t="s">
        <v>42</v>
      </c>
      <c r="C56" s="243" t="s">
        <v>68</v>
      </c>
      <c r="D56" s="244"/>
      <c r="E56" s="89">
        <v>2</v>
      </c>
      <c r="F56" s="89">
        <v>1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1</v>
      </c>
      <c r="P56" s="89">
        <v>0</v>
      </c>
      <c r="Q56" s="89">
        <v>0</v>
      </c>
      <c r="R56" s="90">
        <v>0</v>
      </c>
      <c r="S56" s="83">
        <f>SUM(E56:R56)</f>
        <v>4</v>
      </c>
    </row>
    <row r="57" spans="2:22" s="4" customFormat="1" ht="42" customHeight="1" thickTop="1" thickBot="1">
      <c r="B57" s="242"/>
      <c r="C57" s="245" t="s">
        <v>69</v>
      </c>
      <c r="D57" s="246"/>
      <c r="E57" s="84">
        <f>E56</f>
        <v>2</v>
      </c>
      <c r="F57" s="84">
        <f t="shared" ref="F57:S57" si="19">F56</f>
        <v>1</v>
      </c>
      <c r="G57" s="84">
        <f t="shared" si="19"/>
        <v>0</v>
      </c>
      <c r="H57" s="84">
        <f t="shared" si="19"/>
        <v>0</v>
      </c>
      <c r="I57" s="84">
        <f t="shared" si="19"/>
        <v>0</v>
      </c>
      <c r="J57" s="84">
        <f t="shared" si="19"/>
        <v>0</v>
      </c>
      <c r="K57" s="84">
        <f t="shared" si="19"/>
        <v>0</v>
      </c>
      <c r="L57" s="84">
        <f t="shared" si="19"/>
        <v>0</v>
      </c>
      <c r="M57" s="84">
        <f t="shared" si="19"/>
        <v>0</v>
      </c>
      <c r="N57" s="84">
        <f t="shared" si="19"/>
        <v>0</v>
      </c>
      <c r="O57" s="84">
        <f t="shared" si="19"/>
        <v>1</v>
      </c>
      <c r="P57" s="84">
        <f t="shared" si="19"/>
        <v>0</v>
      </c>
      <c r="Q57" s="84">
        <f t="shared" si="19"/>
        <v>0</v>
      </c>
      <c r="R57" s="85">
        <f t="shared" si="19"/>
        <v>0</v>
      </c>
      <c r="S57" s="82">
        <f t="shared" si="19"/>
        <v>4</v>
      </c>
      <c r="V57" s="4">
        <f>SUM(E57:R57)</f>
        <v>4</v>
      </c>
    </row>
    <row r="58" spans="2:22" s="4" customFormat="1" ht="42" customHeight="1" thickTop="1" thickBot="1">
      <c r="B58" s="237" t="s">
        <v>50</v>
      </c>
      <c r="C58" s="243" t="s">
        <v>70</v>
      </c>
      <c r="D58" s="244"/>
      <c r="E58" s="89">
        <v>3</v>
      </c>
      <c r="F58" s="89">
        <v>0</v>
      </c>
      <c r="G58" s="89">
        <v>0</v>
      </c>
      <c r="H58" s="89">
        <v>1</v>
      </c>
      <c r="I58" s="89">
        <v>2</v>
      </c>
      <c r="J58" s="89">
        <v>0</v>
      </c>
      <c r="K58" s="89">
        <v>0</v>
      </c>
      <c r="L58" s="89">
        <v>1</v>
      </c>
      <c r="M58" s="89">
        <v>0</v>
      </c>
      <c r="N58" s="89">
        <v>7</v>
      </c>
      <c r="O58" s="89">
        <v>0</v>
      </c>
      <c r="P58" s="89">
        <v>0</v>
      </c>
      <c r="Q58" s="89">
        <v>0</v>
      </c>
      <c r="R58" s="90">
        <v>1</v>
      </c>
      <c r="S58" s="83">
        <f>SUM(E58:R58)</f>
        <v>15</v>
      </c>
    </row>
    <row r="59" spans="2:22" s="4" customFormat="1" ht="42" customHeight="1" thickTop="1" thickBot="1">
      <c r="B59" s="234"/>
      <c r="C59" s="247" t="s">
        <v>71</v>
      </c>
      <c r="D59" s="248"/>
      <c r="E59" s="84">
        <f>E58</f>
        <v>3</v>
      </c>
      <c r="F59" s="84">
        <f t="shared" ref="F59:S59" si="20">F58</f>
        <v>0</v>
      </c>
      <c r="G59" s="84">
        <f t="shared" si="20"/>
        <v>0</v>
      </c>
      <c r="H59" s="84">
        <f t="shared" si="20"/>
        <v>1</v>
      </c>
      <c r="I59" s="84">
        <f t="shared" si="20"/>
        <v>2</v>
      </c>
      <c r="J59" s="84">
        <f t="shared" si="20"/>
        <v>0</v>
      </c>
      <c r="K59" s="84">
        <f t="shared" si="20"/>
        <v>0</v>
      </c>
      <c r="L59" s="84">
        <f t="shared" si="20"/>
        <v>1</v>
      </c>
      <c r="M59" s="84">
        <f t="shared" si="20"/>
        <v>0</v>
      </c>
      <c r="N59" s="84">
        <f t="shared" si="20"/>
        <v>7</v>
      </c>
      <c r="O59" s="84">
        <f t="shared" si="20"/>
        <v>0</v>
      </c>
      <c r="P59" s="84">
        <f t="shared" si="20"/>
        <v>0</v>
      </c>
      <c r="Q59" s="84">
        <f t="shared" si="20"/>
        <v>0</v>
      </c>
      <c r="R59" s="85">
        <f t="shared" si="20"/>
        <v>1</v>
      </c>
      <c r="S59" s="82">
        <f t="shared" si="20"/>
        <v>15</v>
      </c>
      <c r="V59" s="4">
        <f>SUM(E59:R59)</f>
        <v>15</v>
      </c>
    </row>
    <row r="60" spans="2:22" s="4" customFormat="1" ht="42" customHeight="1" thickTop="1" thickBot="1">
      <c r="B60" s="249" t="s">
        <v>72</v>
      </c>
      <c r="C60" s="243" t="s">
        <v>73</v>
      </c>
      <c r="D60" s="244"/>
      <c r="E60" s="89">
        <v>27</v>
      </c>
      <c r="F60" s="89">
        <v>26</v>
      </c>
      <c r="G60" s="89">
        <v>0</v>
      </c>
      <c r="H60" s="89">
        <v>29</v>
      </c>
      <c r="I60" s="89">
        <v>7</v>
      </c>
      <c r="J60" s="89">
        <v>15</v>
      </c>
      <c r="K60" s="89">
        <v>5</v>
      </c>
      <c r="L60" s="89">
        <v>28</v>
      </c>
      <c r="M60" s="89">
        <v>3</v>
      </c>
      <c r="N60" s="89">
        <v>20</v>
      </c>
      <c r="O60" s="89">
        <v>22</v>
      </c>
      <c r="P60" s="89">
        <v>19</v>
      </c>
      <c r="Q60" s="89">
        <v>11</v>
      </c>
      <c r="R60" s="90">
        <v>24</v>
      </c>
      <c r="S60" s="83">
        <f>SUM(E60:R60)</f>
        <v>236</v>
      </c>
    </row>
    <row r="61" spans="2:22" s="4" customFormat="1" ht="42" customHeight="1" thickTop="1" thickBot="1">
      <c r="B61" s="249"/>
      <c r="C61" s="250" t="s">
        <v>74</v>
      </c>
      <c r="D61" s="251"/>
      <c r="E61" s="91">
        <f>E60</f>
        <v>27</v>
      </c>
      <c r="F61" s="91">
        <f t="shared" ref="F61:S61" si="21">F60</f>
        <v>26</v>
      </c>
      <c r="G61" s="91">
        <f t="shared" si="21"/>
        <v>0</v>
      </c>
      <c r="H61" s="91">
        <f t="shared" si="21"/>
        <v>29</v>
      </c>
      <c r="I61" s="91">
        <f t="shared" si="21"/>
        <v>7</v>
      </c>
      <c r="J61" s="91">
        <f t="shared" si="21"/>
        <v>15</v>
      </c>
      <c r="K61" s="91">
        <f t="shared" si="21"/>
        <v>5</v>
      </c>
      <c r="L61" s="91">
        <f t="shared" si="21"/>
        <v>28</v>
      </c>
      <c r="M61" s="91">
        <f t="shared" si="21"/>
        <v>3</v>
      </c>
      <c r="N61" s="91">
        <f t="shared" si="21"/>
        <v>20</v>
      </c>
      <c r="O61" s="91">
        <f t="shared" si="21"/>
        <v>22</v>
      </c>
      <c r="P61" s="91">
        <f t="shared" si="21"/>
        <v>19</v>
      </c>
      <c r="Q61" s="91">
        <f t="shared" si="21"/>
        <v>11</v>
      </c>
      <c r="R61" s="92">
        <f t="shared" si="21"/>
        <v>24</v>
      </c>
      <c r="S61" s="82">
        <f t="shared" si="21"/>
        <v>236</v>
      </c>
      <c r="V61" s="4">
        <f>SUM(E61:R61)</f>
        <v>236</v>
      </c>
    </row>
    <row r="62" spans="2:22" s="4" customFormat="1" ht="42" customHeight="1" thickTop="1" thickBot="1">
      <c r="B62" s="249" t="s">
        <v>75</v>
      </c>
      <c r="C62" s="243" t="s">
        <v>76</v>
      </c>
      <c r="D62" s="244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83">
        <f>SUM(E62:R62)</f>
        <v>0</v>
      </c>
    </row>
    <row r="63" spans="2:22" s="4" customFormat="1" ht="42" customHeight="1" thickTop="1" thickBot="1">
      <c r="B63" s="249"/>
      <c r="C63" s="252" t="s">
        <v>77</v>
      </c>
      <c r="D63" s="253"/>
      <c r="E63" s="84">
        <f>E62</f>
        <v>0</v>
      </c>
      <c r="F63" s="84">
        <f t="shared" ref="F63:S63" si="22">F62</f>
        <v>0</v>
      </c>
      <c r="G63" s="84">
        <f t="shared" si="22"/>
        <v>0</v>
      </c>
      <c r="H63" s="84">
        <f t="shared" si="22"/>
        <v>0</v>
      </c>
      <c r="I63" s="84">
        <f t="shared" si="22"/>
        <v>0</v>
      </c>
      <c r="J63" s="84">
        <f t="shared" si="22"/>
        <v>0</v>
      </c>
      <c r="K63" s="84">
        <f t="shared" si="22"/>
        <v>0</v>
      </c>
      <c r="L63" s="84">
        <f t="shared" si="22"/>
        <v>0</v>
      </c>
      <c r="M63" s="84">
        <f t="shared" si="22"/>
        <v>0</v>
      </c>
      <c r="N63" s="84">
        <f t="shared" si="22"/>
        <v>0</v>
      </c>
      <c r="O63" s="84">
        <f t="shared" si="22"/>
        <v>0</v>
      </c>
      <c r="P63" s="84">
        <f t="shared" si="22"/>
        <v>0</v>
      </c>
      <c r="Q63" s="84">
        <f t="shared" si="22"/>
        <v>0</v>
      </c>
      <c r="R63" s="85">
        <f t="shared" si="22"/>
        <v>0</v>
      </c>
      <c r="S63" s="82">
        <f t="shared" si="22"/>
        <v>0</v>
      </c>
      <c r="V63" s="4">
        <f>SUM(E63:R63)</f>
        <v>0</v>
      </c>
    </row>
    <row r="64" spans="2:22" s="4" customFormat="1" ht="42" customHeight="1" thickTop="1" thickBot="1">
      <c r="B64" s="249" t="s">
        <v>78</v>
      </c>
      <c r="C64" s="243" t="s">
        <v>79</v>
      </c>
      <c r="D64" s="244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90">
        <v>0</v>
      </c>
      <c r="S64" s="83">
        <f>SUM(E64:R64)</f>
        <v>0</v>
      </c>
    </row>
    <row r="65" spans="2:22" ht="42" customHeight="1" thickTop="1" thickBot="1">
      <c r="B65" s="254"/>
      <c r="C65" s="255" t="s">
        <v>80</v>
      </c>
      <c r="D65" s="256"/>
      <c r="E65" s="84">
        <f>E64</f>
        <v>0</v>
      </c>
      <c r="F65" s="84">
        <f t="shared" ref="F65:S65" si="23">F64</f>
        <v>0</v>
      </c>
      <c r="G65" s="84">
        <f t="shared" si="23"/>
        <v>0</v>
      </c>
      <c r="H65" s="84">
        <f t="shared" si="23"/>
        <v>0</v>
      </c>
      <c r="I65" s="84">
        <f t="shared" si="23"/>
        <v>0</v>
      </c>
      <c r="J65" s="84">
        <f t="shared" si="23"/>
        <v>0</v>
      </c>
      <c r="K65" s="84">
        <f t="shared" si="23"/>
        <v>0</v>
      </c>
      <c r="L65" s="84">
        <f t="shared" si="23"/>
        <v>0</v>
      </c>
      <c r="M65" s="84">
        <f t="shared" si="23"/>
        <v>0</v>
      </c>
      <c r="N65" s="84">
        <f t="shared" si="23"/>
        <v>0</v>
      </c>
      <c r="O65" s="84">
        <f t="shared" si="23"/>
        <v>0</v>
      </c>
      <c r="P65" s="84">
        <f t="shared" si="23"/>
        <v>0</v>
      </c>
      <c r="Q65" s="84">
        <f t="shared" si="23"/>
        <v>0</v>
      </c>
      <c r="R65" s="85">
        <f t="shared" si="23"/>
        <v>0</v>
      </c>
      <c r="S65" s="82">
        <f t="shared" si="23"/>
        <v>0</v>
      </c>
      <c r="V65" s="4">
        <f>SUM(E65:R65)</f>
        <v>0</v>
      </c>
    </row>
    <row r="66" spans="2:22" ht="45" customHeight="1" thickTop="1" thickBot="1">
      <c r="B66" s="257" t="s">
        <v>81</v>
      </c>
      <c r="C66" s="259" t="s">
        <v>82</v>
      </c>
      <c r="D66" s="260"/>
      <c r="E66" s="93">
        <f t="shared" ref="E66:R67" si="24">E48+E50+E52+E54+E56+E58+E60+E62+E64</f>
        <v>42</v>
      </c>
      <c r="F66" s="93">
        <f t="shared" si="24"/>
        <v>35</v>
      </c>
      <c r="G66" s="93">
        <f t="shared" si="24"/>
        <v>1</v>
      </c>
      <c r="H66" s="93">
        <f t="shared" si="24"/>
        <v>30</v>
      </c>
      <c r="I66" s="93">
        <f t="shared" si="24"/>
        <v>10</v>
      </c>
      <c r="J66" s="93">
        <f t="shared" si="24"/>
        <v>16</v>
      </c>
      <c r="K66" s="93">
        <f t="shared" si="24"/>
        <v>8</v>
      </c>
      <c r="L66" s="93">
        <f t="shared" si="24"/>
        <v>38</v>
      </c>
      <c r="M66" s="93">
        <f t="shared" si="24"/>
        <v>3</v>
      </c>
      <c r="N66" s="93">
        <f t="shared" si="24"/>
        <v>30</v>
      </c>
      <c r="O66" s="93">
        <f t="shared" si="24"/>
        <v>82</v>
      </c>
      <c r="P66" s="93">
        <f t="shared" si="24"/>
        <v>34</v>
      </c>
      <c r="Q66" s="93">
        <f t="shared" si="24"/>
        <v>49</v>
      </c>
      <c r="R66" s="94">
        <f t="shared" si="24"/>
        <v>53</v>
      </c>
      <c r="S66" s="95">
        <f>SUM(E66:R66)</f>
        <v>431</v>
      </c>
      <c r="V66" s="4"/>
    </row>
    <row r="67" spans="2:22" ht="45" customHeight="1" thickTop="1" thickBot="1">
      <c r="B67" s="258"/>
      <c r="C67" s="259" t="s">
        <v>83</v>
      </c>
      <c r="D67" s="260"/>
      <c r="E67" s="96">
        <f t="shared" si="24"/>
        <v>42</v>
      </c>
      <c r="F67" s="96">
        <f>F49+F51+F53+F55+F57+F59+F61+F63+F65</f>
        <v>35</v>
      </c>
      <c r="G67" s="96">
        <f t="shared" si="24"/>
        <v>1</v>
      </c>
      <c r="H67" s="96">
        <f t="shared" si="24"/>
        <v>30</v>
      </c>
      <c r="I67" s="96">
        <f t="shared" si="24"/>
        <v>10</v>
      </c>
      <c r="J67" s="96">
        <f t="shared" si="24"/>
        <v>16</v>
      </c>
      <c r="K67" s="96">
        <f t="shared" si="24"/>
        <v>8</v>
      </c>
      <c r="L67" s="96">
        <f t="shared" si="24"/>
        <v>38</v>
      </c>
      <c r="M67" s="96">
        <f t="shared" si="24"/>
        <v>3</v>
      </c>
      <c r="N67" s="96">
        <f t="shared" si="24"/>
        <v>30</v>
      </c>
      <c r="O67" s="96">
        <f t="shared" si="24"/>
        <v>82</v>
      </c>
      <c r="P67" s="96">
        <f t="shared" si="24"/>
        <v>34</v>
      </c>
      <c r="Q67" s="96">
        <f t="shared" si="24"/>
        <v>49</v>
      </c>
      <c r="R67" s="97">
        <f t="shared" si="24"/>
        <v>53</v>
      </c>
      <c r="S67" s="95">
        <f>SUM(E67:R67)</f>
        <v>431</v>
      </c>
      <c r="V67" s="4"/>
    </row>
    <row r="68" spans="2:22" ht="14.25" customHeight="1">
      <c r="B68" s="261" t="s">
        <v>84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</row>
    <row r="69" spans="2:22" ht="14.25" customHeight="1">
      <c r="B69" s="262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</row>
    <row r="75" spans="2:22" ht="13.5" thickBot="1"/>
    <row r="76" spans="2:22" ht="26.25" customHeight="1" thickTop="1" thickBot="1">
      <c r="E76" s="98">
        <v>173</v>
      </c>
      <c r="F76" s="98">
        <v>109</v>
      </c>
      <c r="G76" s="98">
        <v>66</v>
      </c>
      <c r="H76" s="98">
        <v>87</v>
      </c>
      <c r="I76" s="98">
        <v>114</v>
      </c>
      <c r="J76" s="98">
        <v>65</v>
      </c>
      <c r="K76" s="98">
        <v>56</v>
      </c>
      <c r="L76" s="98">
        <v>51</v>
      </c>
      <c r="M76" s="98">
        <v>91</v>
      </c>
      <c r="N76" s="98">
        <v>46</v>
      </c>
      <c r="O76" s="98">
        <v>133</v>
      </c>
      <c r="P76" s="98">
        <v>120</v>
      </c>
      <c r="Q76" s="98">
        <v>159</v>
      </c>
      <c r="R76" s="98">
        <v>119</v>
      </c>
      <c r="S76" s="76">
        <f>SUM(E76:R76)</f>
        <v>1389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7.855468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28515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87" t="s">
        <v>128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5" ht="24.75" customHeight="1">
      <c r="B2" s="287" t="s">
        <v>129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ht="18.75" thickBot="1">
      <c r="B3" s="1"/>
      <c r="C3" s="108"/>
      <c r="D3" s="108"/>
      <c r="E3" s="108"/>
      <c r="F3" s="108"/>
      <c r="G3" s="108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78" t="s">
        <v>130</v>
      </c>
      <c r="C4" s="290" t="s">
        <v>131</v>
      </c>
      <c r="D4" s="282" t="s">
        <v>132</v>
      </c>
      <c r="E4" s="284" t="s">
        <v>133</v>
      </c>
      <c r="F4" s="108"/>
      <c r="G4" s="278" t="s">
        <v>130</v>
      </c>
      <c r="H4" s="280" t="s">
        <v>134</v>
      </c>
      <c r="I4" s="282" t="s">
        <v>132</v>
      </c>
      <c r="J4" s="284" t="s">
        <v>133</v>
      </c>
      <c r="K4" s="32"/>
      <c r="L4" s="278" t="s">
        <v>130</v>
      </c>
      <c r="M4" s="292" t="s">
        <v>131</v>
      </c>
      <c r="N4" s="282" t="s">
        <v>132</v>
      </c>
      <c r="O4" s="294" t="s">
        <v>133</v>
      </c>
    </row>
    <row r="5" spans="2:15" ht="18.75" customHeight="1" thickTop="1" thickBot="1">
      <c r="B5" s="279"/>
      <c r="C5" s="291"/>
      <c r="D5" s="283"/>
      <c r="E5" s="285"/>
      <c r="F5" s="108"/>
      <c r="G5" s="279"/>
      <c r="H5" s="281"/>
      <c r="I5" s="283"/>
      <c r="J5" s="285"/>
      <c r="K5" s="32"/>
      <c r="L5" s="279"/>
      <c r="M5" s="293"/>
      <c r="N5" s="283"/>
      <c r="O5" s="295"/>
    </row>
    <row r="6" spans="2:15" ht="17.100000000000001" customHeight="1" thickTop="1">
      <c r="B6" s="264" t="s">
        <v>135</v>
      </c>
      <c r="C6" s="265"/>
      <c r="D6" s="265"/>
      <c r="E6" s="268">
        <f>SUM(E8+E19+E27+E34+E41)</f>
        <v>23198</v>
      </c>
      <c r="F6" s="108"/>
      <c r="G6" s="109">
        <v>4</v>
      </c>
      <c r="H6" s="110" t="s">
        <v>136</v>
      </c>
      <c r="I6" s="111" t="s">
        <v>137</v>
      </c>
      <c r="J6" s="112">
        <v>882</v>
      </c>
      <c r="K6" s="32"/>
      <c r="L6" s="113" t="s">
        <v>138</v>
      </c>
      <c r="M6" s="114" t="s">
        <v>139</v>
      </c>
      <c r="N6" s="114" t="s">
        <v>140</v>
      </c>
      <c r="O6" s="115">
        <f>SUM(O7:O18)</f>
        <v>10142</v>
      </c>
    </row>
    <row r="7" spans="2:15" ht="17.100000000000001" customHeight="1" thickBot="1">
      <c r="B7" s="266"/>
      <c r="C7" s="267"/>
      <c r="D7" s="267"/>
      <c r="E7" s="269"/>
      <c r="F7" s="1"/>
      <c r="G7" s="116">
        <v>5</v>
      </c>
      <c r="H7" s="117" t="s">
        <v>141</v>
      </c>
      <c r="I7" s="112" t="s">
        <v>137</v>
      </c>
      <c r="J7" s="112">
        <v>423</v>
      </c>
      <c r="K7" s="1"/>
      <c r="L7" s="116">
        <v>1</v>
      </c>
      <c r="M7" s="117" t="s">
        <v>142</v>
      </c>
      <c r="N7" s="112" t="s">
        <v>137</v>
      </c>
      <c r="O7" s="118">
        <v>231</v>
      </c>
    </row>
    <row r="8" spans="2:15" ht="17.100000000000001" customHeight="1" thickTop="1" thickBot="1">
      <c r="B8" s="113" t="s">
        <v>143</v>
      </c>
      <c r="C8" s="114" t="s">
        <v>144</v>
      </c>
      <c r="D8" s="119" t="s">
        <v>140</v>
      </c>
      <c r="E8" s="115">
        <f>SUM(E9:E17)</f>
        <v>8669</v>
      </c>
      <c r="F8" s="1"/>
      <c r="G8" s="120"/>
      <c r="H8" s="121"/>
      <c r="I8" s="122"/>
      <c r="J8" s="123"/>
      <c r="K8" s="1"/>
      <c r="L8" s="116">
        <v>2</v>
      </c>
      <c r="M8" s="117" t="s">
        <v>145</v>
      </c>
      <c r="N8" s="112" t="s">
        <v>146</v>
      </c>
      <c r="O8" s="112">
        <v>258</v>
      </c>
    </row>
    <row r="9" spans="2:15" ht="17.100000000000001" customHeight="1" thickBot="1">
      <c r="B9" s="116">
        <v>1</v>
      </c>
      <c r="C9" s="117" t="s">
        <v>147</v>
      </c>
      <c r="D9" s="112" t="s">
        <v>146</v>
      </c>
      <c r="E9" s="112">
        <v>375</v>
      </c>
      <c r="F9" s="1"/>
      <c r="G9" s="124"/>
      <c r="H9" s="125"/>
      <c r="I9" s="126"/>
      <c r="J9" s="126"/>
      <c r="K9" s="1"/>
      <c r="L9" s="116">
        <v>3</v>
      </c>
      <c r="M9" s="117" t="s">
        <v>148</v>
      </c>
      <c r="N9" s="112" t="s">
        <v>137</v>
      </c>
      <c r="O9" s="112">
        <v>579</v>
      </c>
    </row>
    <row r="10" spans="2:15" ht="17.100000000000001" customHeight="1">
      <c r="B10" s="116">
        <v>2</v>
      </c>
      <c r="C10" s="117" t="s">
        <v>149</v>
      </c>
      <c r="D10" s="112" t="s">
        <v>146</v>
      </c>
      <c r="E10" s="112">
        <v>405</v>
      </c>
      <c r="F10" s="1"/>
      <c r="G10" s="278" t="s">
        <v>130</v>
      </c>
      <c r="H10" s="280" t="s">
        <v>134</v>
      </c>
      <c r="I10" s="282" t="s">
        <v>132</v>
      </c>
      <c r="J10" s="284" t="s">
        <v>133</v>
      </c>
      <c r="K10" s="1"/>
      <c r="L10" s="116">
        <v>4</v>
      </c>
      <c r="M10" s="117" t="s">
        <v>150</v>
      </c>
      <c r="N10" s="112" t="s">
        <v>137</v>
      </c>
      <c r="O10" s="112">
        <v>306</v>
      </c>
    </row>
    <row r="11" spans="2:15" ht="17.100000000000001" customHeight="1" thickBot="1">
      <c r="B11" s="116">
        <v>3</v>
      </c>
      <c r="C11" s="117" t="s">
        <v>151</v>
      </c>
      <c r="D11" s="112" t="s">
        <v>146</v>
      </c>
      <c r="E11" s="112">
        <v>366</v>
      </c>
      <c r="F11" s="1"/>
      <c r="G11" s="279"/>
      <c r="H11" s="281"/>
      <c r="I11" s="283"/>
      <c r="J11" s="285"/>
      <c r="K11" s="1"/>
      <c r="L11" s="116">
        <v>5</v>
      </c>
      <c r="M11" s="117" t="s">
        <v>152</v>
      </c>
      <c r="N11" s="112" t="s">
        <v>137</v>
      </c>
      <c r="O11" s="112">
        <v>620</v>
      </c>
    </row>
    <row r="12" spans="2:15" ht="17.100000000000001" customHeight="1" thickTop="1">
      <c r="B12" s="116">
        <v>4</v>
      </c>
      <c r="C12" s="117" t="s">
        <v>153</v>
      </c>
      <c r="D12" s="112" t="s">
        <v>154</v>
      </c>
      <c r="E12" s="112">
        <v>460</v>
      </c>
      <c r="F12" s="1"/>
      <c r="G12" s="264" t="s">
        <v>155</v>
      </c>
      <c r="H12" s="265"/>
      <c r="I12" s="265"/>
      <c r="J12" s="268">
        <f>SUM(J14+J23+J33+J41+O6+O20+O31)</f>
        <v>40313</v>
      </c>
      <c r="K12" s="1"/>
      <c r="L12" s="116" t="s">
        <v>50</v>
      </c>
      <c r="M12" s="117" t="s">
        <v>156</v>
      </c>
      <c r="N12" s="112" t="s">
        <v>137</v>
      </c>
      <c r="O12" s="112">
        <v>1574</v>
      </c>
    </row>
    <row r="13" spans="2:15" ht="17.100000000000001" customHeight="1" thickBot="1">
      <c r="B13" s="116">
        <v>5</v>
      </c>
      <c r="C13" s="117" t="s">
        <v>157</v>
      </c>
      <c r="D13" s="112" t="s">
        <v>146</v>
      </c>
      <c r="E13" s="112">
        <v>329</v>
      </c>
      <c r="F13" s="127"/>
      <c r="G13" s="266"/>
      <c r="H13" s="267"/>
      <c r="I13" s="267"/>
      <c r="J13" s="286"/>
      <c r="K13" s="127"/>
      <c r="L13" s="116">
        <v>7</v>
      </c>
      <c r="M13" s="117" t="s">
        <v>158</v>
      </c>
      <c r="N13" s="112" t="s">
        <v>146</v>
      </c>
      <c r="O13" s="112">
        <v>269</v>
      </c>
    </row>
    <row r="14" spans="2:15" ht="17.100000000000001" customHeight="1" thickTop="1">
      <c r="B14" s="116">
        <v>6</v>
      </c>
      <c r="C14" s="117" t="s">
        <v>159</v>
      </c>
      <c r="D14" s="112" t="s">
        <v>146</v>
      </c>
      <c r="E14" s="112">
        <v>461</v>
      </c>
      <c r="F14" s="128"/>
      <c r="G14" s="113" t="s">
        <v>143</v>
      </c>
      <c r="H14" s="114" t="s">
        <v>160</v>
      </c>
      <c r="I14" s="129" t="s">
        <v>140</v>
      </c>
      <c r="J14" s="130">
        <f>SUM(J15:J21)</f>
        <v>4390</v>
      </c>
      <c r="K14" s="1"/>
      <c r="L14" s="116">
        <v>8</v>
      </c>
      <c r="M14" s="117" t="s">
        <v>161</v>
      </c>
      <c r="N14" s="112" t="s">
        <v>146</v>
      </c>
      <c r="O14" s="112">
        <v>229</v>
      </c>
    </row>
    <row r="15" spans="2:15" ht="17.100000000000001" customHeight="1">
      <c r="B15" s="116">
        <v>7</v>
      </c>
      <c r="C15" s="117" t="s">
        <v>162</v>
      </c>
      <c r="D15" s="112" t="s">
        <v>137</v>
      </c>
      <c r="E15" s="112">
        <v>1009</v>
      </c>
      <c r="F15" s="128"/>
      <c r="G15" s="116">
        <v>1</v>
      </c>
      <c r="H15" s="117" t="s">
        <v>163</v>
      </c>
      <c r="I15" s="112" t="s">
        <v>146</v>
      </c>
      <c r="J15" s="131">
        <v>181</v>
      </c>
      <c r="K15" s="1"/>
      <c r="L15" s="116">
        <v>9</v>
      </c>
      <c r="M15" s="117" t="s">
        <v>164</v>
      </c>
      <c r="N15" s="112" t="s">
        <v>146</v>
      </c>
      <c r="O15" s="112">
        <v>258</v>
      </c>
    </row>
    <row r="16" spans="2:15" ht="17.100000000000001" customHeight="1" thickBot="1">
      <c r="B16" s="132"/>
      <c r="C16" s="133"/>
      <c r="D16" s="134"/>
      <c r="E16" s="135"/>
      <c r="F16" s="128"/>
      <c r="G16" s="116">
        <v>2</v>
      </c>
      <c r="H16" s="117" t="s">
        <v>165</v>
      </c>
      <c r="I16" s="112" t="s">
        <v>146</v>
      </c>
      <c r="J16" s="131">
        <v>151</v>
      </c>
      <c r="K16" s="1"/>
      <c r="L16" s="116">
        <v>10</v>
      </c>
      <c r="M16" s="117" t="s">
        <v>166</v>
      </c>
      <c r="N16" s="112" t="s">
        <v>146</v>
      </c>
      <c r="O16" s="112">
        <v>842</v>
      </c>
    </row>
    <row r="17" spans="2:15" ht="17.100000000000001" customHeight="1" thickTop="1" thickBot="1">
      <c r="B17" s="136">
        <v>8</v>
      </c>
      <c r="C17" s="137" t="s">
        <v>167</v>
      </c>
      <c r="D17" s="138" t="s">
        <v>168</v>
      </c>
      <c r="E17" s="139">
        <v>5264</v>
      </c>
      <c r="F17" s="128"/>
      <c r="G17" s="116">
        <v>3</v>
      </c>
      <c r="H17" s="117" t="s">
        <v>169</v>
      </c>
      <c r="I17" s="112" t="s">
        <v>146</v>
      </c>
      <c r="J17" s="131">
        <v>373</v>
      </c>
      <c r="K17" s="1"/>
      <c r="L17" s="132"/>
      <c r="M17" s="133"/>
      <c r="N17" s="134"/>
      <c r="O17" s="135"/>
    </row>
    <row r="18" spans="2:15" ht="17.100000000000001" customHeight="1" thickTop="1" thickBot="1">
      <c r="B18" s="109"/>
      <c r="C18" s="110"/>
      <c r="D18" s="111"/>
      <c r="E18" s="140" t="s">
        <v>22</v>
      </c>
      <c r="F18" s="141"/>
      <c r="G18" s="116">
        <v>4</v>
      </c>
      <c r="H18" s="117" t="s">
        <v>170</v>
      </c>
      <c r="I18" s="112" t="s">
        <v>146</v>
      </c>
      <c r="J18" s="131">
        <v>810</v>
      </c>
      <c r="K18" s="1"/>
      <c r="L18" s="136">
        <v>11</v>
      </c>
      <c r="M18" s="137" t="s">
        <v>166</v>
      </c>
      <c r="N18" s="138" t="s">
        <v>168</v>
      </c>
      <c r="O18" s="142">
        <v>4976</v>
      </c>
    </row>
    <row r="19" spans="2:15" ht="17.100000000000001" customHeight="1" thickTop="1">
      <c r="B19" s="143" t="s">
        <v>171</v>
      </c>
      <c r="C19" s="144" t="s">
        <v>7</v>
      </c>
      <c r="D19" s="145" t="s">
        <v>140</v>
      </c>
      <c r="E19" s="146">
        <f>SUM(E20:E25)</f>
        <v>5287</v>
      </c>
      <c r="F19" s="128"/>
      <c r="G19" s="116">
        <v>5</v>
      </c>
      <c r="H19" s="117" t="s">
        <v>170</v>
      </c>
      <c r="I19" s="112" t="s">
        <v>154</v>
      </c>
      <c r="J19" s="131">
        <v>1672</v>
      </c>
      <c r="K19" s="1"/>
      <c r="L19" s="109"/>
      <c r="M19" s="110"/>
      <c r="N19" s="111"/>
      <c r="O19" s="140" t="s">
        <v>22</v>
      </c>
    </row>
    <row r="20" spans="2:15" ht="17.100000000000001" customHeight="1">
      <c r="B20" s="116">
        <v>1</v>
      </c>
      <c r="C20" s="117" t="s">
        <v>172</v>
      </c>
      <c r="D20" s="147" t="s">
        <v>146</v>
      </c>
      <c r="E20" s="112">
        <v>525</v>
      </c>
      <c r="F20" s="128"/>
      <c r="G20" s="116">
        <v>6</v>
      </c>
      <c r="H20" s="117" t="s">
        <v>173</v>
      </c>
      <c r="I20" s="112" t="s">
        <v>137</v>
      </c>
      <c r="J20" s="131">
        <v>958</v>
      </c>
      <c r="K20" s="1"/>
      <c r="L20" s="143" t="s">
        <v>174</v>
      </c>
      <c r="M20" s="144" t="s">
        <v>16</v>
      </c>
      <c r="N20" s="145" t="s">
        <v>140</v>
      </c>
      <c r="O20" s="148">
        <f>SUM(O21:O29)</f>
        <v>6367</v>
      </c>
    </row>
    <row r="21" spans="2:15" ht="17.100000000000001" customHeight="1">
      <c r="B21" s="116">
        <v>2</v>
      </c>
      <c r="C21" s="117" t="s">
        <v>175</v>
      </c>
      <c r="D21" s="147" t="s">
        <v>137</v>
      </c>
      <c r="E21" s="112">
        <v>2005</v>
      </c>
      <c r="F21" s="128"/>
      <c r="G21" s="116">
        <v>7</v>
      </c>
      <c r="H21" s="117" t="s">
        <v>176</v>
      </c>
      <c r="I21" s="112" t="s">
        <v>146</v>
      </c>
      <c r="J21" s="131">
        <v>245</v>
      </c>
      <c r="K21" s="1"/>
      <c r="L21" s="116">
        <v>1</v>
      </c>
      <c r="M21" s="117" t="s">
        <v>177</v>
      </c>
      <c r="N21" s="112" t="s">
        <v>146</v>
      </c>
      <c r="O21" s="112">
        <v>332</v>
      </c>
    </row>
    <row r="22" spans="2:15" ht="17.100000000000001" customHeight="1">
      <c r="B22" s="116">
        <v>3</v>
      </c>
      <c r="C22" s="117" t="s">
        <v>178</v>
      </c>
      <c r="D22" s="147" t="s">
        <v>146</v>
      </c>
      <c r="E22" s="112">
        <v>593</v>
      </c>
      <c r="F22" s="128"/>
      <c r="G22" s="116"/>
      <c r="H22" s="117"/>
      <c r="I22" s="112"/>
      <c r="J22" s="149" t="s">
        <v>179</v>
      </c>
      <c r="K22" s="1"/>
      <c r="L22" s="116">
        <v>2</v>
      </c>
      <c r="M22" s="117" t="s">
        <v>180</v>
      </c>
      <c r="N22" s="112" t="s">
        <v>154</v>
      </c>
      <c r="O22" s="112">
        <v>307</v>
      </c>
    </row>
    <row r="23" spans="2:15" ht="17.100000000000001" customHeight="1">
      <c r="B23" s="116">
        <v>4</v>
      </c>
      <c r="C23" s="117" t="s">
        <v>181</v>
      </c>
      <c r="D23" s="147" t="s">
        <v>146</v>
      </c>
      <c r="E23" s="112">
        <v>458</v>
      </c>
      <c r="F23" s="128"/>
      <c r="G23" s="143" t="s">
        <v>171</v>
      </c>
      <c r="H23" s="144" t="s">
        <v>182</v>
      </c>
      <c r="I23" s="145" t="s">
        <v>140</v>
      </c>
      <c r="J23" s="148">
        <f>SUM(J24:J31)</f>
        <v>7882</v>
      </c>
      <c r="K23" s="1"/>
      <c r="L23" s="116">
        <v>3</v>
      </c>
      <c r="M23" s="117" t="s">
        <v>183</v>
      </c>
      <c r="N23" s="112" t="s">
        <v>137</v>
      </c>
      <c r="O23" s="112">
        <v>576</v>
      </c>
    </row>
    <row r="24" spans="2:15" ht="17.100000000000001" customHeight="1">
      <c r="B24" s="116">
        <v>5</v>
      </c>
      <c r="C24" s="117" t="s">
        <v>184</v>
      </c>
      <c r="D24" s="147" t="s">
        <v>137</v>
      </c>
      <c r="E24" s="112">
        <v>1156</v>
      </c>
      <c r="F24" s="128"/>
      <c r="G24" s="116">
        <v>1</v>
      </c>
      <c r="H24" s="117" t="s">
        <v>185</v>
      </c>
      <c r="I24" s="112" t="s">
        <v>137</v>
      </c>
      <c r="J24" s="112">
        <v>384</v>
      </c>
      <c r="K24" s="1"/>
      <c r="L24" s="116">
        <v>4</v>
      </c>
      <c r="M24" s="117" t="s">
        <v>186</v>
      </c>
      <c r="N24" s="112" t="s">
        <v>137</v>
      </c>
      <c r="O24" s="112">
        <v>452</v>
      </c>
    </row>
    <row r="25" spans="2:15" ht="17.100000000000001" customHeight="1">
      <c r="B25" s="116">
        <v>6</v>
      </c>
      <c r="C25" s="117" t="s">
        <v>187</v>
      </c>
      <c r="D25" s="147" t="s">
        <v>137</v>
      </c>
      <c r="E25" s="112">
        <v>550</v>
      </c>
      <c r="F25" s="128"/>
      <c r="G25" s="116">
        <v>2</v>
      </c>
      <c r="H25" s="117" t="s">
        <v>188</v>
      </c>
      <c r="I25" s="112" t="s">
        <v>146</v>
      </c>
      <c r="J25" s="112">
        <v>282</v>
      </c>
      <c r="K25" s="1"/>
      <c r="L25" s="116">
        <v>5</v>
      </c>
      <c r="M25" s="117" t="s">
        <v>189</v>
      </c>
      <c r="N25" s="112" t="s">
        <v>146</v>
      </c>
      <c r="O25" s="112">
        <v>462</v>
      </c>
    </row>
    <row r="26" spans="2:15" ht="17.100000000000001" customHeight="1">
      <c r="B26" s="116"/>
      <c r="C26" s="117"/>
      <c r="D26" s="112"/>
      <c r="E26" s="140"/>
      <c r="F26" s="141"/>
      <c r="G26" s="116">
        <v>3</v>
      </c>
      <c r="H26" s="117" t="s">
        <v>190</v>
      </c>
      <c r="I26" s="112" t="s">
        <v>137</v>
      </c>
      <c r="J26" s="112">
        <v>1927</v>
      </c>
      <c r="K26" s="1"/>
      <c r="L26" s="116">
        <v>6</v>
      </c>
      <c r="M26" s="117" t="s">
        <v>191</v>
      </c>
      <c r="N26" s="112" t="s">
        <v>137</v>
      </c>
      <c r="O26" s="112">
        <v>1741</v>
      </c>
    </row>
    <row r="27" spans="2:15" ht="17.100000000000001" customHeight="1">
      <c r="B27" s="143" t="s">
        <v>192</v>
      </c>
      <c r="C27" s="144" t="s">
        <v>9</v>
      </c>
      <c r="D27" s="145" t="s">
        <v>140</v>
      </c>
      <c r="E27" s="148">
        <f>SUM(E28:E32)</f>
        <v>2313</v>
      </c>
      <c r="F27" s="128"/>
      <c r="G27" s="116">
        <v>4</v>
      </c>
      <c r="H27" s="117" t="s">
        <v>193</v>
      </c>
      <c r="I27" s="112" t="s">
        <v>146</v>
      </c>
      <c r="J27" s="112">
        <v>682</v>
      </c>
      <c r="K27" s="1"/>
      <c r="L27" s="116">
        <v>7</v>
      </c>
      <c r="M27" s="117" t="s">
        <v>194</v>
      </c>
      <c r="N27" s="112" t="s">
        <v>146</v>
      </c>
      <c r="O27" s="112">
        <v>304</v>
      </c>
    </row>
    <row r="28" spans="2:15" ht="17.100000000000001" customHeight="1">
      <c r="B28" s="116">
        <v>1</v>
      </c>
      <c r="C28" s="117" t="s">
        <v>195</v>
      </c>
      <c r="D28" s="112" t="s">
        <v>137</v>
      </c>
      <c r="E28" s="112">
        <v>399</v>
      </c>
      <c r="F28" s="128"/>
      <c r="G28" s="116">
        <v>5</v>
      </c>
      <c r="H28" s="117" t="s">
        <v>193</v>
      </c>
      <c r="I28" s="112" t="s">
        <v>154</v>
      </c>
      <c r="J28" s="112">
        <v>3119</v>
      </c>
      <c r="K28" s="1"/>
      <c r="L28" s="116">
        <v>8</v>
      </c>
      <c r="M28" s="117" t="s">
        <v>196</v>
      </c>
      <c r="N28" s="112" t="s">
        <v>146</v>
      </c>
      <c r="O28" s="112">
        <v>515</v>
      </c>
    </row>
    <row r="29" spans="2:15" ht="17.100000000000001" customHeight="1">
      <c r="B29" s="116">
        <v>2</v>
      </c>
      <c r="C29" s="117" t="s">
        <v>197</v>
      </c>
      <c r="D29" s="112" t="s">
        <v>146</v>
      </c>
      <c r="E29" s="112">
        <v>196</v>
      </c>
      <c r="F29" s="128"/>
      <c r="G29" s="116">
        <v>6</v>
      </c>
      <c r="H29" s="117" t="s">
        <v>198</v>
      </c>
      <c r="I29" s="112" t="s">
        <v>137</v>
      </c>
      <c r="J29" s="112">
        <v>531</v>
      </c>
      <c r="K29" s="1"/>
      <c r="L29" s="116">
        <v>9</v>
      </c>
      <c r="M29" s="117" t="s">
        <v>196</v>
      </c>
      <c r="N29" s="112" t="s">
        <v>154</v>
      </c>
      <c r="O29" s="112">
        <v>1678</v>
      </c>
    </row>
    <row r="30" spans="2:15" ht="17.100000000000001" customHeight="1">
      <c r="B30" s="116">
        <v>3</v>
      </c>
      <c r="C30" s="117" t="s">
        <v>199</v>
      </c>
      <c r="D30" s="112" t="s">
        <v>137</v>
      </c>
      <c r="E30" s="112">
        <v>315</v>
      </c>
      <c r="F30" s="128"/>
      <c r="G30" s="116">
        <v>7</v>
      </c>
      <c r="H30" s="117" t="s">
        <v>200</v>
      </c>
      <c r="I30" s="112" t="s">
        <v>146</v>
      </c>
      <c r="J30" s="112">
        <v>572</v>
      </c>
      <c r="K30" s="1"/>
      <c r="L30" s="116"/>
      <c r="M30" s="117"/>
      <c r="N30" s="112"/>
      <c r="O30" s="149"/>
    </row>
    <row r="31" spans="2:15" ht="17.100000000000001" customHeight="1">
      <c r="B31" s="116">
        <v>4</v>
      </c>
      <c r="C31" s="117" t="s">
        <v>201</v>
      </c>
      <c r="D31" s="112" t="s">
        <v>137</v>
      </c>
      <c r="E31" s="112">
        <v>468</v>
      </c>
      <c r="F31" s="128"/>
      <c r="G31" s="116">
        <v>8</v>
      </c>
      <c r="H31" s="117" t="s">
        <v>202</v>
      </c>
      <c r="I31" s="112" t="s">
        <v>146</v>
      </c>
      <c r="J31" s="112">
        <v>385</v>
      </c>
      <c r="K31" s="1"/>
      <c r="L31" s="143" t="s">
        <v>203</v>
      </c>
      <c r="M31" s="144" t="s">
        <v>17</v>
      </c>
      <c r="N31" s="145" t="s">
        <v>140</v>
      </c>
      <c r="O31" s="148">
        <f>SUM(O32:O41)</f>
        <v>5866</v>
      </c>
    </row>
    <row r="32" spans="2:15" ht="17.100000000000001" customHeight="1">
      <c r="B32" s="116">
        <v>5</v>
      </c>
      <c r="C32" s="117" t="s">
        <v>204</v>
      </c>
      <c r="D32" s="112" t="s">
        <v>137</v>
      </c>
      <c r="E32" s="112">
        <v>935</v>
      </c>
      <c r="F32" s="141"/>
      <c r="G32" s="116"/>
      <c r="H32" s="117"/>
      <c r="I32" s="112"/>
      <c r="J32" s="149"/>
      <c r="K32" s="1"/>
      <c r="L32" s="116">
        <v>1</v>
      </c>
      <c r="M32" s="117" t="s">
        <v>205</v>
      </c>
      <c r="N32" s="112" t="s">
        <v>146</v>
      </c>
      <c r="O32" s="112">
        <v>314</v>
      </c>
    </row>
    <row r="33" spans="2:15" ht="17.100000000000001" customHeight="1">
      <c r="B33" s="116"/>
      <c r="C33" s="117"/>
      <c r="D33" s="112"/>
      <c r="E33" s="149"/>
      <c r="F33" s="128"/>
      <c r="G33" s="143" t="s">
        <v>192</v>
      </c>
      <c r="H33" s="144" t="s">
        <v>12</v>
      </c>
      <c r="I33" s="145" t="s">
        <v>140</v>
      </c>
      <c r="J33" s="148">
        <f>SUM(J34:J39)</f>
        <v>3264</v>
      </c>
      <c r="K33" s="1"/>
      <c r="L33" s="116">
        <v>2</v>
      </c>
      <c r="M33" s="117" t="s">
        <v>206</v>
      </c>
      <c r="N33" s="112" t="s">
        <v>137</v>
      </c>
      <c r="O33" s="112">
        <v>578</v>
      </c>
    </row>
    <row r="34" spans="2:15" ht="17.100000000000001" customHeight="1">
      <c r="B34" s="143" t="s">
        <v>207</v>
      </c>
      <c r="C34" s="144" t="s">
        <v>208</v>
      </c>
      <c r="D34" s="145" t="s">
        <v>140</v>
      </c>
      <c r="E34" s="148">
        <f>SUM(E35:E39)</f>
        <v>4977</v>
      </c>
      <c r="F34" s="128"/>
      <c r="G34" s="116">
        <v>1</v>
      </c>
      <c r="H34" s="117" t="s">
        <v>209</v>
      </c>
      <c r="I34" s="112" t="s">
        <v>146</v>
      </c>
      <c r="J34" s="112">
        <v>233</v>
      </c>
      <c r="K34" s="1"/>
      <c r="L34" s="116">
        <v>3</v>
      </c>
      <c r="M34" s="117" t="s">
        <v>210</v>
      </c>
      <c r="N34" s="112" t="s">
        <v>146</v>
      </c>
      <c r="O34" s="112">
        <v>177</v>
      </c>
    </row>
    <row r="35" spans="2:15" ht="17.100000000000001" customHeight="1">
      <c r="B35" s="116">
        <v>1</v>
      </c>
      <c r="C35" s="117" t="s">
        <v>211</v>
      </c>
      <c r="D35" s="112" t="s">
        <v>137</v>
      </c>
      <c r="E35" s="112">
        <v>879</v>
      </c>
      <c r="F35" s="128"/>
      <c r="G35" s="116">
        <v>2</v>
      </c>
      <c r="H35" s="117" t="s">
        <v>212</v>
      </c>
      <c r="I35" s="112" t="s">
        <v>146</v>
      </c>
      <c r="J35" s="112">
        <v>395</v>
      </c>
      <c r="K35" s="1"/>
      <c r="L35" s="116">
        <v>4</v>
      </c>
      <c r="M35" s="117" t="s">
        <v>213</v>
      </c>
      <c r="N35" s="112" t="s">
        <v>137</v>
      </c>
      <c r="O35" s="112">
        <v>1632</v>
      </c>
    </row>
    <row r="36" spans="2:15" ht="17.100000000000001" customHeight="1">
      <c r="B36" s="116">
        <v>2</v>
      </c>
      <c r="C36" s="117" t="s">
        <v>214</v>
      </c>
      <c r="D36" s="112" t="s">
        <v>137</v>
      </c>
      <c r="E36" s="112">
        <v>1644</v>
      </c>
      <c r="F36" s="128"/>
      <c r="G36" s="116">
        <v>3</v>
      </c>
      <c r="H36" s="117" t="s">
        <v>215</v>
      </c>
      <c r="I36" s="112" t="s">
        <v>146</v>
      </c>
      <c r="J36" s="112">
        <v>335</v>
      </c>
      <c r="K36" s="1"/>
      <c r="L36" s="116">
        <v>5</v>
      </c>
      <c r="M36" s="117" t="s">
        <v>216</v>
      </c>
      <c r="N36" s="112" t="s">
        <v>154</v>
      </c>
      <c r="O36" s="112">
        <v>109</v>
      </c>
    </row>
    <row r="37" spans="2:15" ht="17.100000000000001" customHeight="1">
      <c r="B37" s="116">
        <v>3</v>
      </c>
      <c r="C37" s="117" t="s">
        <v>217</v>
      </c>
      <c r="D37" s="112" t="s">
        <v>146</v>
      </c>
      <c r="E37" s="112">
        <v>363</v>
      </c>
      <c r="F37" s="128"/>
      <c r="G37" s="116">
        <v>4</v>
      </c>
      <c r="H37" s="117" t="s">
        <v>218</v>
      </c>
      <c r="I37" s="112" t="s">
        <v>146</v>
      </c>
      <c r="J37" s="112">
        <v>228</v>
      </c>
      <c r="K37" s="1"/>
      <c r="L37" s="116">
        <v>6</v>
      </c>
      <c r="M37" s="117" t="s">
        <v>219</v>
      </c>
      <c r="N37" s="112" t="s">
        <v>146</v>
      </c>
      <c r="O37" s="112">
        <v>232</v>
      </c>
    </row>
    <row r="38" spans="2:15" ht="17.100000000000001" customHeight="1">
      <c r="B38" s="116">
        <v>4</v>
      </c>
      <c r="C38" s="117" t="s">
        <v>220</v>
      </c>
      <c r="D38" s="112" t="s">
        <v>137</v>
      </c>
      <c r="E38" s="112">
        <v>1680</v>
      </c>
      <c r="F38" s="128"/>
      <c r="G38" s="116">
        <v>5</v>
      </c>
      <c r="H38" s="117" t="s">
        <v>221</v>
      </c>
      <c r="I38" s="112" t="s">
        <v>137</v>
      </c>
      <c r="J38" s="112">
        <v>1768</v>
      </c>
      <c r="K38" s="1"/>
      <c r="L38" s="116">
        <v>7</v>
      </c>
      <c r="M38" s="117" t="s">
        <v>222</v>
      </c>
      <c r="N38" s="112" t="s">
        <v>146</v>
      </c>
      <c r="O38" s="112">
        <v>326</v>
      </c>
    </row>
    <row r="39" spans="2:15" ht="17.100000000000001" customHeight="1">
      <c r="B39" s="116">
        <v>5</v>
      </c>
      <c r="C39" s="117" t="s">
        <v>223</v>
      </c>
      <c r="D39" s="112" t="s">
        <v>146</v>
      </c>
      <c r="E39" s="112">
        <v>411</v>
      </c>
      <c r="F39" s="128"/>
      <c r="G39" s="116">
        <v>6</v>
      </c>
      <c r="H39" s="117" t="s">
        <v>224</v>
      </c>
      <c r="I39" s="112" t="s">
        <v>137</v>
      </c>
      <c r="J39" s="112">
        <v>305</v>
      </c>
      <c r="K39" s="1"/>
      <c r="L39" s="116">
        <v>8</v>
      </c>
      <c r="M39" s="117" t="s">
        <v>225</v>
      </c>
      <c r="N39" s="112" t="s">
        <v>146</v>
      </c>
      <c r="O39" s="112">
        <v>289</v>
      </c>
    </row>
    <row r="40" spans="2:15" ht="17.100000000000001" customHeight="1">
      <c r="B40" s="116"/>
      <c r="C40" s="117"/>
      <c r="D40" s="112"/>
      <c r="E40" s="149"/>
      <c r="F40" s="128"/>
      <c r="G40" s="116"/>
      <c r="H40" s="117"/>
      <c r="I40" s="112"/>
      <c r="J40" s="149"/>
      <c r="K40" s="1"/>
      <c r="L40" s="116">
        <v>9</v>
      </c>
      <c r="M40" s="117" t="s">
        <v>226</v>
      </c>
      <c r="N40" s="112" t="s">
        <v>146</v>
      </c>
      <c r="O40" s="112">
        <v>565</v>
      </c>
    </row>
    <row r="41" spans="2:15" ht="17.100000000000001" customHeight="1">
      <c r="B41" s="143" t="s">
        <v>138</v>
      </c>
      <c r="C41" s="144" t="s">
        <v>11</v>
      </c>
      <c r="D41" s="145" t="s">
        <v>140</v>
      </c>
      <c r="E41" s="148">
        <f>SUM(E42+E43+E44+J6+J7)</f>
        <v>1952</v>
      </c>
      <c r="F41" s="128"/>
      <c r="G41" s="113" t="s">
        <v>207</v>
      </c>
      <c r="H41" s="114" t="s">
        <v>13</v>
      </c>
      <c r="I41" s="129" t="s">
        <v>140</v>
      </c>
      <c r="J41" s="148">
        <f>SUM(J42:J44)</f>
        <v>2402</v>
      </c>
      <c r="K41" s="1"/>
      <c r="L41" s="150">
        <v>10</v>
      </c>
      <c r="M41" s="134" t="s">
        <v>226</v>
      </c>
      <c r="N41" s="151" t="s">
        <v>154</v>
      </c>
      <c r="O41" s="112">
        <v>1644</v>
      </c>
    </row>
    <row r="42" spans="2:15" ht="17.100000000000001" customHeight="1" thickBot="1">
      <c r="B42" s="116">
        <v>1</v>
      </c>
      <c r="C42" s="117" t="s">
        <v>227</v>
      </c>
      <c r="D42" s="112" t="s">
        <v>146</v>
      </c>
      <c r="E42" s="112">
        <v>239</v>
      </c>
      <c r="F42" s="128"/>
      <c r="G42" s="116">
        <v>1</v>
      </c>
      <c r="H42" s="117" t="s">
        <v>228</v>
      </c>
      <c r="I42" s="112" t="s">
        <v>137</v>
      </c>
      <c r="J42" s="112">
        <v>617</v>
      </c>
      <c r="K42" s="1"/>
      <c r="L42" s="152"/>
      <c r="M42" s="153"/>
      <c r="N42" s="154"/>
      <c r="O42" s="155"/>
    </row>
    <row r="43" spans="2:15" ht="17.100000000000001" customHeight="1" thickTop="1" thickBot="1">
      <c r="B43" s="116">
        <v>2</v>
      </c>
      <c r="C43" s="117" t="s">
        <v>229</v>
      </c>
      <c r="D43" s="112" t="s">
        <v>137</v>
      </c>
      <c r="E43" s="112">
        <v>218</v>
      </c>
      <c r="F43" s="128"/>
      <c r="G43" s="116">
        <v>2</v>
      </c>
      <c r="H43" s="117" t="s">
        <v>230</v>
      </c>
      <c r="I43" s="112" t="s">
        <v>137</v>
      </c>
      <c r="J43" s="112">
        <v>387</v>
      </c>
      <c r="K43" s="1"/>
      <c r="L43" s="270" t="s">
        <v>231</v>
      </c>
      <c r="M43" s="271"/>
      <c r="N43" s="274" t="s">
        <v>232</v>
      </c>
      <c r="O43" s="276">
        <f>SUM(E8+E19+E27+E34+E41+J14+J23+J33+J41+O6+O20+O31)</f>
        <v>63511</v>
      </c>
    </row>
    <row r="44" spans="2:15" ht="17.100000000000001" customHeight="1" thickTop="1" thickBot="1">
      <c r="B44" s="120">
        <v>3</v>
      </c>
      <c r="C44" s="121" t="s">
        <v>233</v>
      </c>
      <c r="D44" s="122" t="s">
        <v>146</v>
      </c>
      <c r="E44" s="112">
        <v>190</v>
      </c>
      <c r="F44" s="128"/>
      <c r="G44" s="156">
        <v>3</v>
      </c>
      <c r="H44" s="157" t="s">
        <v>234</v>
      </c>
      <c r="I44" s="158" t="s">
        <v>137</v>
      </c>
      <c r="J44" s="112">
        <v>1398</v>
      </c>
      <c r="K44" s="1"/>
      <c r="L44" s="272"/>
      <c r="M44" s="273"/>
      <c r="N44" s="275"/>
      <c r="O44" s="277"/>
    </row>
    <row r="45" spans="2:15" ht="15" customHeight="1">
      <c r="B45" s="128"/>
      <c r="C45" s="159"/>
      <c r="D45" s="160"/>
      <c r="E45" s="161"/>
      <c r="F45" s="162"/>
      <c r="G45" s="159"/>
      <c r="H45" s="162"/>
      <c r="I45" s="163"/>
      <c r="J45" s="1"/>
      <c r="K45" s="1"/>
      <c r="L45" s="164"/>
      <c r="M45" s="164"/>
      <c r="N45" s="164"/>
      <c r="O45" s="164"/>
    </row>
    <row r="46" spans="2:15" ht="15" customHeight="1">
      <c r="B46" s="128"/>
      <c r="C46" s="159" t="s">
        <v>235</v>
      </c>
      <c r="D46" s="160"/>
      <c r="E46" s="161"/>
      <c r="F46" s="162"/>
      <c r="G46" s="159"/>
      <c r="H46" s="162"/>
      <c r="I46" s="3"/>
      <c r="J46" s="3"/>
      <c r="K46" s="1"/>
      <c r="L46" s="1"/>
      <c r="M46" s="1"/>
      <c r="N46" s="1"/>
      <c r="O46" s="1"/>
    </row>
    <row r="47" spans="2:15" ht="15" customHeight="1"/>
    <row r="48" spans="2:15" ht="15" customHeight="1"/>
    <row r="49" spans="2:15" ht="15" customHeight="1"/>
    <row r="50" spans="2:15" ht="15" customHeight="1"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6"/>
      <c r="M50" s="167"/>
      <c r="N50" s="168"/>
      <c r="O50" s="168"/>
    </row>
    <row r="51" spans="2:15" ht="15" customHeight="1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6"/>
      <c r="M51" s="167"/>
      <c r="N51" s="168"/>
      <c r="O51" s="168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opLeftCell="G1" workbookViewId="0">
      <selection activeCell="T1" sqref="T1"/>
    </sheetView>
  </sheetViews>
  <sheetFormatPr defaultRowHeight="14.25"/>
  <cols>
    <col min="1" max="8" width="9.140625" style="100" customWidth="1"/>
    <col min="9" max="9" width="13.85546875" style="100" customWidth="1"/>
    <col min="10" max="10" width="12.5703125" style="100" customWidth="1"/>
    <col min="11" max="11" width="10.85546875" style="100" customWidth="1"/>
    <col min="12" max="27" width="9.140625" style="100" customWidth="1"/>
    <col min="28" max="16384" width="9.140625" style="99"/>
  </cols>
  <sheetData>
    <row r="1" spans="1:28" s="101" customFormat="1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7"/>
    </row>
    <row r="2" spans="1:28" s="101" customFormat="1" ht="12.75">
      <c r="A2" s="100"/>
      <c r="B2" s="100" t="s">
        <v>127</v>
      </c>
      <c r="C2" s="100" t="s">
        <v>126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1:28" s="101" customFormat="1" ht="12.75">
      <c r="A3" s="100"/>
      <c r="B3" s="100" t="s">
        <v>105</v>
      </c>
      <c r="C3" s="100">
        <v>66194</v>
      </c>
      <c r="D3" s="100"/>
      <c r="F3" s="100"/>
      <c r="G3" s="100"/>
      <c r="H3" s="100"/>
      <c r="I3" s="100"/>
      <c r="J3" s="100" t="s">
        <v>125</v>
      </c>
      <c r="K3" s="100" t="s">
        <v>124</v>
      </c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8" s="101" customFormat="1" ht="12.75">
      <c r="A4" s="100"/>
      <c r="B4" s="100" t="s">
        <v>123</v>
      </c>
      <c r="C4" s="100">
        <v>66603</v>
      </c>
      <c r="D4" s="100"/>
      <c r="I4" s="100" t="s">
        <v>122</v>
      </c>
      <c r="J4" s="100">
        <v>5598</v>
      </c>
      <c r="K4" s="100">
        <v>9304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1:28" s="101" customFormat="1" ht="12.75">
      <c r="A5" s="100"/>
      <c r="B5" s="100" t="s">
        <v>121</v>
      </c>
      <c r="C5" s="100">
        <v>65305</v>
      </c>
      <c r="D5" s="100"/>
      <c r="F5" s="100"/>
      <c r="G5" s="100" t="s">
        <v>120</v>
      </c>
      <c r="I5" s="100" t="s">
        <v>119</v>
      </c>
      <c r="J5" s="100">
        <v>6178</v>
      </c>
      <c r="K5" s="100">
        <v>7766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8" s="101" customFormat="1" ht="12.75">
      <c r="A6" s="100"/>
      <c r="B6" s="100" t="s">
        <v>118</v>
      </c>
      <c r="C6" s="100">
        <v>62916</v>
      </c>
      <c r="D6" s="100"/>
      <c r="F6" s="100" t="s">
        <v>117</v>
      </c>
      <c r="G6" s="100">
        <v>2977</v>
      </c>
      <c r="I6" s="100" t="s">
        <v>116</v>
      </c>
      <c r="J6" s="100">
        <v>6467</v>
      </c>
      <c r="K6" s="100">
        <v>7660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28" s="101" customFormat="1" ht="12.75">
      <c r="A7" s="100"/>
      <c r="B7" s="100" t="s">
        <v>115</v>
      </c>
      <c r="C7" s="100">
        <v>60157</v>
      </c>
      <c r="D7" s="100"/>
      <c r="F7" s="100" t="s">
        <v>114</v>
      </c>
      <c r="G7" s="100">
        <v>3222</v>
      </c>
      <c r="I7" s="100" t="s">
        <v>113</v>
      </c>
      <c r="J7" s="100">
        <v>9174</v>
      </c>
      <c r="K7" s="100">
        <v>8197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28" s="101" customFormat="1" ht="12.75">
      <c r="A8" s="100"/>
      <c r="B8" s="100" t="s">
        <v>112</v>
      </c>
      <c r="C8" s="100">
        <v>58477</v>
      </c>
      <c r="D8" s="100"/>
      <c r="F8" s="100" t="s">
        <v>111</v>
      </c>
      <c r="G8" s="100">
        <v>2852</v>
      </c>
      <c r="I8" s="100" t="s">
        <v>110</v>
      </c>
      <c r="J8" s="100">
        <v>9085</v>
      </c>
      <c r="K8" s="100">
        <v>8749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1:28" s="101" customFormat="1" ht="12.75">
      <c r="A9" s="100"/>
      <c r="B9" s="100" t="s">
        <v>109</v>
      </c>
      <c r="C9" s="100">
        <v>57902</v>
      </c>
      <c r="D9" s="100"/>
      <c r="F9" s="100" t="s">
        <v>108</v>
      </c>
      <c r="G9" s="100">
        <v>1660</v>
      </c>
      <c r="I9" s="100" t="s">
        <v>107</v>
      </c>
      <c r="J9" s="100">
        <v>7128</v>
      </c>
      <c r="K9" s="100">
        <v>7563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28" s="101" customFormat="1" ht="12.75">
      <c r="A10" s="100"/>
      <c r="B10" s="100" t="s">
        <v>104</v>
      </c>
      <c r="C10" s="100">
        <v>58337</v>
      </c>
      <c r="D10" s="100"/>
      <c r="F10" s="100" t="s">
        <v>106</v>
      </c>
      <c r="G10" s="100">
        <v>1243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28" s="101" customFormat="1" ht="12.75">
      <c r="A11" s="100"/>
      <c r="B11" s="100" t="s">
        <v>103</v>
      </c>
      <c r="C11" s="100">
        <v>58001</v>
      </c>
      <c r="D11" s="100"/>
      <c r="F11" s="100" t="s">
        <v>105</v>
      </c>
      <c r="G11" s="100">
        <v>2452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8" s="101" customFormat="1" ht="12.75">
      <c r="A12" s="100"/>
      <c r="B12" s="100" t="s">
        <v>102</v>
      </c>
      <c r="C12" s="100">
        <v>57024</v>
      </c>
      <c r="D12" s="100"/>
      <c r="F12" s="100"/>
      <c r="G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1:28" s="101" customFormat="1" ht="12.75">
      <c r="A13" s="100"/>
      <c r="B13" s="100" t="s">
        <v>101</v>
      </c>
      <c r="C13" s="100">
        <v>58217</v>
      </c>
      <c r="D13" s="100"/>
      <c r="F13" s="100" t="s">
        <v>104</v>
      </c>
      <c r="G13" s="100">
        <v>2965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1:28" s="101" customFormat="1" ht="12.75">
      <c r="A14" s="100"/>
      <c r="B14" s="100" t="s">
        <v>100</v>
      </c>
      <c r="C14" s="100">
        <v>59805</v>
      </c>
      <c r="D14" s="100"/>
      <c r="F14" s="100" t="s">
        <v>103</v>
      </c>
      <c r="G14" s="100">
        <v>3354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1:28" s="101" customFormat="1" ht="12.75">
      <c r="A15" s="100"/>
      <c r="B15" s="100" t="s">
        <v>99</v>
      </c>
      <c r="C15" s="100">
        <v>63511</v>
      </c>
      <c r="D15" s="100"/>
      <c r="F15" s="100" t="s">
        <v>102</v>
      </c>
      <c r="G15" s="100">
        <v>2593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1:28" s="101" customFormat="1" ht="12.75">
      <c r="A16" s="100"/>
      <c r="B16" s="100"/>
      <c r="F16" s="100" t="s">
        <v>101</v>
      </c>
      <c r="G16" s="100">
        <v>1808</v>
      </c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1:27" s="101" customFormat="1" ht="12.75">
      <c r="A17" s="100"/>
      <c r="B17" s="100"/>
      <c r="C17" s="100"/>
      <c r="D17" s="100"/>
      <c r="F17" s="100" t="s">
        <v>100</v>
      </c>
      <c r="G17" s="100">
        <v>1613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s="101" customFormat="1" ht="12.75">
      <c r="A18" s="100"/>
      <c r="B18" s="100"/>
      <c r="C18" s="100"/>
      <c r="D18" s="100"/>
      <c r="F18" s="100" t="s">
        <v>99</v>
      </c>
      <c r="G18" s="100">
        <v>2806</v>
      </c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1:27" s="101" customFormat="1" ht="12.75">
      <c r="A19" s="100"/>
      <c r="B19" s="100"/>
      <c r="C19" s="100"/>
      <c r="D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1:27" s="101" customFormat="1" ht="12.75">
      <c r="A20" s="100"/>
      <c r="B20" s="100"/>
      <c r="C20" s="100"/>
      <c r="D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1:27" s="101" customFormat="1" ht="12.75">
      <c r="A21" s="100"/>
      <c r="B21" s="100"/>
      <c r="C21" s="100"/>
      <c r="D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27" s="101" customFormat="1" ht="12.75">
      <c r="A22" s="100"/>
      <c r="B22" s="100">
        <v>2836</v>
      </c>
      <c r="C22" s="100"/>
      <c r="D22" s="100"/>
      <c r="E22" s="100"/>
      <c r="F22" s="100"/>
      <c r="G22" s="100"/>
      <c r="H22" s="100"/>
      <c r="I22" s="100"/>
      <c r="J22" s="105" t="s">
        <v>98</v>
      </c>
      <c r="K22" s="103">
        <f t="shared" ref="K22:K34" si="0">B22/B$35</f>
        <v>0.50660950339406929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1:27" s="101" customFormat="1" ht="12.75">
      <c r="A23" s="100"/>
      <c r="B23" s="100">
        <v>8</v>
      </c>
      <c r="C23" s="100"/>
      <c r="D23" s="100"/>
      <c r="E23" s="100"/>
      <c r="F23" s="100"/>
      <c r="G23" s="100"/>
      <c r="H23" s="100"/>
      <c r="I23" s="100"/>
      <c r="J23" s="105" t="s">
        <v>97</v>
      </c>
      <c r="K23" s="103">
        <f t="shared" si="0"/>
        <v>1.4290818149339049E-3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1:27" s="101" customFormat="1" ht="12.75">
      <c r="A24" s="100"/>
      <c r="B24" s="100">
        <v>27</v>
      </c>
      <c r="C24" s="100"/>
      <c r="D24" s="100"/>
      <c r="E24" s="100"/>
      <c r="F24" s="100"/>
      <c r="G24" s="100"/>
      <c r="H24" s="100"/>
      <c r="I24" s="100"/>
      <c r="J24" s="105" t="s">
        <v>96</v>
      </c>
      <c r="K24" s="103">
        <f t="shared" si="0"/>
        <v>4.8231511254019296E-3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1:27" s="101" customFormat="1" ht="12" customHeight="1">
      <c r="A25" s="100"/>
      <c r="B25" s="100">
        <v>126</v>
      </c>
      <c r="C25" s="100"/>
      <c r="D25" s="100"/>
      <c r="E25" s="100"/>
      <c r="F25" s="100"/>
      <c r="G25" s="100"/>
      <c r="H25" s="100"/>
      <c r="I25" s="100"/>
      <c r="J25" s="106" t="s">
        <v>95</v>
      </c>
      <c r="K25" s="103">
        <f t="shared" si="0"/>
        <v>2.2508038585209004E-2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1:27" s="101" customFormat="1" ht="12.75">
      <c r="A26" s="100"/>
      <c r="B26" s="100">
        <v>19</v>
      </c>
      <c r="C26" s="100"/>
      <c r="D26" s="100"/>
      <c r="E26" s="100"/>
      <c r="F26" s="100"/>
      <c r="G26" s="100"/>
      <c r="H26" s="100"/>
      <c r="I26" s="100"/>
      <c r="J26" s="105" t="s">
        <v>94</v>
      </c>
      <c r="K26" s="103">
        <f t="shared" si="0"/>
        <v>3.3940693104680241E-3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1:27" s="101" customFormat="1" ht="12.75">
      <c r="A27" s="100"/>
      <c r="B27" s="100">
        <v>15</v>
      </c>
      <c r="C27" s="100"/>
      <c r="D27" s="100"/>
      <c r="E27" s="100"/>
      <c r="F27" s="100"/>
      <c r="G27" s="100"/>
      <c r="H27" s="100"/>
      <c r="I27" s="100"/>
      <c r="J27" s="104" t="s">
        <v>93</v>
      </c>
      <c r="K27" s="103">
        <f t="shared" si="0"/>
        <v>2.6795284030010718E-3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1:27" s="101" customFormat="1" ht="12.75">
      <c r="A28" s="100"/>
      <c r="B28" s="100">
        <v>236</v>
      </c>
      <c r="C28" s="100"/>
      <c r="D28" s="100"/>
      <c r="E28" s="100"/>
      <c r="F28" s="100"/>
      <c r="G28" s="100"/>
      <c r="H28" s="100"/>
      <c r="I28" s="100"/>
      <c r="J28" s="104" t="s">
        <v>92</v>
      </c>
      <c r="K28" s="103">
        <f t="shared" si="0"/>
        <v>4.2157913540550193E-2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1:27" s="101" customFormat="1" ht="12.75">
      <c r="A29" s="100"/>
      <c r="B29" s="100">
        <v>0</v>
      </c>
      <c r="C29" s="100"/>
      <c r="D29" s="100"/>
      <c r="E29" s="100"/>
      <c r="F29" s="100"/>
      <c r="G29" s="100"/>
      <c r="H29" s="100"/>
      <c r="I29" s="100"/>
      <c r="J29" s="104" t="s">
        <v>91</v>
      </c>
      <c r="K29" s="103">
        <f t="shared" si="0"/>
        <v>0</v>
      </c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1:27" s="101" customFormat="1" ht="12.75">
      <c r="A30" s="100"/>
      <c r="B30" s="100">
        <v>74</v>
      </c>
      <c r="C30" s="100"/>
      <c r="D30" s="100"/>
      <c r="E30" s="100"/>
      <c r="F30" s="100"/>
      <c r="G30" s="100"/>
      <c r="H30" s="100"/>
      <c r="I30" s="100"/>
      <c r="J30" s="104" t="s">
        <v>90</v>
      </c>
      <c r="K30" s="103">
        <f t="shared" si="0"/>
        <v>1.321900678813862E-2</v>
      </c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1:27" s="101" customFormat="1" ht="12.75">
      <c r="A31" s="100"/>
      <c r="B31" s="100">
        <v>1344</v>
      </c>
      <c r="C31" s="100"/>
      <c r="D31" s="100"/>
      <c r="E31" s="100"/>
      <c r="F31" s="100"/>
      <c r="G31" s="100"/>
      <c r="H31" s="100"/>
      <c r="I31" s="100"/>
      <c r="J31" s="104" t="s">
        <v>89</v>
      </c>
      <c r="K31" s="103">
        <f t="shared" si="0"/>
        <v>0.24008574490889603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1:27" s="101" customFormat="1" ht="12.75">
      <c r="A32" s="100"/>
      <c r="B32" s="100">
        <v>535</v>
      </c>
      <c r="C32" s="100"/>
      <c r="D32" s="100"/>
      <c r="E32" s="100"/>
      <c r="F32" s="100"/>
      <c r="G32" s="100"/>
      <c r="H32" s="100"/>
      <c r="I32" s="100"/>
      <c r="J32" s="104" t="s">
        <v>88</v>
      </c>
      <c r="K32" s="103">
        <f t="shared" si="0"/>
        <v>9.55698463737049E-2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1:27" s="101" customFormat="1" ht="12.75">
      <c r="A33" s="100">
        <f>B22+B23+B24+B25+B26+B27+B28+B29+B30+B31+B32+B33</f>
        <v>5265</v>
      </c>
      <c r="B33" s="100">
        <v>45</v>
      </c>
      <c r="C33" s="100"/>
      <c r="D33" s="100"/>
      <c r="E33" s="100"/>
      <c r="F33" s="100"/>
      <c r="G33" s="100"/>
      <c r="H33" s="100"/>
      <c r="I33" s="100"/>
      <c r="J33" s="104" t="s">
        <v>87</v>
      </c>
      <c r="K33" s="103">
        <f t="shared" si="0"/>
        <v>8.0385852090032149E-3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1:27" s="101" customFormat="1" ht="12.75">
      <c r="A34" s="100"/>
      <c r="B34" s="100">
        <v>333</v>
      </c>
      <c r="C34" s="100"/>
      <c r="D34" s="100"/>
      <c r="E34" s="100"/>
      <c r="F34" s="100"/>
      <c r="G34" s="100"/>
      <c r="H34" s="100"/>
      <c r="I34" s="100"/>
      <c r="J34" s="104" t="s">
        <v>86</v>
      </c>
      <c r="K34" s="103">
        <f t="shared" si="0"/>
        <v>5.9485530546623797E-2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1:27" s="101" customFormat="1" ht="12.75">
      <c r="A35" s="100"/>
      <c r="B35" s="100">
        <v>5598</v>
      </c>
      <c r="C35" s="100"/>
      <c r="D35" s="100"/>
      <c r="E35" s="100"/>
      <c r="F35" s="100"/>
      <c r="G35" s="100"/>
      <c r="H35" s="100"/>
      <c r="I35" s="100"/>
      <c r="J35" s="104"/>
      <c r="K35" s="103">
        <f>SUM(K22:K34)</f>
        <v>1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1:27" s="101" customFormat="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4"/>
      <c r="K36" s="10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1:27" s="101" customFormat="1" ht="12.75">
      <c r="A37" s="100"/>
      <c r="B37" s="100">
        <f>SUM(B22:B34)</f>
        <v>5598</v>
      </c>
      <c r="C37" s="100"/>
      <c r="D37" s="100"/>
      <c r="E37" s="100"/>
      <c r="F37" s="100"/>
      <c r="G37" s="100"/>
      <c r="H37" s="100"/>
      <c r="I37" s="100"/>
      <c r="J37" s="100"/>
      <c r="K37" s="102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1:27" s="101" customFormat="1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3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1:27" s="101" customFormat="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3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1:27" s="101" customFormat="1" ht="12.75" customHeight="1">
      <c r="A40" s="100"/>
      <c r="B40" s="100">
        <v>7852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3"/>
      <c r="M40" s="296" t="s">
        <v>85</v>
      </c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</row>
    <row r="41" spans="1:27" s="101" customFormat="1" ht="12.75" customHeight="1">
      <c r="L41" s="103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</row>
    <row r="42" spans="1:27" s="101" customFormat="1" ht="12.75">
      <c r="L42" s="103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1:27" s="101" customFormat="1" ht="12.75">
      <c r="L43" s="103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1:27" s="101" customFormat="1" ht="12.75">
      <c r="L44" s="103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27" s="101" customFormat="1" ht="12.75">
      <c r="L45" s="103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s="101" customFormat="1" ht="12.75">
      <c r="L46" s="103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s="101" customFormat="1" ht="12.75">
      <c r="L47" s="103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s="101" customFormat="1" ht="12.75">
      <c r="L48" s="103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27" s="101" customFormat="1" ht="12.75">
      <c r="L49" s="103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1:27" s="101" customFormat="1" ht="12.75">
      <c r="L50" s="103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1:27" s="101" customFormat="1" ht="12.75">
      <c r="L51" s="103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1:27" s="101" customFormat="1" ht="12.75">
      <c r="L52" s="103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1:27" s="101" customFormat="1" ht="12.75">
      <c r="L53" s="102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1:27" s="101" customFormat="1" ht="12.75"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1:27" s="101" customFormat="1" ht="12.75"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1:27" s="101" customFormat="1" ht="12.75"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1:27" s="101" customFormat="1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1:27" s="101" customFormat="1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1:27" s="101" customFormat="1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1:27" s="101" customFormat="1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1:27" s="101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 14</vt:lpstr>
      <vt:lpstr>Gminy I 14</vt:lpstr>
      <vt:lpstr>Wykresy I 14</vt:lpstr>
      <vt:lpstr>'Gminy I 14'!Obszar_wydruku</vt:lpstr>
      <vt:lpstr>'Stan i struktura I 14'!Obszar_wydruku</vt:lpstr>
      <vt:lpstr>'Wykresy I 14'!Obszar_wydruku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cp:lastPrinted>2014-02-12T11:41:51Z</cp:lastPrinted>
  <dcterms:created xsi:type="dcterms:W3CDTF">2014-02-11T10:14:19Z</dcterms:created>
  <dcterms:modified xsi:type="dcterms:W3CDTF">2014-02-12T11:42:38Z</dcterms:modified>
</cp:coreProperties>
</file>